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paredes_consultant\Documents\Alfaparf PYTHON\Lector_Facturas-main\resources\files\"/>
    </mc:Choice>
  </mc:AlternateContent>
  <bookViews>
    <workbookView xWindow="-120" yWindow="-120" windowWidth="20730" windowHeight="11160" firstSheet="7" activeTab="12"/>
  </bookViews>
  <sheets>
    <sheet name="DATA" sheetId="7" r:id="rId1"/>
    <sheet name="ENERO" sheetId="1" r:id="rId2"/>
    <sheet name="FEBRERO" sheetId="2" r:id="rId3"/>
    <sheet name="MARZO" sheetId="3" r:id="rId4"/>
    <sheet name="ABRIL" sheetId="4" r:id="rId5"/>
    <sheet name="MAYO" sheetId="5" r:id="rId6"/>
    <sheet name="JUNIO" sheetId="6" r:id="rId7"/>
    <sheet name="JULIO" sheetId="8" r:id="rId8"/>
    <sheet name="AGOSTO" sheetId="9" r:id="rId9"/>
    <sheet name="SEPTIEMBRE" sheetId="10" r:id="rId10"/>
    <sheet name="OCTUBRE" sheetId="11" r:id="rId11"/>
    <sheet name="NOVIEMBRE" sheetId="12" r:id="rId12"/>
    <sheet name="DICIEMBRE" sheetId="13" r:id="rId13"/>
  </sheets>
  <externalReferences>
    <externalReference r:id="rId14"/>
  </externalReferences>
  <definedNames>
    <definedName name="_xlnm._FilterDatabase" localSheetId="4" hidden="1">ABRIL!$A$2:$AS$58</definedName>
    <definedName name="_xlnm._FilterDatabase" localSheetId="8" hidden="1">AGOSTO!$A$2:$AS$49</definedName>
    <definedName name="_xlnm._FilterDatabase" localSheetId="12" hidden="1">DICIEMBRE!$A$2:$XEO$276</definedName>
    <definedName name="_xlnm._FilterDatabase" localSheetId="1" hidden="1">ENERO!$A$2:$AS$40</definedName>
    <definedName name="_xlnm._FilterDatabase" localSheetId="2" hidden="1">FEBRERO!$A$2:$AS$285</definedName>
    <definedName name="_xlnm._FilterDatabase" localSheetId="7" hidden="1">JULIO!$A$2:$AS$57</definedName>
    <definedName name="_xlnm._FilterDatabase" localSheetId="6" hidden="1">JUNIO!$A$2:$AS$283</definedName>
    <definedName name="_xlnm._FilterDatabase" localSheetId="3" hidden="1">MARZO!$A$2:$AU$56</definedName>
    <definedName name="_xlnm._FilterDatabase" localSheetId="5" hidden="1">MAYO!$A$2:$AS$292</definedName>
    <definedName name="_xlnm._FilterDatabase" localSheetId="11" hidden="1">NOVIEMBRE!$A$2:$XEP$257</definedName>
    <definedName name="_xlnm._FilterDatabase" localSheetId="10" hidden="1">OCTUBRE!$A$2:$XEO$276</definedName>
    <definedName name="_xlnm._FilterDatabase" localSheetId="9" hidden="1">SEPTIEMBRE!$A$2:$AS$272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8" i="13" l="1"/>
  <c r="AK45" i="13" l="1"/>
  <c r="AM45" i="13" s="1"/>
  <c r="AK46" i="13"/>
  <c r="AM46" i="13" s="1"/>
  <c r="AK47" i="13"/>
  <c r="AM47" i="13" s="1"/>
  <c r="AK48" i="13"/>
  <c r="AM48" i="13" s="1"/>
  <c r="AK49" i="13"/>
  <c r="AM49" i="13" s="1"/>
  <c r="AK50" i="13"/>
  <c r="AM50" i="13"/>
  <c r="AK51" i="13"/>
  <c r="AM51" i="13" s="1"/>
  <c r="AK52" i="13"/>
  <c r="AM52" i="13" s="1"/>
  <c r="AK53" i="13"/>
  <c r="AM53" i="13" s="1"/>
  <c r="AK54" i="13"/>
  <c r="AM54" i="13"/>
  <c r="AK55" i="13"/>
  <c r="AM55" i="13" s="1"/>
  <c r="AK56" i="13"/>
  <c r="AM56" i="13"/>
  <c r="AK57" i="13"/>
  <c r="AM57" i="13" s="1"/>
  <c r="AK58" i="13"/>
  <c r="AM58" i="13" s="1"/>
  <c r="AK59" i="13"/>
  <c r="AM59" i="13" s="1"/>
  <c r="AK60" i="13"/>
  <c r="AM60" i="13" s="1"/>
  <c r="AK61" i="13"/>
  <c r="AM61" i="13" s="1"/>
  <c r="AK62" i="13"/>
  <c r="AM62" i="13"/>
  <c r="AK63" i="13"/>
  <c r="AM63" i="13" s="1"/>
  <c r="AK64" i="13"/>
  <c r="AM64" i="13"/>
  <c r="AK65" i="13"/>
  <c r="AM65" i="13" s="1"/>
  <c r="AK66" i="13"/>
  <c r="AM66" i="13" s="1"/>
  <c r="AK67" i="13"/>
  <c r="AM67" i="13" s="1"/>
  <c r="AK68" i="13"/>
  <c r="AM68" i="13" s="1"/>
  <c r="AK69" i="13"/>
  <c r="AM69" i="13" s="1"/>
  <c r="AK70" i="13"/>
  <c r="AM70" i="13"/>
  <c r="AK71" i="13"/>
  <c r="AM71" i="13" s="1"/>
  <c r="AK72" i="13"/>
  <c r="AM72" i="13"/>
  <c r="AK73" i="13"/>
  <c r="AM73" i="13" s="1"/>
  <c r="AK74" i="13"/>
  <c r="AM74" i="13" s="1"/>
  <c r="AK75" i="13"/>
  <c r="AM75" i="13" s="1"/>
  <c r="AK76" i="13"/>
  <c r="AM76" i="13" s="1"/>
  <c r="AK77" i="13"/>
  <c r="AM77" i="13" s="1"/>
  <c r="AK78" i="13"/>
  <c r="AM78" i="13"/>
  <c r="AK79" i="13"/>
  <c r="AM79" i="13" s="1"/>
  <c r="AK80" i="13"/>
  <c r="AM80" i="13"/>
  <c r="AK81" i="13"/>
  <c r="AM81" i="13" s="1"/>
  <c r="AK82" i="13"/>
  <c r="AM82" i="13" s="1"/>
  <c r="AK83" i="13"/>
  <c r="AM83" i="13" s="1"/>
  <c r="AK84" i="13"/>
  <c r="AM84" i="13" s="1"/>
  <c r="AK85" i="13"/>
  <c r="AM85" i="13" s="1"/>
  <c r="AK86" i="13"/>
  <c r="AM86" i="13"/>
  <c r="AK87" i="13"/>
  <c r="AM87" i="13" s="1"/>
  <c r="AK88" i="13"/>
  <c r="AM88" i="13"/>
  <c r="AK89" i="13"/>
  <c r="AM89" i="13" s="1"/>
  <c r="AK90" i="13"/>
  <c r="AM90" i="13" s="1"/>
  <c r="AK91" i="13"/>
  <c r="AM91" i="13" s="1"/>
  <c r="AK92" i="13"/>
  <c r="AM92" i="13" s="1"/>
  <c r="AK93" i="13"/>
  <c r="AM93" i="13" s="1"/>
  <c r="AK94" i="13"/>
  <c r="AM94" i="13"/>
  <c r="AK95" i="13"/>
  <c r="AM95" i="13" s="1"/>
  <c r="AK96" i="13"/>
  <c r="AM96" i="13"/>
  <c r="AK97" i="13"/>
  <c r="AM97" i="13" s="1"/>
  <c r="AK98" i="13"/>
  <c r="AM98" i="13" s="1"/>
  <c r="AK99" i="13"/>
  <c r="AM99" i="13" s="1"/>
  <c r="AK100" i="13"/>
  <c r="AM100" i="13" s="1"/>
  <c r="AK101" i="13"/>
  <c r="AM101" i="13" s="1"/>
  <c r="AK102" i="13"/>
  <c r="AM102" i="13"/>
  <c r="AK103" i="13"/>
  <c r="AM103" i="13" s="1"/>
  <c r="AK104" i="13"/>
  <c r="AM104" i="13"/>
  <c r="AK105" i="13"/>
  <c r="AM105" i="13" s="1"/>
  <c r="AK106" i="13"/>
  <c r="AM106" i="13" s="1"/>
  <c r="AK107" i="13"/>
  <c r="AM107" i="13" s="1"/>
  <c r="AK108" i="13"/>
  <c r="AM108" i="13" s="1"/>
  <c r="AK109" i="13"/>
  <c r="AM109" i="13" s="1"/>
  <c r="AK110" i="13"/>
  <c r="AM110" i="13"/>
  <c r="AK111" i="13"/>
  <c r="AM111" i="13" s="1"/>
  <c r="AK112" i="13"/>
  <c r="AM112" i="13"/>
  <c r="AK113" i="13"/>
  <c r="AM113" i="13" s="1"/>
  <c r="AK114" i="13"/>
  <c r="AM114" i="13" s="1"/>
  <c r="AK115" i="13"/>
  <c r="AM115" i="13" s="1"/>
  <c r="AK116" i="13"/>
  <c r="AM116" i="13" s="1"/>
  <c r="AK117" i="13"/>
  <c r="AM117" i="13" s="1"/>
  <c r="AK118" i="13"/>
  <c r="AM118" i="13"/>
  <c r="AK119" i="13"/>
  <c r="AM119" i="13" s="1"/>
  <c r="AK120" i="13"/>
  <c r="AM120" i="13"/>
  <c r="AK121" i="13"/>
  <c r="AM121" i="13" s="1"/>
  <c r="AK122" i="13"/>
  <c r="AM122" i="13" s="1"/>
  <c r="AK123" i="13"/>
  <c r="AM123" i="13" s="1"/>
  <c r="AK124" i="13"/>
  <c r="AM124" i="13" s="1"/>
  <c r="AK125" i="13"/>
  <c r="AM125" i="13" s="1"/>
  <c r="AK126" i="13"/>
  <c r="AM126" i="13"/>
  <c r="AK127" i="13"/>
  <c r="AM127" i="13" s="1"/>
  <c r="AK128" i="13"/>
  <c r="AM128" i="13"/>
  <c r="AK129" i="13"/>
  <c r="AM129" i="13" s="1"/>
  <c r="AK130" i="13"/>
  <c r="AM130" i="13" s="1"/>
  <c r="AK131" i="13"/>
  <c r="AM131" i="13" s="1"/>
  <c r="AK132" i="13"/>
  <c r="AM132" i="13" s="1"/>
  <c r="AK133" i="13"/>
  <c r="AM133" i="13" s="1"/>
  <c r="AK134" i="13"/>
  <c r="AM134" i="13"/>
  <c r="AK135" i="13"/>
  <c r="AM135" i="13" s="1"/>
  <c r="AK136" i="13"/>
  <c r="AM136" i="13"/>
  <c r="AK137" i="13"/>
  <c r="AM137" i="13" s="1"/>
  <c r="AK138" i="13"/>
  <c r="AM138" i="13" s="1"/>
  <c r="AK139" i="13"/>
  <c r="AM139" i="13" s="1"/>
  <c r="AK140" i="13"/>
  <c r="AM140" i="13" s="1"/>
  <c r="AK141" i="13"/>
  <c r="AM141" i="13" s="1"/>
  <c r="AK142" i="13"/>
  <c r="AM142" i="13"/>
  <c r="AK143" i="13"/>
  <c r="AM143" i="13" s="1"/>
  <c r="AK144" i="13"/>
  <c r="AM144" i="13"/>
  <c r="AK145" i="13"/>
  <c r="AM145" i="13" s="1"/>
  <c r="AK146" i="13"/>
  <c r="AM146" i="13" s="1"/>
  <c r="AK147" i="13"/>
  <c r="AM147" i="13" s="1"/>
  <c r="AK148" i="13"/>
  <c r="AM148" i="13" s="1"/>
  <c r="AK149" i="13"/>
  <c r="AM149" i="13" s="1"/>
  <c r="AK150" i="13"/>
  <c r="AM150" i="13"/>
  <c r="AK151" i="13"/>
  <c r="AM151" i="13" s="1"/>
  <c r="AK152" i="13"/>
  <c r="AM152" i="13"/>
  <c r="AK153" i="13"/>
  <c r="AM153" i="13" s="1"/>
  <c r="AK154" i="13"/>
  <c r="AM154" i="13" s="1"/>
  <c r="AK155" i="13"/>
  <c r="AM155" i="13" s="1"/>
  <c r="AK156" i="13"/>
  <c r="AM156" i="13" s="1"/>
  <c r="AK157" i="13"/>
  <c r="AM157" i="13" s="1"/>
  <c r="AK158" i="13"/>
  <c r="AM158" i="13"/>
  <c r="AK159" i="13"/>
  <c r="AM159" i="13" s="1"/>
  <c r="AK160" i="13"/>
  <c r="AM160" i="13"/>
  <c r="AK161" i="13"/>
  <c r="AM161" i="13" s="1"/>
  <c r="AK162" i="13"/>
  <c r="AM162" i="13" s="1"/>
  <c r="AK163" i="13"/>
  <c r="AM163" i="13" s="1"/>
  <c r="AK164" i="13"/>
  <c r="AM164" i="13" s="1"/>
  <c r="AK165" i="13"/>
  <c r="AM165" i="13" s="1"/>
  <c r="AK166" i="13"/>
  <c r="AM166" i="13"/>
  <c r="AK167" i="13"/>
  <c r="AM167" i="13" s="1"/>
  <c r="AK168" i="13"/>
  <c r="AM168" i="13"/>
  <c r="AK169" i="13"/>
  <c r="AM169" i="13" s="1"/>
  <c r="AK170" i="13"/>
  <c r="AM170" i="13" s="1"/>
  <c r="AK171" i="13"/>
  <c r="AM171" i="13" s="1"/>
  <c r="AK172" i="13"/>
  <c r="AM172" i="13" s="1"/>
  <c r="AK173" i="13"/>
  <c r="AM173" i="13" s="1"/>
  <c r="AK174" i="13"/>
  <c r="AM174" i="13"/>
  <c r="AK175" i="13"/>
  <c r="AM175" i="13" s="1"/>
  <c r="AK176" i="13"/>
  <c r="AM176" i="13"/>
  <c r="AK177" i="13"/>
  <c r="AM177" i="13" s="1"/>
  <c r="AK178" i="13"/>
  <c r="AM178" i="13" s="1"/>
  <c r="AK179" i="13"/>
  <c r="AM179" i="13" s="1"/>
  <c r="AK180" i="13"/>
  <c r="AM180" i="13" s="1"/>
  <c r="AK181" i="13"/>
  <c r="AM181" i="13" s="1"/>
  <c r="AK182" i="13"/>
  <c r="AM182" i="13"/>
  <c r="AK183" i="13"/>
  <c r="AM183" i="13" s="1"/>
  <c r="AK184" i="13"/>
  <c r="AM184" i="13"/>
  <c r="AK185" i="13"/>
  <c r="AM185" i="13" s="1"/>
  <c r="AK186" i="13"/>
  <c r="AM186" i="13" s="1"/>
  <c r="AK187" i="13"/>
  <c r="AM187" i="13" s="1"/>
  <c r="AK188" i="13"/>
  <c r="AM188" i="13" s="1"/>
  <c r="AK189" i="13"/>
  <c r="AM189" i="13" s="1"/>
  <c r="AK190" i="13"/>
  <c r="AM190" i="13"/>
  <c r="AK191" i="13"/>
  <c r="AM191" i="13" s="1"/>
  <c r="AK192" i="13"/>
  <c r="AM192" i="13"/>
  <c r="AK193" i="13"/>
  <c r="AM193" i="13" s="1"/>
  <c r="AK194" i="13"/>
  <c r="AM194" i="13" s="1"/>
  <c r="AK195" i="13"/>
  <c r="AM195" i="13" s="1"/>
  <c r="AK196" i="13"/>
  <c r="AM196" i="13" s="1"/>
  <c r="AK197" i="13"/>
  <c r="AM197" i="13" s="1"/>
  <c r="AK198" i="13"/>
  <c r="AM198" i="13"/>
  <c r="AK199" i="13"/>
  <c r="AM199" i="13" s="1"/>
  <c r="AK200" i="13"/>
  <c r="AM200" i="13"/>
  <c r="AK201" i="13"/>
  <c r="AM201" i="13" s="1"/>
  <c r="AK202" i="13"/>
  <c r="AM202" i="13" s="1"/>
  <c r="AK203" i="13"/>
  <c r="AM203" i="13" s="1"/>
  <c r="AK204" i="13"/>
  <c r="AM204" i="13" s="1"/>
  <c r="AK205" i="13"/>
  <c r="AM205" i="13" s="1"/>
  <c r="AK206" i="13"/>
  <c r="AM206" i="13"/>
  <c r="AK207" i="13"/>
  <c r="AM207" i="13" s="1"/>
  <c r="AK208" i="13"/>
  <c r="AM208" i="13"/>
  <c r="AK209" i="13"/>
  <c r="AM209" i="13" s="1"/>
  <c r="AK210" i="13"/>
  <c r="AM210" i="13" s="1"/>
  <c r="AK211" i="13"/>
  <c r="AM211" i="13" s="1"/>
  <c r="AK212" i="13"/>
  <c r="AM212" i="13" s="1"/>
  <c r="AK213" i="13"/>
  <c r="AM213" i="13" s="1"/>
  <c r="AK214" i="13"/>
  <c r="AM214" i="13"/>
  <c r="AK215" i="13"/>
  <c r="AM215" i="13" s="1"/>
  <c r="AK216" i="13"/>
  <c r="AM216" i="13"/>
  <c r="AK217" i="13"/>
  <c r="AM217" i="13" s="1"/>
  <c r="AK218" i="13"/>
  <c r="AM218" i="13"/>
  <c r="AK219" i="13"/>
  <c r="AM219" i="13" s="1"/>
  <c r="AK220" i="13"/>
  <c r="AM220" i="13"/>
  <c r="AK221" i="13"/>
  <c r="AM221" i="13" s="1"/>
  <c r="AK222" i="13"/>
  <c r="AM222" i="13"/>
  <c r="AK223" i="13"/>
  <c r="AM223" i="13" s="1"/>
  <c r="AK224" i="13"/>
  <c r="AM224" i="13"/>
  <c r="AK225" i="13"/>
  <c r="AM225" i="13" s="1"/>
  <c r="AK226" i="13"/>
  <c r="AM226" i="13"/>
  <c r="AK227" i="13"/>
  <c r="AM227" i="13" s="1"/>
  <c r="AK228" i="13"/>
  <c r="AM228" i="13"/>
  <c r="AK229" i="13"/>
  <c r="AM229" i="13" s="1"/>
  <c r="AK230" i="13"/>
  <c r="AM230" i="13"/>
  <c r="AK231" i="13"/>
  <c r="AM231" i="13" s="1"/>
  <c r="AK232" i="13"/>
  <c r="AM232" i="13"/>
  <c r="AK233" i="13"/>
  <c r="AM233" i="13" s="1"/>
  <c r="AK234" i="13"/>
  <c r="AM234" i="13"/>
  <c r="AK235" i="13"/>
  <c r="AM235" i="13" s="1"/>
  <c r="AK236" i="13"/>
  <c r="AM236" i="13"/>
  <c r="AK237" i="13"/>
  <c r="AM237" i="13" s="1"/>
  <c r="AK238" i="13"/>
  <c r="AM238" i="13"/>
  <c r="AK239" i="13"/>
  <c r="AM239" i="13" s="1"/>
  <c r="AK240" i="13"/>
  <c r="AM240" i="13"/>
  <c r="AK241" i="13"/>
  <c r="AM241" i="13" s="1"/>
  <c r="AK242" i="13"/>
  <c r="AM242" i="13"/>
  <c r="AK243" i="13"/>
  <c r="AM243" i="13" s="1"/>
  <c r="AK244" i="13"/>
  <c r="AM244" i="13"/>
  <c r="AK245" i="13"/>
  <c r="AM245" i="13" s="1"/>
  <c r="AK246" i="13"/>
  <c r="AM246" i="13"/>
  <c r="AK247" i="13"/>
  <c r="AM247" i="13" s="1"/>
  <c r="AK248" i="13"/>
  <c r="AM248" i="13"/>
  <c r="AK249" i="13"/>
  <c r="AM249" i="13" s="1"/>
  <c r="AK250" i="13"/>
  <c r="AM250" i="13"/>
  <c r="AK251" i="13"/>
  <c r="AM251" i="13" s="1"/>
  <c r="AK252" i="13"/>
  <c r="AM252" i="13"/>
  <c r="AK253" i="13"/>
  <c r="AM253" i="13" s="1"/>
  <c r="AK254" i="13"/>
  <c r="AM254" i="13"/>
  <c r="AK255" i="13"/>
  <c r="AM255" i="13" s="1"/>
  <c r="AK256" i="13"/>
  <c r="AM256" i="13"/>
  <c r="AK257" i="13"/>
  <c r="AM257" i="13" s="1"/>
  <c r="AK258" i="13"/>
  <c r="AM258" i="13"/>
  <c r="AK259" i="13"/>
  <c r="AM259" i="13" s="1"/>
  <c r="AK260" i="13"/>
  <c r="AM260" i="13"/>
  <c r="AK261" i="13"/>
  <c r="AM261" i="13" s="1"/>
  <c r="AK262" i="13"/>
  <c r="AM262" i="13"/>
  <c r="AK263" i="13"/>
  <c r="AM263" i="13" s="1"/>
  <c r="AK264" i="13"/>
  <c r="AM264" i="13"/>
  <c r="AK265" i="13"/>
  <c r="AM265" i="13" s="1"/>
  <c r="AK266" i="13"/>
  <c r="AM266" i="13"/>
  <c r="AK267" i="13"/>
  <c r="AM267" i="13" s="1"/>
  <c r="AK268" i="13"/>
  <c r="AM268" i="13"/>
  <c r="AK269" i="13"/>
  <c r="AM269" i="13" s="1"/>
  <c r="AK270" i="13"/>
  <c r="AM270" i="13"/>
  <c r="AK271" i="13"/>
  <c r="AM271" i="13" s="1"/>
  <c r="AK272" i="13"/>
  <c r="AM272" i="13"/>
  <c r="AK273" i="13"/>
  <c r="AM273" i="13" s="1"/>
  <c r="AK274" i="13"/>
  <c r="AM274" i="13"/>
  <c r="AK275" i="13"/>
  <c r="AM275" i="13" s="1"/>
  <c r="AK276" i="13"/>
  <c r="AM276" i="13"/>
  <c r="AL38" i="12"/>
  <c r="AN38" i="12" s="1"/>
  <c r="AL39" i="12"/>
  <c r="AN39" i="12" s="1"/>
  <c r="AL40" i="12"/>
  <c r="AN40" i="12" s="1"/>
  <c r="AL41" i="12"/>
  <c r="AN41" i="12" s="1"/>
  <c r="AL42" i="12"/>
  <c r="AN42" i="12" s="1"/>
  <c r="AL43" i="12"/>
  <c r="AN43" i="12" s="1"/>
  <c r="AL44" i="12"/>
  <c r="AN44" i="12" s="1"/>
  <c r="AL45" i="12"/>
  <c r="AN45" i="12" s="1"/>
  <c r="AL46" i="12"/>
  <c r="AN46" i="12" s="1"/>
  <c r="AL47" i="12"/>
  <c r="AN47" i="12" s="1"/>
  <c r="AL48" i="12"/>
  <c r="AN48" i="12" s="1"/>
  <c r="AL49" i="12"/>
  <c r="AN49" i="12" s="1"/>
  <c r="AL50" i="12"/>
  <c r="AN50" i="12" s="1"/>
  <c r="AL51" i="12"/>
  <c r="AN51" i="12" s="1"/>
  <c r="AL52" i="12"/>
  <c r="AN52" i="12" s="1"/>
  <c r="AL53" i="12"/>
  <c r="AN53" i="12" s="1"/>
  <c r="AL54" i="12"/>
  <c r="AN54" i="12" s="1"/>
  <c r="AL55" i="12"/>
  <c r="AN55" i="12" s="1"/>
  <c r="AL56" i="12"/>
  <c r="AN56" i="12" s="1"/>
  <c r="AL57" i="12"/>
  <c r="AN57" i="12" s="1"/>
  <c r="AL58" i="12"/>
  <c r="AN58" i="12" s="1"/>
  <c r="AL59" i="12"/>
  <c r="AN59" i="12" s="1"/>
  <c r="AL60" i="12"/>
  <c r="AN60" i="12" s="1"/>
  <c r="AL61" i="12"/>
  <c r="AN61" i="12" s="1"/>
  <c r="AL62" i="12"/>
  <c r="AN62" i="12" s="1"/>
  <c r="AL63" i="12"/>
  <c r="AN63" i="12" s="1"/>
  <c r="AL64" i="12"/>
  <c r="AN64" i="12" s="1"/>
  <c r="AL65" i="12"/>
  <c r="AN65" i="12" s="1"/>
  <c r="AL66" i="12"/>
  <c r="AN66" i="12" s="1"/>
  <c r="AL67" i="12"/>
  <c r="AN67" i="12" s="1"/>
  <c r="AL68" i="12"/>
  <c r="AN68" i="12" s="1"/>
  <c r="AL69" i="12"/>
  <c r="AN69" i="12"/>
  <c r="AL70" i="12"/>
  <c r="AN70" i="12" s="1"/>
  <c r="AL71" i="12"/>
  <c r="AN71" i="12" s="1"/>
  <c r="AL72" i="12"/>
  <c r="AN72" i="12" s="1"/>
  <c r="AL73" i="12"/>
  <c r="AN73" i="12" s="1"/>
  <c r="AL74" i="12"/>
  <c r="AN74" i="12" s="1"/>
  <c r="AL75" i="12"/>
  <c r="AN75" i="12" s="1"/>
  <c r="AL76" i="12"/>
  <c r="AN76" i="12" s="1"/>
  <c r="AL77" i="12"/>
  <c r="AN77" i="12" s="1"/>
  <c r="AL78" i="12"/>
  <c r="AN78" i="12" s="1"/>
  <c r="AL79" i="12"/>
  <c r="AN79" i="12" s="1"/>
  <c r="AL80" i="12"/>
  <c r="AN80" i="12" s="1"/>
  <c r="AL81" i="12"/>
  <c r="AN81" i="12"/>
  <c r="AL82" i="12"/>
  <c r="AN82" i="12" s="1"/>
  <c r="AL83" i="12"/>
  <c r="AN83" i="12" s="1"/>
  <c r="AL84" i="12"/>
  <c r="AN84" i="12" s="1"/>
  <c r="AL85" i="12"/>
  <c r="AN85" i="12" s="1"/>
  <c r="AL86" i="12"/>
  <c r="AN86" i="12" s="1"/>
  <c r="AL87" i="12"/>
  <c r="AN87" i="12" s="1"/>
  <c r="AL88" i="12"/>
  <c r="AN88" i="12" s="1"/>
  <c r="AL89" i="12"/>
  <c r="AN89" i="12" s="1"/>
  <c r="AL90" i="12"/>
  <c r="AN90" i="12" s="1"/>
  <c r="AL91" i="12"/>
  <c r="AN91" i="12" s="1"/>
  <c r="AL92" i="12"/>
  <c r="AN92" i="12" s="1"/>
  <c r="AL93" i="12"/>
  <c r="AN93" i="12" s="1"/>
  <c r="AL94" i="12"/>
  <c r="AN94" i="12" s="1"/>
  <c r="AL95" i="12"/>
  <c r="AN95" i="12" s="1"/>
  <c r="AL96" i="12"/>
  <c r="AN96" i="12" s="1"/>
  <c r="AL97" i="12"/>
  <c r="AN97" i="12" s="1"/>
  <c r="AL98" i="12"/>
  <c r="AN98" i="12" s="1"/>
  <c r="AL99" i="12"/>
  <c r="AN99" i="12" s="1"/>
  <c r="AL100" i="12"/>
  <c r="AN100" i="12" s="1"/>
  <c r="AL101" i="12"/>
  <c r="AN101" i="12" s="1"/>
  <c r="AL102" i="12"/>
  <c r="AN102" i="12" s="1"/>
  <c r="AL103" i="12"/>
  <c r="AN103" i="12" s="1"/>
  <c r="AL104" i="12"/>
  <c r="AN104" i="12" s="1"/>
  <c r="AL105" i="12"/>
  <c r="AN105" i="12"/>
  <c r="AL106" i="12"/>
  <c r="AN106" i="12" s="1"/>
  <c r="AL107" i="12"/>
  <c r="AN107" i="12" s="1"/>
  <c r="AL108" i="12"/>
  <c r="AN108" i="12" s="1"/>
  <c r="AL109" i="12"/>
  <c r="AN109" i="12" s="1"/>
  <c r="AL110" i="12"/>
  <c r="AN110" i="12" s="1"/>
  <c r="AL111" i="12"/>
  <c r="AN111" i="12" s="1"/>
  <c r="AL112" i="12"/>
  <c r="AN112" i="12" s="1"/>
  <c r="AL113" i="12"/>
  <c r="AN113" i="12" s="1"/>
  <c r="AL114" i="12"/>
  <c r="AN114" i="12" s="1"/>
  <c r="AL115" i="12"/>
  <c r="AN115" i="12" s="1"/>
  <c r="AL116" i="12"/>
  <c r="AN116" i="12" s="1"/>
  <c r="AL117" i="12"/>
  <c r="AN117" i="12" s="1"/>
  <c r="AL118" i="12"/>
  <c r="AN118" i="12" s="1"/>
  <c r="AL119" i="12"/>
  <c r="AN119" i="12" s="1"/>
  <c r="AL120" i="12"/>
  <c r="AN120" i="12" s="1"/>
  <c r="AL121" i="12"/>
  <c r="AN121" i="12" s="1"/>
  <c r="AL122" i="12"/>
  <c r="AN122" i="12" s="1"/>
  <c r="AL123" i="12"/>
  <c r="AN123" i="12" s="1"/>
  <c r="AL124" i="12"/>
  <c r="AN124" i="12" s="1"/>
  <c r="AL125" i="12"/>
  <c r="AN125" i="12" s="1"/>
  <c r="AL126" i="12"/>
  <c r="AN126" i="12" s="1"/>
  <c r="AL127" i="12"/>
  <c r="AN127" i="12" s="1"/>
  <c r="AL128" i="12"/>
  <c r="AN128" i="12" s="1"/>
  <c r="AL129" i="12"/>
  <c r="AN129" i="12" s="1"/>
  <c r="AL130" i="12"/>
  <c r="AN130" i="12" s="1"/>
  <c r="AL131" i="12"/>
  <c r="AN131" i="12" s="1"/>
  <c r="AL132" i="12"/>
  <c r="AN132" i="12" s="1"/>
  <c r="AL133" i="12"/>
  <c r="AN133" i="12" s="1"/>
  <c r="AL134" i="12"/>
  <c r="AN134" i="12" s="1"/>
  <c r="AL135" i="12"/>
  <c r="AN135" i="12" s="1"/>
  <c r="AL136" i="12"/>
  <c r="AN136" i="12" s="1"/>
  <c r="AL137" i="12"/>
  <c r="AN137" i="12" s="1"/>
  <c r="AL138" i="12"/>
  <c r="AN138" i="12" s="1"/>
  <c r="AL139" i="12"/>
  <c r="AN139" i="12" s="1"/>
  <c r="AL140" i="12"/>
  <c r="AN140" i="12" s="1"/>
  <c r="AL141" i="12"/>
  <c r="AN141" i="12" s="1"/>
  <c r="AL142" i="12"/>
  <c r="AN142" i="12" s="1"/>
  <c r="AL143" i="12"/>
  <c r="AN143" i="12" s="1"/>
  <c r="AL144" i="12"/>
  <c r="AN144" i="12" s="1"/>
  <c r="AL145" i="12"/>
  <c r="AN145" i="12" s="1"/>
  <c r="AL146" i="12"/>
  <c r="AN146" i="12" s="1"/>
  <c r="AL147" i="12"/>
  <c r="AN147" i="12" s="1"/>
  <c r="AL148" i="12"/>
  <c r="AN148" i="12" s="1"/>
  <c r="AL149" i="12"/>
  <c r="AN149" i="12" s="1"/>
  <c r="AL150" i="12"/>
  <c r="AN150" i="12" s="1"/>
  <c r="AL151" i="12"/>
  <c r="AN151" i="12" s="1"/>
  <c r="AL152" i="12"/>
  <c r="AN152" i="12" s="1"/>
  <c r="AL153" i="12"/>
  <c r="AN153" i="12" s="1"/>
  <c r="AL154" i="12"/>
  <c r="AN154" i="12" s="1"/>
  <c r="AL155" i="12"/>
  <c r="AN155" i="12" s="1"/>
  <c r="AL156" i="12"/>
  <c r="AN156" i="12" s="1"/>
  <c r="AL157" i="12"/>
  <c r="AN157" i="12" s="1"/>
  <c r="AL158" i="12"/>
  <c r="AN158" i="12" s="1"/>
  <c r="AL159" i="12"/>
  <c r="AN159" i="12" s="1"/>
  <c r="AL160" i="12"/>
  <c r="AN160" i="12" s="1"/>
  <c r="AL161" i="12"/>
  <c r="AN161" i="12" s="1"/>
  <c r="AL162" i="12"/>
  <c r="AN162" i="12" s="1"/>
  <c r="AL163" i="12"/>
  <c r="AN163" i="12" s="1"/>
  <c r="AL164" i="12"/>
  <c r="AN164" i="12" s="1"/>
  <c r="AL165" i="12"/>
  <c r="AN165" i="12" s="1"/>
  <c r="AL166" i="12"/>
  <c r="AN166" i="12" s="1"/>
  <c r="AL167" i="12"/>
  <c r="AN167" i="12" s="1"/>
  <c r="AL168" i="12"/>
  <c r="AN168" i="12" s="1"/>
  <c r="AL169" i="12"/>
  <c r="AN169" i="12" s="1"/>
  <c r="AL170" i="12"/>
  <c r="AN170" i="12" s="1"/>
  <c r="AL171" i="12"/>
  <c r="AN171" i="12" s="1"/>
  <c r="AL172" i="12"/>
  <c r="AN172" i="12" s="1"/>
  <c r="AL173" i="12"/>
  <c r="AN173" i="12" s="1"/>
  <c r="AL174" i="12"/>
  <c r="AN174" i="12" s="1"/>
  <c r="AL175" i="12"/>
  <c r="AN175" i="12" s="1"/>
  <c r="AL176" i="12"/>
  <c r="AN176" i="12" s="1"/>
  <c r="AL177" i="12"/>
  <c r="AN177" i="12" s="1"/>
  <c r="AL178" i="12"/>
  <c r="AN178" i="12" s="1"/>
  <c r="AL179" i="12"/>
  <c r="AN179" i="12" s="1"/>
  <c r="AL180" i="12"/>
  <c r="AN180" i="12" s="1"/>
  <c r="AL181" i="12"/>
  <c r="AN181" i="12" s="1"/>
  <c r="AL182" i="12"/>
  <c r="AN182" i="12" s="1"/>
  <c r="AL183" i="12"/>
  <c r="AN183" i="12" s="1"/>
  <c r="AL184" i="12"/>
  <c r="AN184" i="12" s="1"/>
  <c r="AL185" i="12"/>
  <c r="AN185" i="12" s="1"/>
  <c r="AL186" i="12"/>
  <c r="AN186" i="12" s="1"/>
  <c r="AL187" i="12"/>
  <c r="AN187" i="12" s="1"/>
  <c r="AL188" i="12"/>
  <c r="AN188" i="12" s="1"/>
  <c r="AL189" i="12"/>
  <c r="AN189" i="12" s="1"/>
  <c r="AL190" i="12"/>
  <c r="AN190" i="12" s="1"/>
  <c r="AL191" i="12"/>
  <c r="AN191" i="12" s="1"/>
  <c r="AL192" i="12"/>
  <c r="AN192" i="12"/>
  <c r="AL193" i="12"/>
  <c r="AN193" i="12" s="1"/>
  <c r="AL194" i="12"/>
  <c r="AN194" i="12" s="1"/>
  <c r="AL195" i="12"/>
  <c r="AN195" i="12" s="1"/>
  <c r="AL196" i="12"/>
  <c r="AN196" i="12" s="1"/>
  <c r="AL197" i="12"/>
  <c r="AN197" i="12" s="1"/>
  <c r="AL198" i="12"/>
  <c r="AN198" i="12" s="1"/>
  <c r="AL199" i="12"/>
  <c r="AN199" i="12" s="1"/>
  <c r="AL200" i="12"/>
  <c r="AN200" i="12" s="1"/>
  <c r="AL201" i="12"/>
  <c r="AN201" i="12" s="1"/>
  <c r="AL202" i="12"/>
  <c r="AN202" i="12" s="1"/>
  <c r="AL203" i="12"/>
  <c r="AN203" i="12" s="1"/>
  <c r="AL204" i="12"/>
  <c r="AN204" i="12" s="1"/>
  <c r="AL205" i="12"/>
  <c r="AN205" i="12" s="1"/>
  <c r="AL206" i="12"/>
  <c r="AN206" i="12" s="1"/>
  <c r="AL207" i="12"/>
  <c r="AN207" i="12" s="1"/>
  <c r="AL208" i="12"/>
  <c r="AN208" i="12"/>
  <c r="AL209" i="12"/>
  <c r="AN209" i="12" s="1"/>
  <c r="AL210" i="12"/>
  <c r="AN210" i="12" s="1"/>
  <c r="AL211" i="12"/>
  <c r="AN211" i="12" s="1"/>
  <c r="AL212" i="12"/>
  <c r="AN212" i="12" s="1"/>
  <c r="AL213" i="12"/>
  <c r="AN213" i="12" s="1"/>
  <c r="AL214" i="12"/>
  <c r="AN214" i="12" s="1"/>
  <c r="AL215" i="12"/>
  <c r="AN215" i="12" s="1"/>
  <c r="AL216" i="12"/>
  <c r="AN216" i="12" s="1"/>
  <c r="AL217" i="12"/>
  <c r="AN217" i="12" s="1"/>
  <c r="AL218" i="12"/>
  <c r="AN218" i="12" s="1"/>
  <c r="AL219" i="12"/>
  <c r="AN219" i="12" s="1"/>
  <c r="AL220" i="12"/>
  <c r="AN220" i="12" s="1"/>
  <c r="AL221" i="12"/>
  <c r="AN221" i="12" s="1"/>
  <c r="AL222" i="12"/>
  <c r="AN222" i="12" s="1"/>
  <c r="AL223" i="12"/>
  <c r="AN223" i="12" s="1"/>
  <c r="AL224" i="12"/>
  <c r="AN224" i="12" s="1"/>
  <c r="AL225" i="12"/>
  <c r="AN225" i="12" s="1"/>
  <c r="AL226" i="12"/>
  <c r="AN226" i="12" s="1"/>
  <c r="AL227" i="12"/>
  <c r="AN227" i="12" s="1"/>
  <c r="AL228" i="12"/>
  <c r="AN228" i="12"/>
  <c r="AL229" i="12"/>
  <c r="AN229" i="12" s="1"/>
  <c r="AL230" i="12"/>
  <c r="AN230" i="12" s="1"/>
  <c r="AL231" i="12"/>
  <c r="AN231" i="12" s="1"/>
  <c r="AL232" i="12"/>
  <c r="AN232" i="12" s="1"/>
  <c r="AL233" i="12"/>
  <c r="AN233" i="12" s="1"/>
  <c r="AL234" i="12"/>
  <c r="AN234" i="12" s="1"/>
  <c r="AL235" i="12"/>
  <c r="AN235" i="12" s="1"/>
  <c r="AL236" i="12"/>
  <c r="AN236" i="12" s="1"/>
  <c r="AL237" i="12"/>
  <c r="AN237" i="12" s="1"/>
  <c r="AL238" i="12"/>
  <c r="AN238" i="12" s="1"/>
  <c r="AL239" i="12"/>
  <c r="AN239" i="12" s="1"/>
  <c r="AL240" i="12"/>
  <c r="AN240" i="12" s="1"/>
  <c r="AL241" i="12"/>
  <c r="AN241" i="12" s="1"/>
  <c r="AL242" i="12"/>
  <c r="AN242" i="12" s="1"/>
  <c r="AL243" i="12"/>
  <c r="AN243" i="12" s="1"/>
  <c r="AL244" i="12"/>
  <c r="AN244" i="12" s="1"/>
  <c r="AL245" i="12"/>
  <c r="AN245" i="12" s="1"/>
  <c r="AL246" i="12"/>
  <c r="AN246" i="12" s="1"/>
  <c r="AL247" i="12"/>
  <c r="AN247" i="12" s="1"/>
  <c r="AL248" i="12"/>
  <c r="AN248" i="12"/>
  <c r="AL249" i="12"/>
  <c r="AN249" i="12" s="1"/>
  <c r="AL250" i="12"/>
  <c r="AN250" i="12" s="1"/>
  <c r="AL251" i="12"/>
  <c r="AN251" i="12" s="1"/>
  <c r="AL252" i="12"/>
  <c r="AN252" i="12" s="1"/>
  <c r="AL253" i="12"/>
  <c r="AN253" i="12" s="1"/>
  <c r="AL254" i="12"/>
  <c r="AN254" i="12" s="1"/>
  <c r="AL255" i="12"/>
  <c r="AN255" i="12" s="1"/>
  <c r="AL256" i="12"/>
  <c r="AN256" i="12" s="1"/>
  <c r="AL257" i="12"/>
  <c r="AN257" i="12" s="1"/>
  <c r="AK55" i="11"/>
  <c r="AM55" i="11" s="1"/>
  <c r="AK56" i="11"/>
  <c r="AM56" i="11" s="1"/>
  <c r="AK57" i="11"/>
  <c r="AM57" i="11" s="1"/>
  <c r="AK58" i="11"/>
  <c r="AM58" i="11" s="1"/>
  <c r="AK59" i="11"/>
  <c r="AM59" i="11" s="1"/>
  <c r="AK60" i="11"/>
  <c r="AM60" i="11" s="1"/>
  <c r="AK61" i="11"/>
  <c r="AM61" i="11" s="1"/>
  <c r="AK62" i="11"/>
  <c r="AM62" i="11" s="1"/>
  <c r="AK63" i="11"/>
  <c r="AM63" i="11" s="1"/>
  <c r="AK64" i="11"/>
  <c r="AM64" i="11" s="1"/>
  <c r="AK65" i="11"/>
  <c r="AM65" i="11" s="1"/>
  <c r="AK66" i="11"/>
  <c r="AM66" i="11" s="1"/>
  <c r="AK67" i="11"/>
  <c r="AM67" i="11" s="1"/>
  <c r="AK68" i="11"/>
  <c r="AM68" i="11" s="1"/>
  <c r="AK69" i="11"/>
  <c r="AM69" i="11" s="1"/>
  <c r="AK70" i="11"/>
  <c r="AM70" i="11" s="1"/>
  <c r="AK71" i="11"/>
  <c r="AM71" i="11" s="1"/>
  <c r="AK72" i="11"/>
  <c r="AM72" i="11" s="1"/>
  <c r="AK73" i="11"/>
  <c r="AM73" i="11" s="1"/>
  <c r="AK74" i="11"/>
  <c r="AM74" i="11" s="1"/>
  <c r="AK75" i="11"/>
  <c r="AM75" i="11"/>
  <c r="AK76" i="11"/>
  <c r="AM76" i="11" s="1"/>
  <c r="AK77" i="11"/>
  <c r="AM77" i="11" s="1"/>
  <c r="AK78" i="11"/>
  <c r="AM78" i="11" s="1"/>
  <c r="AK79" i="11"/>
  <c r="AM79" i="11" s="1"/>
  <c r="AK80" i="11"/>
  <c r="AM80" i="11" s="1"/>
  <c r="AK81" i="11"/>
  <c r="AM81" i="11" s="1"/>
  <c r="AK82" i="11"/>
  <c r="AM82" i="11" s="1"/>
  <c r="AK83" i="11"/>
  <c r="AM83" i="11" s="1"/>
  <c r="AK84" i="11"/>
  <c r="AM84" i="11" s="1"/>
  <c r="AK85" i="11"/>
  <c r="AM85" i="11" s="1"/>
  <c r="AK86" i="11"/>
  <c r="AM86" i="11" s="1"/>
  <c r="AK87" i="11"/>
  <c r="AM87" i="11" s="1"/>
  <c r="AK88" i="11"/>
  <c r="AM88" i="11" s="1"/>
  <c r="AK89" i="11"/>
  <c r="AM89" i="11" s="1"/>
  <c r="AK90" i="11"/>
  <c r="AM90" i="11" s="1"/>
  <c r="AK91" i="11"/>
  <c r="AM91" i="11"/>
  <c r="AK92" i="11"/>
  <c r="AM92" i="11" s="1"/>
  <c r="AK93" i="11"/>
  <c r="AM93" i="11" s="1"/>
  <c r="AK94" i="11"/>
  <c r="AM94" i="11" s="1"/>
  <c r="AK95" i="11"/>
  <c r="AM95" i="11" s="1"/>
  <c r="AK96" i="11"/>
  <c r="AM96" i="11" s="1"/>
  <c r="AK97" i="11"/>
  <c r="AM97" i="11" s="1"/>
  <c r="AK98" i="11"/>
  <c r="AM98" i="11" s="1"/>
  <c r="AK99" i="11"/>
  <c r="AM99" i="11"/>
  <c r="AK100" i="11"/>
  <c r="AM100" i="11" s="1"/>
  <c r="AK101" i="11"/>
  <c r="AM101" i="11" s="1"/>
  <c r="AK102" i="11"/>
  <c r="AM102" i="11" s="1"/>
  <c r="AK103" i="11"/>
  <c r="AM103" i="11" s="1"/>
  <c r="AK104" i="11"/>
  <c r="AM104" i="11" s="1"/>
  <c r="AK105" i="11"/>
  <c r="AM105" i="11" s="1"/>
  <c r="AK106" i="11"/>
  <c r="AM106" i="11" s="1"/>
  <c r="AK107" i="11"/>
  <c r="AM107" i="11" s="1"/>
  <c r="AK108" i="11"/>
  <c r="AM108" i="11" s="1"/>
  <c r="AK109" i="11"/>
  <c r="AM109" i="11" s="1"/>
  <c r="AK110" i="11"/>
  <c r="AM110" i="11" s="1"/>
  <c r="AK111" i="11"/>
  <c r="AM111" i="11" s="1"/>
  <c r="AK112" i="11"/>
  <c r="AM112" i="11" s="1"/>
  <c r="AK113" i="11"/>
  <c r="AM113" i="11" s="1"/>
  <c r="AK114" i="11"/>
  <c r="AM114" i="11" s="1"/>
  <c r="AK115" i="11"/>
  <c r="AM115" i="11" s="1"/>
  <c r="AK116" i="11"/>
  <c r="AM116" i="11" s="1"/>
  <c r="AK117" i="11"/>
  <c r="AM117" i="11" s="1"/>
  <c r="AK118" i="11"/>
  <c r="AM118" i="11" s="1"/>
  <c r="AK119" i="11"/>
  <c r="AM119" i="11" s="1"/>
  <c r="AK120" i="11"/>
  <c r="AM120" i="11" s="1"/>
  <c r="AK121" i="11"/>
  <c r="AM121" i="11" s="1"/>
  <c r="AK122" i="11"/>
  <c r="AM122" i="11" s="1"/>
  <c r="AK123" i="11"/>
  <c r="AM123" i="11" s="1"/>
  <c r="AK124" i="11"/>
  <c r="AM124" i="11" s="1"/>
  <c r="AK125" i="11"/>
  <c r="AM125" i="11" s="1"/>
  <c r="AK126" i="11"/>
  <c r="AM126" i="11" s="1"/>
  <c r="AK127" i="11"/>
  <c r="AM127" i="11" s="1"/>
  <c r="AK128" i="11"/>
  <c r="AM128" i="11" s="1"/>
  <c r="AK129" i="11"/>
  <c r="AM129" i="11" s="1"/>
  <c r="AK130" i="11"/>
  <c r="AM130" i="11" s="1"/>
  <c r="AK131" i="11"/>
  <c r="AM131" i="11" s="1"/>
  <c r="AK132" i="11"/>
  <c r="AM132" i="11" s="1"/>
  <c r="AK133" i="11"/>
  <c r="AM133" i="11" s="1"/>
  <c r="AK134" i="11"/>
  <c r="AM134" i="11" s="1"/>
  <c r="AK135" i="11"/>
  <c r="AM135" i="11" s="1"/>
  <c r="AK136" i="11"/>
  <c r="AM136" i="11" s="1"/>
  <c r="AK137" i="11"/>
  <c r="AM137" i="11" s="1"/>
  <c r="AK138" i="11"/>
  <c r="AM138" i="11" s="1"/>
  <c r="AK139" i="11"/>
  <c r="AM139" i="11"/>
  <c r="AK140" i="11"/>
  <c r="AM140" i="11" s="1"/>
  <c r="AK141" i="11"/>
  <c r="AM141" i="11" s="1"/>
  <c r="AK142" i="11"/>
  <c r="AM142" i="11" s="1"/>
  <c r="AK143" i="11"/>
  <c r="AM143" i="11" s="1"/>
  <c r="AK144" i="11"/>
  <c r="AM144" i="11" s="1"/>
  <c r="AK145" i="11"/>
  <c r="AM145" i="11" s="1"/>
  <c r="AK146" i="11"/>
  <c r="AM146" i="11" s="1"/>
  <c r="AK147" i="11"/>
  <c r="AM147" i="11" s="1"/>
  <c r="AK148" i="11"/>
  <c r="AM148" i="11" s="1"/>
  <c r="AK149" i="11"/>
  <c r="AM149" i="11" s="1"/>
  <c r="AK150" i="11"/>
  <c r="AM150" i="11" s="1"/>
  <c r="AK151" i="11"/>
  <c r="AM151" i="11" s="1"/>
  <c r="AK152" i="11"/>
  <c r="AM152" i="11" s="1"/>
  <c r="AK153" i="11"/>
  <c r="AM153" i="11" s="1"/>
  <c r="AK154" i="11"/>
  <c r="AM154" i="11" s="1"/>
  <c r="AK155" i="11"/>
  <c r="AM155" i="11" s="1"/>
  <c r="AK156" i="11"/>
  <c r="AM156" i="11" s="1"/>
  <c r="AK157" i="11"/>
  <c r="AM157" i="11" s="1"/>
  <c r="AK158" i="11"/>
  <c r="AM158" i="11" s="1"/>
  <c r="AK159" i="11"/>
  <c r="AM159" i="11" s="1"/>
  <c r="AK160" i="11"/>
  <c r="AM160" i="11" s="1"/>
  <c r="AK161" i="11"/>
  <c r="AM161" i="11" s="1"/>
  <c r="AK162" i="11"/>
  <c r="AM162" i="11" s="1"/>
  <c r="AK163" i="11"/>
  <c r="AM163" i="11"/>
  <c r="AK164" i="11"/>
  <c r="AM164" i="11" s="1"/>
  <c r="AK165" i="11"/>
  <c r="AM165" i="11" s="1"/>
  <c r="AK166" i="11"/>
  <c r="AM166" i="11" s="1"/>
  <c r="AK167" i="11"/>
  <c r="AM167" i="11" s="1"/>
  <c r="AK168" i="11"/>
  <c r="AM168" i="11" s="1"/>
  <c r="AK169" i="11"/>
  <c r="AM169" i="11" s="1"/>
  <c r="AK170" i="11"/>
  <c r="AM170" i="11" s="1"/>
  <c r="AK171" i="11"/>
  <c r="AM171" i="11" s="1"/>
  <c r="AK172" i="11"/>
  <c r="AM172" i="11" s="1"/>
  <c r="AK173" i="11"/>
  <c r="AM173" i="11"/>
  <c r="AK174" i="11"/>
  <c r="AM174" i="11" s="1"/>
  <c r="AK175" i="11"/>
  <c r="AM175" i="11" s="1"/>
  <c r="AK176" i="11"/>
  <c r="AM176" i="11" s="1"/>
  <c r="AK177" i="11"/>
  <c r="AM177" i="11" s="1"/>
  <c r="AK178" i="11"/>
  <c r="AM178" i="11" s="1"/>
  <c r="AK179" i="11"/>
  <c r="AM179" i="11"/>
  <c r="AK180" i="11"/>
  <c r="AM180" i="11" s="1"/>
  <c r="AK181" i="11"/>
  <c r="AM181" i="11" s="1"/>
  <c r="AK182" i="11"/>
  <c r="AM182" i="11" s="1"/>
  <c r="AK183" i="11"/>
  <c r="AM183" i="11" s="1"/>
  <c r="AK184" i="11"/>
  <c r="AM184" i="11" s="1"/>
  <c r="AK185" i="11"/>
  <c r="AM185" i="11" s="1"/>
  <c r="AK186" i="11"/>
  <c r="AM186" i="11" s="1"/>
  <c r="AK187" i="11"/>
  <c r="AM187" i="11" s="1"/>
  <c r="AK188" i="11"/>
  <c r="AM188" i="11" s="1"/>
  <c r="AK189" i="11"/>
  <c r="AM189" i="11" s="1"/>
  <c r="AK190" i="11"/>
  <c r="AM190" i="11" s="1"/>
  <c r="AK191" i="11"/>
  <c r="AM191" i="11" s="1"/>
  <c r="AK192" i="11"/>
  <c r="AM192" i="11" s="1"/>
  <c r="AK193" i="11"/>
  <c r="AM193" i="11" s="1"/>
  <c r="AK194" i="11"/>
  <c r="AM194" i="11" s="1"/>
  <c r="AK195" i="11"/>
  <c r="AM195" i="11" s="1"/>
  <c r="AK196" i="11"/>
  <c r="AM196" i="11" s="1"/>
  <c r="AK197" i="11"/>
  <c r="AM197" i="11" s="1"/>
  <c r="AK198" i="11"/>
  <c r="AM198" i="11" s="1"/>
  <c r="AK199" i="11"/>
  <c r="AM199" i="11" s="1"/>
  <c r="AK200" i="11"/>
  <c r="AM200" i="11" s="1"/>
  <c r="AK201" i="11"/>
  <c r="AM201" i="11" s="1"/>
  <c r="AK202" i="11"/>
  <c r="AM202" i="11" s="1"/>
  <c r="AK203" i="11"/>
  <c r="AM203" i="11" s="1"/>
  <c r="AK204" i="11"/>
  <c r="AM204" i="11" s="1"/>
  <c r="AK205" i="11"/>
  <c r="AM205" i="11" s="1"/>
  <c r="AK206" i="11"/>
  <c r="AM206" i="11" s="1"/>
  <c r="AK207" i="11"/>
  <c r="AM207" i="11"/>
  <c r="AK208" i="11"/>
  <c r="AM208" i="11" s="1"/>
  <c r="AK209" i="11"/>
  <c r="AM209" i="11" s="1"/>
  <c r="AK210" i="11"/>
  <c r="AM210" i="11" s="1"/>
  <c r="AK211" i="11"/>
  <c r="AM211" i="11" s="1"/>
  <c r="AK212" i="11"/>
  <c r="AM212" i="11" s="1"/>
  <c r="AK213" i="11"/>
  <c r="AM213" i="11"/>
  <c r="AK214" i="11"/>
  <c r="AM214" i="11" s="1"/>
  <c r="AK215" i="11"/>
  <c r="AM215" i="11" s="1"/>
  <c r="AK216" i="11"/>
  <c r="AM216" i="11" s="1"/>
  <c r="AK217" i="11"/>
  <c r="AM217" i="11" s="1"/>
  <c r="AK218" i="11"/>
  <c r="AM218" i="11" s="1"/>
  <c r="AK219" i="11"/>
  <c r="AM219" i="11" s="1"/>
  <c r="AK220" i="11"/>
  <c r="AM220" i="11" s="1"/>
  <c r="AK221" i="11"/>
  <c r="AM221" i="11" s="1"/>
  <c r="AK222" i="11"/>
  <c r="AM222" i="11" s="1"/>
  <c r="AK223" i="11"/>
  <c r="AM223" i="11"/>
  <c r="AK224" i="11"/>
  <c r="AM224" i="11" s="1"/>
  <c r="AK225" i="11"/>
  <c r="AM225" i="11" s="1"/>
  <c r="AK226" i="11"/>
  <c r="AM226" i="11" s="1"/>
  <c r="AK227" i="11"/>
  <c r="AM227" i="11" s="1"/>
  <c r="AK228" i="11"/>
  <c r="AM228" i="11" s="1"/>
  <c r="AK229" i="11"/>
  <c r="AM229" i="11" s="1"/>
  <c r="AK230" i="11"/>
  <c r="AM230" i="11" s="1"/>
  <c r="AK231" i="11"/>
  <c r="AM231" i="11" s="1"/>
  <c r="AK232" i="11"/>
  <c r="AM232" i="11" s="1"/>
  <c r="AK233" i="11"/>
  <c r="AM233" i="11" s="1"/>
  <c r="AK234" i="11"/>
  <c r="AM234" i="11" s="1"/>
  <c r="AK235" i="11"/>
  <c r="AM235" i="11" s="1"/>
  <c r="AK236" i="11"/>
  <c r="AM236" i="11" s="1"/>
  <c r="AK237" i="11"/>
  <c r="AM237" i="11" s="1"/>
  <c r="AK238" i="11"/>
  <c r="AM238" i="11" s="1"/>
  <c r="AK239" i="11"/>
  <c r="AM239" i="11" s="1"/>
  <c r="AK240" i="11"/>
  <c r="AM240" i="11" s="1"/>
  <c r="AK241" i="11"/>
  <c r="AM241" i="11" s="1"/>
  <c r="AK242" i="11"/>
  <c r="AM242" i="11" s="1"/>
  <c r="AK243" i="11"/>
  <c r="AM243" i="11"/>
  <c r="AK244" i="11"/>
  <c r="AM244" i="11" s="1"/>
  <c r="AK245" i="11"/>
  <c r="AM245" i="11" s="1"/>
  <c r="AK246" i="11"/>
  <c r="AM246" i="11" s="1"/>
  <c r="AK247" i="11"/>
  <c r="AM247" i="11" s="1"/>
  <c r="AK248" i="11"/>
  <c r="AM248" i="11" s="1"/>
  <c r="AK249" i="11"/>
  <c r="AM249" i="11" s="1"/>
  <c r="AK250" i="11"/>
  <c r="AM250" i="11" s="1"/>
  <c r="AK251" i="11"/>
  <c r="AM251" i="11" s="1"/>
  <c r="AK252" i="11"/>
  <c r="AM252" i="11" s="1"/>
  <c r="AK253" i="11"/>
  <c r="AM253" i="11"/>
  <c r="AK254" i="11"/>
  <c r="AM254" i="11" s="1"/>
  <c r="AK255" i="11"/>
  <c r="AM255" i="11"/>
  <c r="AK256" i="11"/>
  <c r="AM256" i="11" s="1"/>
  <c r="AK257" i="11"/>
  <c r="AM257" i="11" s="1"/>
  <c r="AK258" i="11"/>
  <c r="AM258" i="11" s="1"/>
  <c r="AK259" i="11"/>
  <c r="AM259" i="11"/>
  <c r="AK260" i="11"/>
  <c r="AM260" i="11" s="1"/>
  <c r="AK261" i="11"/>
  <c r="AM261" i="11"/>
  <c r="AK262" i="11"/>
  <c r="AM262" i="11" s="1"/>
  <c r="AK263" i="11"/>
  <c r="AM263" i="11" s="1"/>
  <c r="AK264" i="11"/>
  <c r="AM264" i="11" s="1"/>
  <c r="AK265" i="11"/>
  <c r="AM265" i="11" s="1"/>
  <c r="AK266" i="11"/>
  <c r="AM266" i="11" s="1"/>
  <c r="AK267" i="11"/>
  <c r="AM267" i="11" s="1"/>
  <c r="AK268" i="11"/>
  <c r="AM268" i="11" s="1"/>
  <c r="AK269" i="11"/>
  <c r="AM269" i="11" s="1"/>
  <c r="AK270" i="11"/>
  <c r="AM270" i="11" s="1"/>
  <c r="AK271" i="11"/>
  <c r="AM271" i="11" s="1"/>
  <c r="AK272" i="11"/>
  <c r="AM272" i="11" s="1"/>
  <c r="AK273" i="11"/>
  <c r="AM273" i="11" s="1"/>
  <c r="AK274" i="11"/>
  <c r="AM274" i="11" s="1"/>
  <c r="AK275" i="11"/>
  <c r="AM275" i="11" s="1"/>
  <c r="AK276" i="11"/>
  <c r="AM276" i="11" s="1"/>
  <c r="AK16" i="10"/>
  <c r="AM16" i="10" s="1"/>
  <c r="AK46" i="10"/>
  <c r="AM46" i="10" s="1"/>
  <c r="AK48" i="10"/>
  <c r="AM48" i="10" s="1"/>
  <c r="AK50" i="10"/>
  <c r="AM50" i="10" s="1"/>
  <c r="AK51" i="10"/>
  <c r="AM51" i="10" s="1"/>
  <c r="AK52" i="10"/>
  <c r="AM52" i="10" s="1"/>
  <c r="AK53" i="10"/>
  <c r="AM53" i="10" s="1"/>
  <c r="AK54" i="10"/>
  <c r="AM54" i="10" s="1"/>
  <c r="AK55" i="10"/>
  <c r="AM55" i="10" s="1"/>
  <c r="AK56" i="10"/>
  <c r="AM56" i="10" s="1"/>
  <c r="AK57" i="10"/>
  <c r="AM57" i="10" s="1"/>
  <c r="AK58" i="10"/>
  <c r="AM58" i="10" s="1"/>
  <c r="AK59" i="10"/>
  <c r="AM59" i="10" s="1"/>
  <c r="AK60" i="10"/>
  <c r="AM60" i="10" s="1"/>
  <c r="AK61" i="10"/>
  <c r="AM61" i="10" s="1"/>
  <c r="AK62" i="10"/>
  <c r="AM62" i="10" s="1"/>
  <c r="AK63" i="10"/>
  <c r="AM63" i="10" s="1"/>
  <c r="AK64" i="10"/>
  <c r="AM64" i="10" s="1"/>
  <c r="AK65" i="10"/>
  <c r="AM65" i="10" s="1"/>
  <c r="AK66" i="10"/>
  <c r="AM66" i="10" s="1"/>
  <c r="AK67" i="10"/>
  <c r="AM67" i="10" s="1"/>
  <c r="AK68" i="10"/>
  <c r="AM68" i="10" s="1"/>
  <c r="AK69" i="10"/>
  <c r="AM69" i="10"/>
  <c r="AK70" i="10"/>
  <c r="AM70" i="10" s="1"/>
  <c r="AK71" i="10"/>
  <c r="AM71" i="10" s="1"/>
  <c r="AK72" i="10"/>
  <c r="AM72" i="10" s="1"/>
  <c r="AK73" i="10"/>
  <c r="AM73" i="10" s="1"/>
  <c r="AK74" i="10"/>
  <c r="AM74" i="10" s="1"/>
  <c r="AK75" i="10"/>
  <c r="AM75" i="10" s="1"/>
  <c r="AK76" i="10"/>
  <c r="AM76" i="10" s="1"/>
  <c r="AK77" i="10"/>
  <c r="AM77" i="10" s="1"/>
  <c r="AK78" i="10"/>
  <c r="AM78" i="10" s="1"/>
  <c r="AK79" i="10"/>
  <c r="AM79" i="10" s="1"/>
  <c r="AK80" i="10"/>
  <c r="AM80" i="10" s="1"/>
  <c r="AK81" i="10"/>
  <c r="AM81" i="10" s="1"/>
  <c r="AK82" i="10"/>
  <c r="AM82" i="10" s="1"/>
  <c r="AK83" i="10"/>
  <c r="AM83" i="10" s="1"/>
  <c r="AK84" i="10"/>
  <c r="AM84" i="10" s="1"/>
  <c r="AK85" i="10"/>
  <c r="AM85" i="10" s="1"/>
  <c r="AK86" i="10"/>
  <c r="AM86" i="10" s="1"/>
  <c r="AK87" i="10"/>
  <c r="AM87" i="10" s="1"/>
  <c r="AK88" i="10"/>
  <c r="AM88" i="10" s="1"/>
  <c r="AK89" i="10"/>
  <c r="AM89" i="10" s="1"/>
  <c r="AK90" i="10"/>
  <c r="AM90" i="10" s="1"/>
  <c r="AK91" i="10"/>
  <c r="AM91" i="10" s="1"/>
  <c r="AK92" i="10"/>
  <c r="AM92" i="10" s="1"/>
  <c r="AK93" i="10"/>
  <c r="AM93" i="10" s="1"/>
  <c r="AK94" i="10"/>
  <c r="AM94" i="10" s="1"/>
  <c r="AK95" i="10"/>
  <c r="AM95" i="10"/>
  <c r="AK96" i="10"/>
  <c r="AM96" i="10" s="1"/>
  <c r="AK97" i="10"/>
  <c r="AM97" i="10" s="1"/>
  <c r="AK98" i="10"/>
  <c r="AM98" i="10" s="1"/>
  <c r="AK99" i="10"/>
  <c r="AM99" i="10" s="1"/>
  <c r="AK100" i="10"/>
  <c r="AM100" i="10" s="1"/>
  <c r="AK101" i="10"/>
  <c r="AM101" i="10" s="1"/>
  <c r="AK102" i="10"/>
  <c r="AM102" i="10" s="1"/>
  <c r="AK103" i="10"/>
  <c r="AM103" i="10" s="1"/>
  <c r="AK104" i="10"/>
  <c r="AM104" i="10" s="1"/>
  <c r="AK105" i="10"/>
  <c r="AM105" i="10" s="1"/>
  <c r="AK106" i="10"/>
  <c r="AM106" i="10" s="1"/>
  <c r="AK107" i="10"/>
  <c r="AM107" i="10" s="1"/>
  <c r="AK108" i="10"/>
  <c r="AM108" i="10" s="1"/>
  <c r="AK109" i="10"/>
  <c r="AM109" i="10" s="1"/>
  <c r="AK110" i="10"/>
  <c r="AM110" i="10" s="1"/>
  <c r="AK111" i="10"/>
  <c r="AM111" i="10" s="1"/>
  <c r="AK112" i="10"/>
  <c r="AM112" i="10" s="1"/>
  <c r="AK113" i="10"/>
  <c r="AM113" i="10" s="1"/>
  <c r="AK114" i="10"/>
  <c r="AM114" i="10" s="1"/>
  <c r="AK115" i="10"/>
  <c r="AM115" i="10" s="1"/>
  <c r="AK116" i="10"/>
  <c r="AM116" i="10" s="1"/>
  <c r="AK117" i="10"/>
  <c r="AM117" i="10" s="1"/>
  <c r="AK118" i="10"/>
  <c r="AM118" i="10" s="1"/>
  <c r="AK119" i="10"/>
  <c r="AM119" i="10" s="1"/>
  <c r="AK120" i="10"/>
  <c r="AM120" i="10" s="1"/>
  <c r="AK121" i="10"/>
  <c r="AM121" i="10" s="1"/>
  <c r="AK122" i="10"/>
  <c r="AM122" i="10" s="1"/>
  <c r="AK123" i="10"/>
  <c r="AM123" i="10"/>
  <c r="AK124" i="10"/>
  <c r="AM124" i="10" s="1"/>
  <c r="AK125" i="10"/>
  <c r="AM125" i="10" s="1"/>
  <c r="AK126" i="10"/>
  <c r="AM126" i="10" s="1"/>
  <c r="AK127" i="10"/>
  <c r="AM127" i="10" s="1"/>
  <c r="AK128" i="10"/>
  <c r="AM128" i="10" s="1"/>
  <c r="AK129" i="10"/>
  <c r="AM129" i="10" s="1"/>
  <c r="AK130" i="10"/>
  <c r="AM130" i="10" s="1"/>
  <c r="AK131" i="10"/>
  <c r="AM131" i="10" s="1"/>
  <c r="AK132" i="10"/>
  <c r="AM132" i="10" s="1"/>
  <c r="AK133" i="10"/>
  <c r="AM133" i="10" s="1"/>
  <c r="AK134" i="10"/>
  <c r="AM134" i="10" s="1"/>
  <c r="AK135" i="10"/>
  <c r="AM135" i="10" s="1"/>
  <c r="AK136" i="10"/>
  <c r="AM136" i="10" s="1"/>
  <c r="AK137" i="10"/>
  <c r="AM137" i="10" s="1"/>
  <c r="AK138" i="10"/>
  <c r="AM138" i="10" s="1"/>
  <c r="AK139" i="10"/>
  <c r="AM139" i="10" s="1"/>
  <c r="AK140" i="10"/>
  <c r="AM140" i="10" s="1"/>
  <c r="AK141" i="10"/>
  <c r="AM141" i="10" s="1"/>
  <c r="AK142" i="10"/>
  <c r="AM142" i="10" s="1"/>
  <c r="AK143" i="10"/>
  <c r="AM143" i="10" s="1"/>
  <c r="AK144" i="10"/>
  <c r="AM144" i="10" s="1"/>
  <c r="AK145" i="10"/>
  <c r="AM145" i="10" s="1"/>
  <c r="AK146" i="10"/>
  <c r="AM146" i="10" s="1"/>
  <c r="AK147" i="10"/>
  <c r="AM147" i="10" s="1"/>
  <c r="AK148" i="10"/>
  <c r="AM148" i="10" s="1"/>
  <c r="AK149" i="10"/>
  <c r="AM149" i="10" s="1"/>
  <c r="AK150" i="10"/>
  <c r="AM150" i="10" s="1"/>
  <c r="AK151" i="10"/>
  <c r="AM151" i="10" s="1"/>
  <c r="AK152" i="10"/>
  <c r="AM152" i="10" s="1"/>
  <c r="AK153" i="10"/>
  <c r="AM153" i="10" s="1"/>
  <c r="AK154" i="10"/>
  <c r="AM154" i="10" s="1"/>
  <c r="AK155" i="10"/>
  <c r="AM155" i="10" s="1"/>
  <c r="AK156" i="10"/>
  <c r="AM156" i="10" s="1"/>
  <c r="AK157" i="10"/>
  <c r="AM157" i="10" s="1"/>
  <c r="AK158" i="10"/>
  <c r="AM158" i="10" s="1"/>
  <c r="AK159" i="10"/>
  <c r="AM159" i="10" s="1"/>
  <c r="AK160" i="10"/>
  <c r="AM160" i="10" s="1"/>
  <c r="AK161" i="10"/>
  <c r="AM161" i="10" s="1"/>
  <c r="AK162" i="10"/>
  <c r="AM162" i="10" s="1"/>
  <c r="AK163" i="10"/>
  <c r="AM163" i="10" s="1"/>
  <c r="AK164" i="10"/>
  <c r="AM164" i="10" s="1"/>
  <c r="AK165" i="10"/>
  <c r="AM165" i="10" s="1"/>
  <c r="AK166" i="10"/>
  <c r="AM166" i="10" s="1"/>
  <c r="AK167" i="10"/>
  <c r="AM167" i="10" s="1"/>
  <c r="AK168" i="10"/>
  <c r="AM168" i="10" s="1"/>
  <c r="AK169" i="10"/>
  <c r="AM169" i="10" s="1"/>
  <c r="AK170" i="10"/>
  <c r="AM170" i="10" s="1"/>
  <c r="AK171" i="10"/>
  <c r="AM171" i="10" s="1"/>
  <c r="AK172" i="10"/>
  <c r="AM172" i="10" s="1"/>
  <c r="AK173" i="10"/>
  <c r="AM173" i="10" s="1"/>
  <c r="AK174" i="10"/>
  <c r="AM174" i="10" s="1"/>
  <c r="AK175" i="10"/>
  <c r="AM175" i="10" s="1"/>
  <c r="AK176" i="10"/>
  <c r="AM176" i="10" s="1"/>
  <c r="AK177" i="10"/>
  <c r="AM177" i="10" s="1"/>
  <c r="AK178" i="10"/>
  <c r="AM178" i="10" s="1"/>
  <c r="AK179" i="10"/>
  <c r="AM179" i="10" s="1"/>
  <c r="AK180" i="10"/>
  <c r="AM180" i="10" s="1"/>
  <c r="AK181" i="10"/>
  <c r="AM181" i="10" s="1"/>
  <c r="AK182" i="10"/>
  <c r="AM182" i="10" s="1"/>
  <c r="AK183" i="10"/>
  <c r="AM183" i="10" s="1"/>
  <c r="AK184" i="10"/>
  <c r="AM184" i="10" s="1"/>
  <c r="AK185" i="10"/>
  <c r="AM185" i="10" s="1"/>
  <c r="AK186" i="10"/>
  <c r="AM186" i="10" s="1"/>
  <c r="AK187" i="10"/>
  <c r="AM187" i="10" s="1"/>
  <c r="AK188" i="10"/>
  <c r="AM188" i="10" s="1"/>
  <c r="AK189" i="10"/>
  <c r="AM189" i="10" s="1"/>
  <c r="AK190" i="10"/>
  <c r="AM190" i="10" s="1"/>
  <c r="AK191" i="10"/>
  <c r="AM191" i="10" s="1"/>
  <c r="AK192" i="10"/>
  <c r="AM192" i="10" s="1"/>
  <c r="AK193" i="10"/>
  <c r="AM193" i="10" s="1"/>
  <c r="AK194" i="10"/>
  <c r="AM194" i="10" s="1"/>
  <c r="AK195" i="10"/>
  <c r="AM195" i="10" s="1"/>
  <c r="AK196" i="10"/>
  <c r="AM196" i="10" s="1"/>
  <c r="AK197" i="10"/>
  <c r="AM197" i="10" s="1"/>
  <c r="AK198" i="10"/>
  <c r="AM198" i="10" s="1"/>
  <c r="AK199" i="10"/>
  <c r="AM199" i="10" s="1"/>
  <c r="AK200" i="10"/>
  <c r="AM200" i="10" s="1"/>
  <c r="AK201" i="10"/>
  <c r="AM201" i="10" s="1"/>
  <c r="AK202" i="10"/>
  <c r="AM202" i="10" s="1"/>
  <c r="AK203" i="10"/>
  <c r="AM203" i="10" s="1"/>
  <c r="AK204" i="10"/>
  <c r="AM204" i="10" s="1"/>
  <c r="AK205" i="10"/>
  <c r="AM205" i="10" s="1"/>
  <c r="AK206" i="10"/>
  <c r="AM206" i="10" s="1"/>
  <c r="AK207" i="10"/>
  <c r="AM207" i="10" s="1"/>
  <c r="AK208" i="10"/>
  <c r="AM208" i="10" s="1"/>
  <c r="AK209" i="10"/>
  <c r="AM209" i="10" s="1"/>
  <c r="AK210" i="10"/>
  <c r="AM210" i="10" s="1"/>
  <c r="AK211" i="10"/>
  <c r="AM211" i="10" s="1"/>
  <c r="AK212" i="10"/>
  <c r="AM212" i="10" s="1"/>
  <c r="AK213" i="10"/>
  <c r="AM213" i="10" s="1"/>
  <c r="AK214" i="10"/>
  <c r="AM214" i="10" s="1"/>
  <c r="AK215" i="10"/>
  <c r="AM215" i="10" s="1"/>
  <c r="AK216" i="10"/>
  <c r="AM216" i="10" s="1"/>
  <c r="AK217" i="10"/>
  <c r="AM217" i="10" s="1"/>
  <c r="AK218" i="10"/>
  <c r="AM218" i="10" s="1"/>
  <c r="AK219" i="10"/>
  <c r="AM219" i="10" s="1"/>
  <c r="AK220" i="10"/>
  <c r="AM220" i="10" s="1"/>
  <c r="AK221" i="10"/>
  <c r="AM221" i="10" s="1"/>
  <c r="AK222" i="10"/>
  <c r="AM222" i="10" s="1"/>
  <c r="AK223" i="10"/>
  <c r="AM223" i="10" s="1"/>
  <c r="AK224" i="10"/>
  <c r="AM224" i="10" s="1"/>
  <c r="AK225" i="10"/>
  <c r="AM225" i="10" s="1"/>
  <c r="AK226" i="10"/>
  <c r="AM226" i="10" s="1"/>
  <c r="AK227" i="10"/>
  <c r="AM227" i="10" s="1"/>
  <c r="AK228" i="10"/>
  <c r="AM228" i="10" s="1"/>
  <c r="AK229" i="10"/>
  <c r="AM229" i="10" s="1"/>
  <c r="AK230" i="10"/>
  <c r="AM230" i="10" s="1"/>
  <c r="AK231" i="10"/>
  <c r="AM231" i="10" s="1"/>
  <c r="AK232" i="10"/>
  <c r="AM232" i="10" s="1"/>
  <c r="AK233" i="10"/>
  <c r="AM233" i="10" s="1"/>
  <c r="AK234" i="10"/>
  <c r="AM234" i="10" s="1"/>
  <c r="AK235" i="10"/>
  <c r="AM235" i="10" s="1"/>
  <c r="AK236" i="10"/>
  <c r="AM236" i="10" s="1"/>
  <c r="AK237" i="10"/>
  <c r="AM237" i="10" s="1"/>
  <c r="AK238" i="10"/>
  <c r="AM238" i="10" s="1"/>
  <c r="AK239" i="10"/>
  <c r="AM239" i="10" s="1"/>
  <c r="AK240" i="10"/>
  <c r="AM240" i="10" s="1"/>
  <c r="AK241" i="10"/>
  <c r="AM241" i="10" s="1"/>
  <c r="AK242" i="10"/>
  <c r="AM242" i="10" s="1"/>
  <c r="AK243" i="10"/>
  <c r="AM243" i="10" s="1"/>
  <c r="AK244" i="10"/>
  <c r="AM244" i="10" s="1"/>
  <c r="AK245" i="10"/>
  <c r="AM245" i="10" s="1"/>
  <c r="AK246" i="10"/>
  <c r="AM246" i="10" s="1"/>
  <c r="AK247" i="10"/>
  <c r="AM247" i="10" s="1"/>
  <c r="AK248" i="10"/>
  <c r="AM248" i="10" s="1"/>
  <c r="AK249" i="10"/>
  <c r="AM249" i="10" s="1"/>
  <c r="AK250" i="10"/>
  <c r="AM250" i="10" s="1"/>
  <c r="AK251" i="10"/>
  <c r="AM251" i="10" s="1"/>
  <c r="AK252" i="10"/>
  <c r="AM252" i="10" s="1"/>
  <c r="AK253" i="10"/>
  <c r="AM253" i="10" s="1"/>
  <c r="AK254" i="10"/>
  <c r="AM254" i="10" s="1"/>
  <c r="AK255" i="10"/>
  <c r="AM255" i="10" s="1"/>
  <c r="AK256" i="10"/>
  <c r="AM256" i="10" s="1"/>
  <c r="AK257" i="10"/>
  <c r="AM257" i="10" s="1"/>
  <c r="AK258" i="10"/>
  <c r="AM258" i="10" s="1"/>
  <c r="AK259" i="10"/>
  <c r="AM259" i="10" s="1"/>
  <c r="AK260" i="10"/>
  <c r="AM260" i="10" s="1"/>
  <c r="AK261" i="10"/>
  <c r="AM261" i="10" s="1"/>
  <c r="AK262" i="10"/>
  <c r="AM262" i="10" s="1"/>
  <c r="AK263" i="10"/>
  <c r="AM263" i="10" s="1"/>
  <c r="AK264" i="10"/>
  <c r="AM264" i="10" s="1"/>
  <c r="AK265" i="10"/>
  <c r="AM265" i="10" s="1"/>
  <c r="AK266" i="10"/>
  <c r="AM266" i="10" s="1"/>
  <c r="AK267" i="10"/>
  <c r="AM267" i="10" s="1"/>
  <c r="AK268" i="10"/>
  <c r="AM268" i="10" s="1"/>
  <c r="AK269" i="10"/>
  <c r="AM269" i="10" s="1"/>
  <c r="AK270" i="10"/>
  <c r="AM270" i="10" s="1"/>
  <c r="AK271" i="10"/>
  <c r="AM271" i="10" s="1"/>
  <c r="AK272" i="10"/>
  <c r="AM272" i="10" s="1"/>
  <c r="AK26" i="9"/>
  <c r="AM26" i="9" s="1"/>
  <c r="AK44" i="9"/>
  <c r="AM44" i="9" s="1"/>
  <c r="AK45" i="9"/>
  <c r="AM45" i="9"/>
  <c r="AK49" i="9"/>
  <c r="AM49" i="9" s="1"/>
  <c r="AA4" i="13"/>
  <c r="AB4" i="12"/>
  <c r="AD4" i="13"/>
  <c r="AD47" i="13" l="1"/>
  <c r="AD46" i="13"/>
  <c r="AD45" i="13"/>
  <c r="AO3" i="13"/>
  <c r="AD44" i="13" l="1"/>
  <c r="AO42" i="13" l="1"/>
  <c r="AO43" i="13"/>
  <c r="AO44" i="13"/>
  <c r="AO17" i="13"/>
  <c r="AE4" i="12"/>
  <c r="AA35" i="8"/>
  <c r="AA24" i="11"/>
  <c r="AA3" i="11"/>
  <c r="AA17" i="10"/>
  <c r="AA29" i="10"/>
  <c r="R7" i="10"/>
  <c r="AK7" i="10" s="1"/>
  <c r="AM7" i="10" s="1"/>
  <c r="R8" i="10"/>
  <c r="AK8" i="10" s="1"/>
  <c r="AM8" i="10" s="1"/>
  <c r="AD8" i="10"/>
  <c r="AO24" i="13" l="1"/>
  <c r="AO12" i="13"/>
  <c r="AO13" i="13"/>
  <c r="AO14" i="13"/>
  <c r="AO15" i="13"/>
  <c r="AO16" i="13"/>
  <c r="AO18" i="13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O37" i="11"/>
  <c r="AO36" i="11"/>
  <c r="AO35" i="11"/>
  <c r="AO34" i="11"/>
  <c r="AO33" i="11"/>
  <c r="AO32" i="11"/>
  <c r="AO31" i="11"/>
  <c r="AO30" i="11"/>
  <c r="AO29" i="11"/>
  <c r="AO28" i="11"/>
  <c r="AO27" i="11"/>
  <c r="AO26" i="11"/>
  <c r="AO25" i="11"/>
  <c r="AO24" i="11"/>
  <c r="AO23" i="11"/>
  <c r="AO22" i="11"/>
  <c r="AO21" i="11"/>
  <c r="AO20" i="11"/>
  <c r="AO19" i="11"/>
  <c r="AO18" i="11"/>
  <c r="AO17" i="11"/>
  <c r="AO16" i="11"/>
  <c r="AO15" i="11"/>
  <c r="AO14" i="11"/>
  <c r="AO13" i="11"/>
  <c r="AO12" i="11"/>
  <c r="AO11" i="11"/>
  <c r="AO10" i="11"/>
  <c r="AO9" i="11"/>
  <c r="AO8" i="11"/>
  <c r="AO7" i="11"/>
  <c r="AO6" i="11"/>
  <c r="AO5" i="11"/>
  <c r="AO4" i="11"/>
  <c r="AO4" i="13"/>
  <c r="AO5" i="13"/>
  <c r="AO6" i="13"/>
  <c r="AO7" i="13"/>
  <c r="AO8" i="13"/>
  <c r="AO9" i="13"/>
  <c r="AO10" i="13"/>
  <c r="AO11" i="13"/>
  <c r="AO19" i="13"/>
  <c r="AO20" i="13"/>
  <c r="AO21" i="13"/>
  <c r="AD5" i="13"/>
  <c r="AD6" i="13"/>
  <c r="AD7" i="13"/>
  <c r="AD8" i="13"/>
  <c r="AD9" i="13"/>
  <c r="AD10" i="13"/>
  <c r="AD11" i="13"/>
  <c r="AD12" i="13"/>
  <c r="AD13" i="13"/>
  <c r="AD14" i="13"/>
  <c r="AD15" i="13"/>
  <c r="AD16" i="13"/>
  <c r="AD17" i="13"/>
  <c r="AD18" i="13"/>
  <c r="AD3" i="13"/>
  <c r="R4" i="13"/>
  <c r="AK4" i="13" s="1"/>
  <c r="AM4" i="13" s="1"/>
  <c r="R5" i="13"/>
  <c r="AK5" i="13" s="1"/>
  <c r="AM5" i="13" s="1"/>
  <c r="R6" i="13"/>
  <c r="AK6" i="13" s="1"/>
  <c r="AM6" i="13" s="1"/>
  <c r="R7" i="13"/>
  <c r="AK7" i="13" s="1"/>
  <c r="AM7" i="13" s="1"/>
  <c r="AK8" i="13"/>
  <c r="AM8" i="13" s="1"/>
  <c r="AK3" i="13"/>
  <c r="AM3" i="13" s="1"/>
  <c r="AP35" i="12" l="1"/>
  <c r="P46" i="11"/>
  <c r="AP24" i="12"/>
  <c r="AP47" i="12" l="1"/>
  <c r="AP48" i="12"/>
  <c r="AP44" i="12"/>
  <c r="AP45" i="12"/>
  <c r="AP46" i="12"/>
  <c r="AP10" i="12"/>
  <c r="AP11" i="12"/>
  <c r="AP12" i="12"/>
  <c r="AP13" i="12"/>
  <c r="AP9" i="12" l="1"/>
  <c r="AP8" i="12"/>
  <c r="AP7" i="12"/>
  <c r="AP6" i="12"/>
  <c r="AP43" i="12"/>
  <c r="AP42" i="12"/>
  <c r="AP41" i="12"/>
  <c r="AP40" i="12"/>
  <c r="AP39" i="12"/>
  <c r="AP5" i="12"/>
  <c r="AP4" i="12"/>
  <c r="AD53" i="11" l="1"/>
  <c r="AD54" i="11"/>
  <c r="R53" i="11"/>
  <c r="AK53" i="11" s="1"/>
  <c r="AM53" i="11" s="1"/>
  <c r="R54" i="11"/>
  <c r="AK54" i="11" s="1"/>
  <c r="AM54" i="11" s="1"/>
  <c r="AD51" i="11"/>
  <c r="AD52" i="11"/>
  <c r="R51" i="11"/>
  <c r="AK51" i="11" s="1"/>
  <c r="AM51" i="11" s="1"/>
  <c r="R52" i="11"/>
  <c r="AK52" i="11" s="1"/>
  <c r="AM52" i="11" s="1"/>
  <c r="AD48" i="11"/>
  <c r="AD49" i="11"/>
  <c r="AD50" i="11"/>
  <c r="R48" i="11"/>
  <c r="AK48" i="11" s="1"/>
  <c r="AM48" i="11" s="1"/>
  <c r="R49" i="11"/>
  <c r="AK49" i="11" s="1"/>
  <c r="AM49" i="11" s="1"/>
  <c r="R50" i="11"/>
  <c r="AK50" i="11" s="1"/>
  <c r="AM50" i="11" s="1"/>
  <c r="R45" i="11"/>
  <c r="AK45" i="11" s="1"/>
  <c r="AM45" i="11" s="1"/>
  <c r="R46" i="11"/>
  <c r="AK46" i="11" s="1"/>
  <c r="AM46" i="11" s="1"/>
  <c r="R47" i="11"/>
  <c r="AK47" i="11" s="1"/>
  <c r="AM47" i="11" s="1"/>
  <c r="S4" i="12" l="1"/>
  <c r="AL4" i="12" s="1"/>
  <c r="AN4" i="12" s="1"/>
  <c r="AP3" i="12"/>
  <c r="AE3" i="12"/>
  <c r="S3" i="12"/>
  <c r="AL3" i="12" s="1"/>
  <c r="AN3" i="12" s="1"/>
  <c r="AA22" i="9"/>
  <c r="P45" i="10"/>
  <c r="AA3" i="9"/>
  <c r="AD7" i="10"/>
  <c r="AA7" i="10"/>
  <c r="AA24" i="9"/>
  <c r="AA16" i="10"/>
  <c r="AA15" i="10"/>
  <c r="P47" i="10" l="1"/>
  <c r="AO4" i="9" l="1"/>
  <c r="AO33" i="9"/>
  <c r="AO8" i="10"/>
  <c r="AO3" i="11"/>
  <c r="AD3" i="11"/>
  <c r="R3" i="11"/>
  <c r="AK3" i="11" s="1"/>
  <c r="AM3" i="11" s="1"/>
  <c r="AO24" i="10"/>
  <c r="AO36" i="10"/>
  <c r="AD45" i="10"/>
  <c r="AD47" i="10"/>
  <c r="AD49" i="10"/>
  <c r="R49" i="10"/>
  <c r="AK49" i="10" s="1"/>
  <c r="AM49" i="10" s="1"/>
  <c r="R47" i="10"/>
  <c r="AK47" i="10" s="1"/>
  <c r="AM47" i="10" s="1"/>
  <c r="R45" i="10"/>
  <c r="AK45" i="10" s="1"/>
  <c r="AM45" i="10" s="1"/>
  <c r="R44" i="10"/>
  <c r="AK44" i="10" s="1"/>
  <c r="AM44" i="10" s="1"/>
  <c r="R43" i="10"/>
  <c r="AK43" i="10" s="1"/>
  <c r="AM43" i="10" s="1"/>
  <c r="R42" i="10"/>
  <c r="AK42" i="10" s="1"/>
  <c r="AM42" i="10" s="1"/>
  <c r="R41" i="10"/>
  <c r="AK41" i="10" s="1"/>
  <c r="AM41" i="10" s="1"/>
  <c r="R40" i="10"/>
  <c r="AK40" i="10" s="1"/>
  <c r="AM40" i="10" s="1"/>
  <c r="R39" i="10"/>
  <c r="AK39" i="10" s="1"/>
  <c r="AM39" i="10" s="1"/>
  <c r="R38" i="10"/>
  <c r="AK38" i="10" s="1"/>
  <c r="AM38" i="10" s="1"/>
  <c r="R37" i="10"/>
  <c r="AK37" i="10" s="1"/>
  <c r="AM37" i="10" s="1"/>
  <c r="R36" i="10"/>
  <c r="AK36" i="10" s="1"/>
  <c r="AM36" i="10" s="1"/>
  <c r="R35" i="10"/>
  <c r="AK35" i="10" s="1"/>
  <c r="AM35" i="10" s="1"/>
  <c r="R34" i="10"/>
  <c r="AK34" i="10" s="1"/>
  <c r="AM34" i="10" s="1"/>
  <c r="R33" i="10"/>
  <c r="AK33" i="10" s="1"/>
  <c r="AM33" i="10" s="1"/>
  <c r="R32" i="10"/>
  <c r="AK32" i="10" s="1"/>
  <c r="AM32" i="10" s="1"/>
  <c r="R31" i="10"/>
  <c r="AK31" i="10" s="1"/>
  <c r="AM31" i="10" s="1"/>
  <c r="R30" i="10"/>
  <c r="AK30" i="10" s="1"/>
  <c r="AM30" i="10" s="1"/>
  <c r="R29" i="10"/>
  <c r="AK29" i="10" s="1"/>
  <c r="AM29" i="10" s="1"/>
  <c r="R28" i="10"/>
  <c r="AK28" i="10" s="1"/>
  <c r="AM28" i="10" s="1"/>
  <c r="R27" i="10"/>
  <c r="AK27" i="10" s="1"/>
  <c r="AM27" i="10" s="1"/>
  <c r="R26" i="10"/>
  <c r="AK26" i="10" s="1"/>
  <c r="AM26" i="10" s="1"/>
  <c r="R25" i="10"/>
  <c r="AK25" i="10" s="1"/>
  <c r="AM25" i="10" s="1"/>
  <c r="R24" i="10"/>
  <c r="AK24" i="10" s="1"/>
  <c r="AM24" i="10" s="1"/>
  <c r="AO16" i="10"/>
  <c r="AO25" i="10" l="1"/>
  <c r="AO26" i="10"/>
  <c r="AO27" i="10"/>
  <c r="AO28" i="10"/>
  <c r="AO29" i="10"/>
  <c r="AO30" i="10"/>
  <c r="AO31" i="10"/>
  <c r="AO32" i="10"/>
  <c r="AO33" i="10"/>
  <c r="AO34" i="10"/>
  <c r="AO35" i="10"/>
  <c r="AO37" i="10"/>
  <c r="AO38" i="10"/>
  <c r="AO39" i="10"/>
  <c r="AO40" i="10"/>
  <c r="AO41" i="10"/>
  <c r="R51" i="8"/>
  <c r="AA17" i="8" l="1"/>
  <c r="AO7" i="10"/>
  <c r="AO6" i="10"/>
  <c r="AO5" i="10"/>
  <c r="AO4" i="10"/>
  <c r="AO3" i="10"/>
  <c r="AO12" i="10"/>
  <c r="P42" i="9"/>
  <c r="R43" i="9"/>
  <c r="AK43" i="9" s="1"/>
  <c r="AM43" i="9" s="1"/>
  <c r="R42" i="9"/>
  <c r="AK42" i="9" s="1"/>
  <c r="AM42" i="9" s="1"/>
  <c r="AO45" i="9"/>
  <c r="AO44" i="9"/>
  <c r="AD47" i="9"/>
  <c r="R47" i="9"/>
  <c r="AK47" i="9" s="1"/>
  <c r="AM47" i="9" s="1"/>
  <c r="AO47" i="9"/>
  <c r="AO46" i="9"/>
  <c r="AD46" i="9"/>
  <c r="R46" i="9"/>
  <c r="AK46" i="9" s="1"/>
  <c r="AM46" i="9" s="1"/>
  <c r="AO27" i="9"/>
  <c r="AD27" i="9"/>
  <c r="AD6" i="10"/>
  <c r="R6" i="10"/>
  <c r="AK6" i="10" s="1"/>
  <c r="AM6" i="10" s="1"/>
  <c r="AD5" i="10"/>
  <c r="R5" i="10"/>
  <c r="AK5" i="10" s="1"/>
  <c r="AM5" i="10" s="1"/>
  <c r="AD4" i="10"/>
  <c r="R4" i="10"/>
  <c r="AK4" i="10" s="1"/>
  <c r="AM4" i="10" s="1"/>
  <c r="AD3" i="10"/>
  <c r="R3" i="10"/>
  <c r="AK3" i="10" s="1"/>
  <c r="AM3" i="10" s="1"/>
  <c r="AO37" i="9"/>
  <c r="AO36" i="9"/>
  <c r="AO35" i="9"/>
  <c r="AO34" i="9"/>
  <c r="AO32" i="9"/>
  <c r="AO31" i="9"/>
  <c r="AO49" i="9"/>
  <c r="AD31" i="9"/>
  <c r="AA34" i="8" l="1"/>
  <c r="R27" i="9"/>
  <c r="AK27" i="9" s="1"/>
  <c r="AM27" i="9" s="1"/>
  <c r="AA51" i="8"/>
  <c r="AO48" i="9" l="1"/>
  <c r="AD48" i="9"/>
  <c r="R48" i="9"/>
  <c r="AK48" i="9" s="1"/>
  <c r="AM48" i="9" s="1"/>
  <c r="AK27" i="8"/>
  <c r="AM27" i="8" s="1"/>
  <c r="AK44" i="8"/>
  <c r="AM44" i="8" s="1"/>
  <c r="AK45" i="8"/>
  <c r="AM45" i="8" s="1"/>
  <c r="AK46" i="8"/>
  <c r="AM46" i="8" s="1"/>
  <c r="AK47" i="8"/>
  <c r="AM47" i="8" s="1"/>
  <c r="AK48" i="8"/>
  <c r="AM48" i="8" s="1"/>
  <c r="AK49" i="8"/>
  <c r="AM49" i="8" s="1"/>
  <c r="AK50" i="8"/>
  <c r="AM50" i="8" s="1"/>
  <c r="AK51" i="8"/>
  <c r="AM51" i="8" s="1"/>
  <c r="AK52" i="8"/>
  <c r="AM52" i="8" s="1"/>
  <c r="AK53" i="8"/>
  <c r="AM53" i="8" s="1"/>
  <c r="AK54" i="8"/>
  <c r="AM54" i="8" s="1"/>
  <c r="AK55" i="8"/>
  <c r="AM55" i="8" s="1"/>
  <c r="AK56" i="8"/>
  <c r="AM56" i="8" s="1"/>
  <c r="AK57" i="8"/>
  <c r="AM57" i="8" s="1"/>
  <c r="AK9" i="6"/>
  <c r="AM9" i="6" s="1"/>
  <c r="AK21" i="6"/>
  <c r="AM21" i="6" s="1"/>
  <c r="AK40" i="6"/>
  <c r="AM40" i="6" s="1"/>
  <c r="AK3" i="5" l="1"/>
  <c r="AM3" i="5" s="1"/>
  <c r="AK4" i="5"/>
  <c r="AM4" i="5" s="1"/>
  <c r="AK5" i="5"/>
  <c r="AM5" i="5" s="1"/>
  <c r="AK6" i="5"/>
  <c r="AM6" i="5" s="1"/>
  <c r="AK7" i="5"/>
  <c r="AM7" i="5" s="1"/>
  <c r="AK8" i="5"/>
  <c r="AM8" i="5" s="1"/>
  <c r="AK9" i="5"/>
  <c r="AM9" i="5" s="1"/>
  <c r="AK10" i="5"/>
  <c r="AM10" i="5" s="1"/>
  <c r="AK11" i="5"/>
  <c r="AM11" i="5" s="1"/>
  <c r="AK12" i="5"/>
  <c r="AM12" i="5" s="1"/>
  <c r="AK13" i="5"/>
  <c r="AM13" i="5" s="1"/>
  <c r="AK14" i="5"/>
  <c r="AM14" i="5" s="1"/>
  <c r="AK15" i="5"/>
  <c r="AM15" i="5" s="1"/>
  <c r="AK16" i="5"/>
  <c r="AM16" i="5" s="1"/>
  <c r="AK17" i="5"/>
  <c r="AM17" i="5" s="1"/>
  <c r="AK18" i="5"/>
  <c r="AM18" i="5" s="1"/>
  <c r="AK19" i="5"/>
  <c r="AM19" i="5" s="1"/>
  <c r="AK20" i="5"/>
  <c r="AM20" i="5" s="1"/>
  <c r="AK21" i="5"/>
  <c r="AM21" i="5" s="1"/>
  <c r="AK22" i="5"/>
  <c r="AM22" i="5" s="1"/>
  <c r="AK23" i="5"/>
  <c r="AM23" i="5" s="1"/>
  <c r="AK24" i="5"/>
  <c r="AM24" i="5" s="1"/>
  <c r="AK25" i="5"/>
  <c r="AM25" i="5" s="1"/>
  <c r="AK26" i="5"/>
  <c r="AM26" i="5" s="1"/>
  <c r="AK27" i="5"/>
  <c r="AM27" i="5" s="1"/>
  <c r="AK28" i="5"/>
  <c r="AM28" i="5" s="1"/>
  <c r="AK29" i="5"/>
  <c r="AM29" i="5" s="1"/>
  <c r="AK30" i="5"/>
  <c r="AM30" i="5" s="1"/>
  <c r="AK31" i="5"/>
  <c r="AM31" i="5" s="1"/>
  <c r="AK32" i="5"/>
  <c r="AM32" i="5" s="1"/>
  <c r="AK33" i="5"/>
  <c r="AM33" i="5" s="1"/>
  <c r="AK34" i="5"/>
  <c r="AM34" i="5" s="1"/>
  <c r="AK35" i="5"/>
  <c r="AM35" i="5" s="1"/>
  <c r="AK36" i="5"/>
  <c r="AM36" i="5" s="1"/>
  <c r="AK37" i="5"/>
  <c r="AM37" i="5" s="1"/>
  <c r="AK38" i="5"/>
  <c r="AM38" i="5" s="1"/>
  <c r="AK39" i="5"/>
  <c r="AM39" i="5" s="1"/>
  <c r="AK40" i="5"/>
  <c r="AM40" i="5" s="1"/>
  <c r="AK41" i="5"/>
  <c r="AM41" i="5" s="1"/>
  <c r="AK42" i="5"/>
  <c r="AM42" i="5" s="1"/>
  <c r="AK43" i="5"/>
  <c r="AM43" i="5" s="1"/>
  <c r="AK44" i="5"/>
  <c r="AM44" i="5" s="1"/>
  <c r="AK45" i="5"/>
  <c r="AM45" i="5" s="1"/>
  <c r="AK46" i="5"/>
  <c r="AM46" i="5" s="1"/>
  <c r="AK47" i="5"/>
  <c r="AM47" i="5" s="1"/>
  <c r="AK48" i="5"/>
  <c r="AM48" i="5" s="1"/>
  <c r="AK49" i="5"/>
  <c r="AM49" i="5" s="1"/>
  <c r="AK50" i="5"/>
  <c r="AM50" i="5" s="1"/>
  <c r="AK51" i="5"/>
  <c r="AM51" i="5" s="1"/>
  <c r="AK52" i="5"/>
  <c r="AM52" i="5" s="1"/>
  <c r="AA31" i="8"/>
  <c r="AA16" i="8"/>
  <c r="AA15" i="8"/>
  <c r="AA11" i="8"/>
  <c r="AA30" i="8"/>
  <c r="AO7" i="9"/>
  <c r="AO18" i="9"/>
  <c r="AO12" i="8"/>
  <c r="R12" i="8"/>
  <c r="AK12" i="8" s="1"/>
  <c r="AM12" i="8" s="1"/>
  <c r="AO35" i="8"/>
  <c r="AO50" i="8"/>
  <c r="AO49" i="8"/>
  <c r="AO48" i="8"/>
  <c r="AD47" i="8" l="1"/>
  <c r="AD48" i="8"/>
  <c r="AD49" i="8"/>
  <c r="AO47" i="8"/>
  <c r="R42" i="8"/>
  <c r="AK42" i="8" s="1"/>
  <c r="AM42" i="8" s="1"/>
  <c r="R43" i="8"/>
  <c r="AK43" i="8" s="1"/>
  <c r="AM43" i="8" s="1"/>
  <c r="R39" i="8"/>
  <c r="AK39" i="8" s="1"/>
  <c r="AM39" i="8" s="1"/>
  <c r="R40" i="8"/>
  <c r="AK40" i="8" s="1"/>
  <c r="AM40" i="8" s="1"/>
  <c r="R41" i="8"/>
  <c r="AK41" i="8" s="1"/>
  <c r="AM41" i="8" s="1"/>
  <c r="AO27" i="8"/>
  <c r="AA12" i="5" l="1"/>
  <c r="AD12" i="5" s="1"/>
  <c r="AD37" i="6"/>
  <c r="AD38" i="6"/>
  <c r="AD39" i="6"/>
  <c r="R37" i="6"/>
  <c r="AK37" i="6" s="1"/>
  <c r="AM37" i="6" s="1"/>
  <c r="R38" i="6"/>
  <c r="AK38" i="6" s="1"/>
  <c r="AM38" i="6" s="1"/>
  <c r="R39" i="6"/>
  <c r="AK39" i="6" s="1"/>
  <c r="AM39" i="6" s="1"/>
  <c r="AO39" i="6"/>
  <c r="AO38" i="6"/>
  <c r="AO37" i="6"/>
  <c r="AO29" i="6"/>
  <c r="AO52" i="5" l="1"/>
  <c r="AO51" i="5"/>
  <c r="AO50" i="5"/>
  <c r="AO49" i="5"/>
  <c r="AO17" i="6" l="1"/>
  <c r="AO21" i="6"/>
  <c r="AD21" i="6"/>
  <c r="AO8" i="5"/>
  <c r="R18" i="6"/>
  <c r="AK18" i="6" s="1"/>
  <c r="AM18" i="6" s="1"/>
  <c r="R19" i="6"/>
  <c r="AK19" i="6" s="1"/>
  <c r="AM19" i="6" s="1"/>
  <c r="R20" i="6"/>
  <c r="AK20" i="6" s="1"/>
  <c r="AM20" i="6" s="1"/>
  <c r="R22" i="6"/>
  <c r="AK22" i="6" s="1"/>
  <c r="AM22" i="6" s="1"/>
  <c r="R23" i="6"/>
  <c r="AK23" i="6" s="1"/>
  <c r="AM23" i="6" s="1"/>
  <c r="R24" i="6"/>
  <c r="AK24" i="6" s="1"/>
  <c r="AM24" i="6" s="1"/>
  <c r="R17" i="6"/>
  <c r="AK17" i="6" s="1"/>
  <c r="AM17" i="6" s="1"/>
  <c r="AO9" i="6" l="1"/>
  <c r="AD9" i="6"/>
  <c r="AO26" i="3" l="1"/>
  <c r="AC4" i="4" l="1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3" i="4"/>
  <c r="R56" i="4"/>
  <c r="AK56" i="4" s="1"/>
  <c r="AM56" i="4" s="1"/>
  <c r="R57" i="4"/>
  <c r="AK57" i="4" s="1"/>
  <c r="AM57" i="4" s="1"/>
  <c r="R58" i="4"/>
  <c r="AK58" i="4" s="1"/>
  <c r="AM58" i="4" s="1"/>
  <c r="R55" i="4"/>
  <c r="AK55" i="4" s="1"/>
  <c r="AM55" i="4" s="1"/>
  <c r="AO54" i="4"/>
  <c r="AO14" i="4"/>
  <c r="R51" i="4"/>
  <c r="AK51" i="4" s="1"/>
  <c r="AM51" i="4" s="1"/>
  <c r="R52" i="4"/>
  <c r="AK52" i="4" s="1"/>
  <c r="AM52" i="4" s="1"/>
  <c r="R53" i="4"/>
  <c r="AK53" i="4" s="1"/>
  <c r="AM53" i="4" s="1"/>
  <c r="R54" i="4"/>
  <c r="AK54" i="4" s="1"/>
  <c r="AM54" i="4" s="1"/>
  <c r="R31" i="4"/>
  <c r="AK31" i="4" s="1"/>
  <c r="AM31" i="4" s="1"/>
  <c r="AO31" i="4"/>
  <c r="AO44" i="4"/>
  <c r="R50" i="4"/>
  <c r="AK50" i="4" s="1"/>
  <c r="AM50" i="4" s="1"/>
  <c r="R45" i="4"/>
  <c r="AK45" i="4" s="1"/>
  <c r="AM45" i="4" s="1"/>
  <c r="AO45" i="4"/>
  <c r="R46" i="4"/>
  <c r="AK46" i="4" s="1"/>
  <c r="AM46" i="4" s="1"/>
  <c r="AO46" i="4"/>
  <c r="R47" i="4"/>
  <c r="AK47" i="4" s="1"/>
  <c r="AM47" i="4" s="1"/>
  <c r="AO47" i="4"/>
  <c r="R48" i="4"/>
  <c r="AK48" i="4" s="1"/>
  <c r="AM48" i="4" s="1"/>
  <c r="AO48" i="4"/>
  <c r="R49" i="4"/>
  <c r="AK49" i="4" s="1"/>
  <c r="AM49" i="4" s="1"/>
  <c r="AO49" i="4"/>
  <c r="AO27" i="4" l="1"/>
  <c r="R43" i="4" l="1"/>
  <c r="AK43" i="4" s="1"/>
  <c r="AM43" i="4" s="1"/>
  <c r="R44" i="4"/>
  <c r="AK44" i="4" s="1"/>
  <c r="AM44" i="4" s="1"/>
  <c r="AO20" i="4"/>
  <c r="AO40" i="1"/>
  <c r="AO5" i="4"/>
  <c r="AO4" i="4"/>
  <c r="AO3" i="4"/>
  <c r="AO41" i="3"/>
  <c r="AO3" i="3" l="1"/>
  <c r="AO5" i="3"/>
  <c r="AO4" i="3"/>
  <c r="R5" i="4"/>
  <c r="AK5" i="4" s="1"/>
  <c r="AM5" i="4" s="1"/>
  <c r="R4" i="4"/>
  <c r="AK4" i="4" s="1"/>
  <c r="AM4" i="4" s="1"/>
  <c r="R3" i="4"/>
  <c r="AK3" i="4" s="1"/>
  <c r="AM3" i="4" s="1"/>
  <c r="AO6" i="2"/>
  <c r="AD10" i="1" l="1"/>
  <c r="AD13" i="1"/>
  <c r="AD12" i="1"/>
  <c r="AO52" i="3" l="1"/>
  <c r="AO49" i="3"/>
  <c r="R24" i="3"/>
  <c r="AK24" i="3" s="1"/>
  <c r="AM24" i="3" s="1"/>
  <c r="AD11" i="1"/>
  <c r="AO17" i="3"/>
  <c r="AO18" i="3"/>
  <c r="AO19" i="3"/>
  <c r="R5" i="3"/>
  <c r="AK5" i="3" s="1"/>
  <c r="AM5" i="3" s="1"/>
  <c r="R45" i="2"/>
  <c r="AD5" i="3"/>
  <c r="AO9" i="3"/>
  <c r="AO10" i="3"/>
  <c r="AO11" i="3"/>
  <c r="AO12" i="3"/>
  <c r="AO13" i="3"/>
  <c r="AO14" i="3"/>
  <c r="AO15" i="3"/>
  <c r="AO16" i="3"/>
  <c r="AO40" i="2"/>
  <c r="AO45" i="2"/>
  <c r="AD4" i="3"/>
  <c r="R4" i="3"/>
  <c r="AK4" i="3" s="1"/>
  <c r="AM4" i="3" s="1"/>
  <c r="AD3" i="3"/>
  <c r="R3" i="3"/>
  <c r="AK3" i="3" s="1"/>
  <c r="AM3" i="3" s="1"/>
  <c r="AO5" i="2" l="1"/>
  <c r="AO26" i="2" l="1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21" i="2"/>
  <c r="AO3" i="2" l="1"/>
  <c r="AD3" i="2"/>
  <c r="R3" i="2"/>
  <c r="AO27" i="1"/>
  <c r="AO37" i="1"/>
  <c r="AO38" i="1"/>
  <c r="AO39" i="1"/>
  <c r="AO22" i="1"/>
  <c r="AO30" i="1" l="1"/>
  <c r="AO31" i="1"/>
  <c r="AO32" i="1"/>
  <c r="AO33" i="1"/>
  <c r="AO34" i="1"/>
  <c r="AO26" i="1"/>
  <c r="AO276" i="13"/>
  <c r="AO275" i="13"/>
  <c r="AO274" i="13"/>
  <c r="AO273" i="13"/>
  <c r="AO272" i="13"/>
  <c r="AO271" i="13"/>
  <c r="AO270" i="13"/>
  <c r="AO269" i="13"/>
  <c r="AO268" i="13"/>
  <c r="AO267" i="13"/>
  <c r="AO266" i="13"/>
  <c r="AO265" i="13"/>
  <c r="AO264" i="13"/>
  <c r="AO263" i="13"/>
  <c r="AO262" i="13"/>
  <c r="AO261" i="13"/>
  <c r="AO260" i="13"/>
  <c r="AO259" i="13"/>
  <c r="AO258" i="13"/>
  <c r="AO257" i="13"/>
  <c r="AO256" i="13"/>
  <c r="AO255" i="13"/>
  <c r="AO254" i="13"/>
  <c r="AO253" i="13"/>
  <c r="AO252" i="13"/>
  <c r="AO251" i="13"/>
  <c r="AO250" i="13"/>
  <c r="AO249" i="13"/>
  <c r="AO248" i="13"/>
  <c r="AO247" i="13"/>
  <c r="AO246" i="13"/>
  <c r="AO245" i="13"/>
  <c r="AO244" i="13"/>
  <c r="AO243" i="13"/>
  <c r="AO242" i="13"/>
  <c r="AO241" i="13"/>
  <c r="AO240" i="13"/>
  <c r="AO239" i="13"/>
  <c r="AO238" i="13"/>
  <c r="AO237" i="13"/>
  <c r="AO236" i="13"/>
  <c r="AO235" i="13"/>
  <c r="AO234" i="13"/>
  <c r="AO233" i="13"/>
  <c r="AO232" i="13"/>
  <c r="AO231" i="13"/>
  <c r="AO230" i="13"/>
  <c r="AO229" i="13"/>
  <c r="AO228" i="13"/>
  <c r="AO227" i="13"/>
  <c r="AO226" i="13"/>
  <c r="AO225" i="13"/>
  <c r="AO224" i="13"/>
  <c r="AO223" i="13"/>
  <c r="AO222" i="13"/>
  <c r="AO221" i="13"/>
  <c r="AO220" i="13"/>
  <c r="AO219" i="13"/>
  <c r="AO218" i="13"/>
  <c r="AO217" i="13"/>
  <c r="AO216" i="13"/>
  <c r="AO215" i="13"/>
  <c r="AO214" i="13"/>
  <c r="AO213" i="13"/>
  <c r="AO212" i="13"/>
  <c r="AO211" i="13"/>
  <c r="AO210" i="13"/>
  <c r="AO209" i="13"/>
  <c r="AO208" i="13"/>
  <c r="AO207" i="13"/>
  <c r="AO206" i="13"/>
  <c r="AO205" i="13"/>
  <c r="AO204" i="13"/>
  <c r="AO203" i="13"/>
  <c r="AO202" i="13"/>
  <c r="AO201" i="13"/>
  <c r="AO200" i="13"/>
  <c r="AO199" i="13"/>
  <c r="AO198" i="13"/>
  <c r="AO197" i="13"/>
  <c r="AO196" i="13"/>
  <c r="AO195" i="13"/>
  <c r="AO194" i="13"/>
  <c r="AO193" i="13"/>
  <c r="AO192" i="13"/>
  <c r="AO191" i="13"/>
  <c r="AO190" i="13"/>
  <c r="AO189" i="13"/>
  <c r="AO188" i="13"/>
  <c r="AO187" i="13"/>
  <c r="AO186" i="13"/>
  <c r="AO185" i="13"/>
  <c r="AO184" i="13"/>
  <c r="AO183" i="13"/>
  <c r="AO182" i="13"/>
  <c r="AO181" i="13"/>
  <c r="AO180" i="13"/>
  <c r="AO179" i="13"/>
  <c r="AO178" i="13"/>
  <c r="AO177" i="13"/>
  <c r="AO176" i="13"/>
  <c r="AO175" i="13"/>
  <c r="AO174" i="13"/>
  <c r="AO173" i="13"/>
  <c r="AO172" i="13"/>
  <c r="AO171" i="13"/>
  <c r="AO170" i="13"/>
  <c r="AO169" i="13"/>
  <c r="AO168" i="13"/>
  <c r="AO167" i="13"/>
  <c r="AO166" i="13"/>
  <c r="AO165" i="13"/>
  <c r="AO164" i="13"/>
  <c r="AO163" i="13"/>
  <c r="AO162" i="13"/>
  <c r="AO161" i="13"/>
  <c r="AO160" i="13"/>
  <c r="AO159" i="13"/>
  <c r="AO158" i="13"/>
  <c r="AO157" i="13"/>
  <c r="AO156" i="13"/>
  <c r="AO155" i="13"/>
  <c r="AO154" i="13"/>
  <c r="AO153" i="13"/>
  <c r="AO152" i="13"/>
  <c r="AO151" i="13"/>
  <c r="AO150" i="13"/>
  <c r="AO149" i="13"/>
  <c r="AO148" i="13"/>
  <c r="AO147" i="13"/>
  <c r="AO146" i="13"/>
  <c r="AO145" i="13"/>
  <c r="AO144" i="13"/>
  <c r="AO143" i="13"/>
  <c r="AO142" i="13"/>
  <c r="AO141" i="13"/>
  <c r="AO140" i="13"/>
  <c r="AO139" i="13"/>
  <c r="AO138" i="13"/>
  <c r="AO137" i="13"/>
  <c r="AO136" i="13"/>
  <c r="AO135" i="13"/>
  <c r="AO134" i="13"/>
  <c r="AO133" i="13"/>
  <c r="AO132" i="13"/>
  <c r="AO131" i="13"/>
  <c r="AO130" i="13"/>
  <c r="AO129" i="13"/>
  <c r="AO128" i="13"/>
  <c r="AO127" i="13"/>
  <c r="AO126" i="13"/>
  <c r="AO125" i="13"/>
  <c r="AO124" i="13"/>
  <c r="AO123" i="13"/>
  <c r="AO122" i="13"/>
  <c r="AO121" i="13"/>
  <c r="AO120" i="13"/>
  <c r="AO119" i="13"/>
  <c r="AO118" i="13"/>
  <c r="AO117" i="13"/>
  <c r="AO116" i="13"/>
  <c r="AO115" i="13"/>
  <c r="AO114" i="13"/>
  <c r="AO113" i="13"/>
  <c r="AO112" i="13"/>
  <c r="AO111" i="13"/>
  <c r="AO110" i="13"/>
  <c r="AO109" i="13"/>
  <c r="AO108" i="13"/>
  <c r="AO107" i="13"/>
  <c r="AO106" i="13"/>
  <c r="AO105" i="13"/>
  <c r="AO104" i="13"/>
  <c r="AO103" i="13"/>
  <c r="AO102" i="13"/>
  <c r="AO101" i="13"/>
  <c r="AO100" i="13"/>
  <c r="AO99" i="13"/>
  <c r="AO98" i="13"/>
  <c r="AO97" i="13"/>
  <c r="AO96" i="13"/>
  <c r="AO95" i="13"/>
  <c r="AO94" i="13"/>
  <c r="AO93" i="13"/>
  <c r="AO92" i="13"/>
  <c r="AO91" i="13"/>
  <c r="AO90" i="13"/>
  <c r="AO89" i="13"/>
  <c r="AO88" i="13"/>
  <c r="AO87" i="13"/>
  <c r="AO86" i="13"/>
  <c r="AO85" i="13"/>
  <c r="AO84" i="13"/>
  <c r="AO83" i="13"/>
  <c r="AO82" i="13"/>
  <c r="AO81" i="13"/>
  <c r="AO80" i="13"/>
  <c r="AO79" i="13"/>
  <c r="AO78" i="13"/>
  <c r="AO77" i="13"/>
  <c r="AO76" i="13"/>
  <c r="AO75" i="13"/>
  <c r="AO74" i="13"/>
  <c r="AO73" i="13"/>
  <c r="AO72" i="13"/>
  <c r="AO71" i="13"/>
  <c r="AO70" i="13"/>
  <c r="AO69" i="13"/>
  <c r="AO68" i="13"/>
  <c r="AO67" i="13"/>
  <c r="AO66" i="13"/>
  <c r="AO65" i="13"/>
  <c r="AO64" i="13"/>
  <c r="AO63" i="13"/>
  <c r="AO62" i="13"/>
  <c r="AO61" i="13"/>
  <c r="AO60" i="13"/>
  <c r="AO59" i="13"/>
  <c r="AO58" i="13"/>
  <c r="AO57" i="13"/>
  <c r="AO56" i="13"/>
  <c r="AO55" i="13"/>
  <c r="AO54" i="13"/>
  <c r="AO53" i="13"/>
  <c r="AO52" i="13"/>
  <c r="AO51" i="13"/>
  <c r="AO50" i="13"/>
  <c r="AO49" i="13"/>
  <c r="AO48" i="13"/>
  <c r="AO47" i="13"/>
  <c r="AO46" i="13"/>
  <c r="AO45" i="13"/>
  <c r="R44" i="13"/>
  <c r="AK44" i="13" s="1"/>
  <c r="AM44" i="13" s="1"/>
  <c r="AD43" i="13"/>
  <c r="R43" i="13"/>
  <c r="AK43" i="13" s="1"/>
  <c r="AM43" i="13" s="1"/>
  <c r="AD42" i="13"/>
  <c r="R42" i="13"/>
  <c r="AK42" i="13" s="1"/>
  <c r="AM42" i="13" s="1"/>
  <c r="AO41" i="13"/>
  <c r="AD41" i="13"/>
  <c r="R41" i="13"/>
  <c r="AK41" i="13" s="1"/>
  <c r="AM41" i="13" s="1"/>
  <c r="AO40" i="13"/>
  <c r="AD40" i="13"/>
  <c r="R40" i="13"/>
  <c r="AK40" i="13" s="1"/>
  <c r="AM40" i="13" s="1"/>
  <c r="AO39" i="13"/>
  <c r="AD39" i="13"/>
  <c r="R39" i="13"/>
  <c r="AK39" i="13" s="1"/>
  <c r="AM39" i="13" s="1"/>
  <c r="AO38" i="13"/>
  <c r="AD38" i="13"/>
  <c r="R38" i="13"/>
  <c r="AK38" i="13" s="1"/>
  <c r="AM38" i="13" s="1"/>
  <c r="AO37" i="13"/>
  <c r="AD37" i="13"/>
  <c r="R37" i="13"/>
  <c r="AK37" i="13" s="1"/>
  <c r="AM37" i="13" s="1"/>
  <c r="AO36" i="13"/>
  <c r="AD36" i="13"/>
  <c r="R36" i="13"/>
  <c r="AK36" i="13" s="1"/>
  <c r="AM36" i="13" s="1"/>
  <c r="AO35" i="13"/>
  <c r="AD35" i="13"/>
  <c r="R35" i="13"/>
  <c r="AK35" i="13" s="1"/>
  <c r="AM35" i="13" s="1"/>
  <c r="AO34" i="13"/>
  <c r="AD34" i="13"/>
  <c r="R34" i="13"/>
  <c r="AK34" i="13" s="1"/>
  <c r="AM34" i="13" s="1"/>
  <c r="AO33" i="13"/>
  <c r="AD33" i="13"/>
  <c r="R33" i="13"/>
  <c r="AK33" i="13" s="1"/>
  <c r="AM33" i="13" s="1"/>
  <c r="AO32" i="13"/>
  <c r="AD32" i="13"/>
  <c r="R32" i="13"/>
  <c r="AK32" i="13" s="1"/>
  <c r="AM32" i="13" s="1"/>
  <c r="AO31" i="13"/>
  <c r="AD31" i="13"/>
  <c r="R31" i="13"/>
  <c r="AK31" i="13" s="1"/>
  <c r="AM31" i="13" s="1"/>
  <c r="AO30" i="13"/>
  <c r="AD30" i="13"/>
  <c r="R30" i="13"/>
  <c r="AK30" i="13" s="1"/>
  <c r="AM30" i="13" s="1"/>
  <c r="AO29" i="13"/>
  <c r="AD29" i="13"/>
  <c r="R29" i="13"/>
  <c r="AK29" i="13" s="1"/>
  <c r="AM29" i="13" s="1"/>
  <c r="AO28" i="13"/>
  <c r="AD28" i="13"/>
  <c r="R28" i="13"/>
  <c r="AK28" i="13" s="1"/>
  <c r="AM28" i="13" s="1"/>
  <c r="AO27" i="13"/>
  <c r="AD27" i="13"/>
  <c r="R27" i="13"/>
  <c r="AK27" i="13" s="1"/>
  <c r="AM27" i="13" s="1"/>
  <c r="AO26" i="13"/>
  <c r="AD26" i="13"/>
  <c r="R26" i="13"/>
  <c r="AK26" i="13" s="1"/>
  <c r="AM26" i="13" s="1"/>
  <c r="AO25" i="13"/>
  <c r="AD25" i="13"/>
  <c r="R25" i="13"/>
  <c r="AK25" i="13" s="1"/>
  <c r="AM25" i="13" s="1"/>
  <c r="AD24" i="13"/>
  <c r="R24" i="13"/>
  <c r="AK24" i="13" s="1"/>
  <c r="AM24" i="13" s="1"/>
  <c r="AO23" i="13"/>
  <c r="AD23" i="13"/>
  <c r="R23" i="13"/>
  <c r="AK23" i="13" s="1"/>
  <c r="AM23" i="13" s="1"/>
  <c r="AO22" i="13"/>
  <c r="AD22" i="13"/>
  <c r="R22" i="13"/>
  <c r="AK22" i="13" s="1"/>
  <c r="AM22" i="13" s="1"/>
  <c r="AD21" i="13"/>
  <c r="R21" i="13"/>
  <c r="AK21" i="13" s="1"/>
  <c r="AM21" i="13" s="1"/>
  <c r="AD20" i="13"/>
  <c r="R20" i="13"/>
  <c r="AK20" i="13" s="1"/>
  <c r="AM20" i="13" s="1"/>
  <c r="AD19" i="13"/>
  <c r="R19" i="13"/>
  <c r="AK19" i="13" s="1"/>
  <c r="AM19" i="13" s="1"/>
  <c r="R18" i="13"/>
  <c r="AK18" i="13" s="1"/>
  <c r="AM18" i="13" s="1"/>
  <c r="R17" i="13"/>
  <c r="AK17" i="13" s="1"/>
  <c r="AM17" i="13" s="1"/>
  <c r="R16" i="13"/>
  <c r="AK16" i="13" s="1"/>
  <c r="AM16" i="13" s="1"/>
  <c r="R15" i="13"/>
  <c r="AK15" i="13" s="1"/>
  <c r="AM15" i="13" s="1"/>
  <c r="R14" i="13"/>
  <c r="AK14" i="13" s="1"/>
  <c r="AM14" i="13" s="1"/>
  <c r="R13" i="13"/>
  <c r="AK13" i="13" s="1"/>
  <c r="AM13" i="13" s="1"/>
  <c r="R12" i="13"/>
  <c r="AK12" i="13" s="1"/>
  <c r="AM12" i="13" s="1"/>
  <c r="R11" i="13"/>
  <c r="AK11" i="13" s="1"/>
  <c r="AM11" i="13" s="1"/>
  <c r="R10" i="13"/>
  <c r="AK10" i="13" s="1"/>
  <c r="AM10" i="13" s="1"/>
  <c r="R9" i="13"/>
  <c r="AK9" i="13" s="1"/>
  <c r="AM9" i="13" s="1"/>
  <c r="AP257" i="12"/>
  <c r="AP256" i="12"/>
  <c r="AP255" i="12"/>
  <c r="AP254" i="12"/>
  <c r="AP253" i="12"/>
  <c r="AP252" i="12"/>
  <c r="AP251" i="12"/>
  <c r="AP250" i="12"/>
  <c r="AP249" i="12"/>
  <c r="AP248" i="12"/>
  <c r="AP247" i="12"/>
  <c r="AP246" i="12"/>
  <c r="AP245" i="12"/>
  <c r="AP244" i="12"/>
  <c r="AP243" i="12"/>
  <c r="AP242" i="12"/>
  <c r="AP241" i="12"/>
  <c r="AP240" i="12"/>
  <c r="AP239" i="12"/>
  <c r="AP238" i="12"/>
  <c r="AP237" i="12"/>
  <c r="AP236" i="12"/>
  <c r="AP235" i="12"/>
  <c r="AP234" i="12"/>
  <c r="AP233" i="12"/>
  <c r="AP232" i="12"/>
  <c r="AP231" i="12"/>
  <c r="AP230" i="12"/>
  <c r="AP229" i="12"/>
  <c r="AP228" i="12"/>
  <c r="AP227" i="12"/>
  <c r="AP226" i="12"/>
  <c r="AP225" i="12"/>
  <c r="AP224" i="12"/>
  <c r="AP223" i="12"/>
  <c r="AP222" i="12"/>
  <c r="AP221" i="12"/>
  <c r="AP220" i="12"/>
  <c r="AP219" i="12"/>
  <c r="AP218" i="12"/>
  <c r="AP217" i="12"/>
  <c r="AP216" i="12"/>
  <c r="AP215" i="12"/>
  <c r="AP214" i="12"/>
  <c r="AP213" i="12"/>
  <c r="AP212" i="12"/>
  <c r="AP211" i="12"/>
  <c r="AP210" i="12"/>
  <c r="AP209" i="12"/>
  <c r="AP208" i="12"/>
  <c r="AP207" i="12"/>
  <c r="AP206" i="12"/>
  <c r="AP205" i="12"/>
  <c r="AP204" i="12"/>
  <c r="AP203" i="12"/>
  <c r="AP202" i="12"/>
  <c r="AP201" i="12"/>
  <c r="AP200" i="12"/>
  <c r="AP199" i="12"/>
  <c r="AP198" i="12"/>
  <c r="AP197" i="12"/>
  <c r="AP196" i="12"/>
  <c r="AP195" i="12"/>
  <c r="AP194" i="12"/>
  <c r="AP193" i="12"/>
  <c r="AP192" i="12"/>
  <c r="AP191" i="12"/>
  <c r="AP190" i="12"/>
  <c r="AP189" i="12"/>
  <c r="AP188" i="12"/>
  <c r="AP187" i="12"/>
  <c r="AP186" i="12"/>
  <c r="AP185" i="12"/>
  <c r="AP184" i="12"/>
  <c r="AP183" i="12"/>
  <c r="AP182" i="12"/>
  <c r="AP181" i="12"/>
  <c r="AP180" i="12"/>
  <c r="AP179" i="12"/>
  <c r="AP178" i="12"/>
  <c r="AP177" i="12"/>
  <c r="AP176" i="12"/>
  <c r="AP175" i="12"/>
  <c r="AP174" i="12"/>
  <c r="AP173" i="12"/>
  <c r="AP172" i="12"/>
  <c r="AP171" i="12"/>
  <c r="AP170" i="12"/>
  <c r="AP169" i="12"/>
  <c r="AP168" i="12"/>
  <c r="AP167" i="12"/>
  <c r="AP166" i="12"/>
  <c r="AP165" i="12"/>
  <c r="AP164" i="12"/>
  <c r="AP163" i="12"/>
  <c r="AP162" i="12"/>
  <c r="AP161" i="12"/>
  <c r="AP160" i="12"/>
  <c r="AP159" i="12"/>
  <c r="AP158" i="12"/>
  <c r="AP157" i="12"/>
  <c r="AP156" i="12"/>
  <c r="AP155" i="12"/>
  <c r="AP154" i="12"/>
  <c r="AP153" i="12"/>
  <c r="AP152" i="12"/>
  <c r="AP151" i="12"/>
  <c r="AP150" i="12"/>
  <c r="AP149" i="12"/>
  <c r="AP148" i="12"/>
  <c r="AP147" i="12"/>
  <c r="AP146" i="12"/>
  <c r="AP145" i="12"/>
  <c r="AP144" i="12"/>
  <c r="AP143" i="12"/>
  <c r="AP142" i="12"/>
  <c r="AP141" i="12"/>
  <c r="AP140" i="12"/>
  <c r="AP139" i="12"/>
  <c r="AP138" i="12"/>
  <c r="AP137" i="12"/>
  <c r="AP136" i="12"/>
  <c r="AP135" i="12"/>
  <c r="AP134" i="12"/>
  <c r="AP133" i="12"/>
  <c r="AP132" i="12"/>
  <c r="AP131" i="12"/>
  <c r="AP130" i="12"/>
  <c r="AP129" i="12"/>
  <c r="AP128" i="12"/>
  <c r="AP127" i="12"/>
  <c r="AP126" i="12"/>
  <c r="AP125" i="12"/>
  <c r="AP124" i="12"/>
  <c r="AP123" i="12"/>
  <c r="AP122" i="12"/>
  <c r="AP121" i="12"/>
  <c r="AP120" i="12"/>
  <c r="AP119" i="12"/>
  <c r="AP118" i="12"/>
  <c r="AP117" i="12"/>
  <c r="AP116" i="12"/>
  <c r="AP115" i="12"/>
  <c r="AP114" i="12"/>
  <c r="AP113" i="12"/>
  <c r="AP112" i="12"/>
  <c r="AP111" i="12"/>
  <c r="AP110" i="12"/>
  <c r="AP109" i="12"/>
  <c r="AP108" i="12"/>
  <c r="AP107" i="12"/>
  <c r="AP106" i="12"/>
  <c r="AP105" i="12"/>
  <c r="AP104" i="12"/>
  <c r="AP103" i="12"/>
  <c r="AP102" i="12"/>
  <c r="AP101" i="12"/>
  <c r="AP100" i="12"/>
  <c r="AP99" i="12"/>
  <c r="AP98" i="12"/>
  <c r="AP97" i="12"/>
  <c r="AP96" i="12"/>
  <c r="AP95" i="12"/>
  <c r="AP94" i="12"/>
  <c r="AP93" i="12"/>
  <c r="AP92" i="12"/>
  <c r="AP91" i="12"/>
  <c r="AP90" i="12"/>
  <c r="AP89" i="12"/>
  <c r="AP88" i="12"/>
  <c r="AP87" i="12"/>
  <c r="AP86" i="12"/>
  <c r="AP85" i="12"/>
  <c r="AP84" i="12"/>
  <c r="AP83" i="12"/>
  <c r="AP82" i="12"/>
  <c r="AP81" i="12"/>
  <c r="AP80" i="12"/>
  <c r="AP79" i="12"/>
  <c r="AP78" i="12"/>
  <c r="AP77" i="12"/>
  <c r="AP76" i="12"/>
  <c r="AP75" i="12"/>
  <c r="AP74" i="12"/>
  <c r="AP73" i="12"/>
  <c r="AP72" i="12"/>
  <c r="AP71" i="12"/>
  <c r="AP70" i="12"/>
  <c r="AP69" i="12"/>
  <c r="AP68" i="12"/>
  <c r="AP67" i="12"/>
  <c r="AP66" i="12"/>
  <c r="AP65" i="12"/>
  <c r="AP64" i="12"/>
  <c r="AP63" i="12"/>
  <c r="AP62" i="12"/>
  <c r="AP61" i="12"/>
  <c r="AP60" i="12"/>
  <c r="AP59" i="12"/>
  <c r="AP58" i="12"/>
  <c r="AP57" i="12"/>
  <c r="AP56" i="12"/>
  <c r="AP55" i="12"/>
  <c r="AP54" i="12"/>
  <c r="AP53" i="12"/>
  <c r="AP52" i="12"/>
  <c r="AP37" i="12"/>
  <c r="AE37" i="12"/>
  <c r="S37" i="12"/>
  <c r="AL37" i="12" s="1"/>
  <c r="AN37" i="12" s="1"/>
  <c r="AP38" i="12"/>
  <c r="AE38" i="12"/>
  <c r="AP36" i="12"/>
  <c r="AE36" i="12"/>
  <c r="S36" i="12"/>
  <c r="AL36" i="12" s="1"/>
  <c r="AN36" i="12" s="1"/>
  <c r="AE35" i="12"/>
  <c r="S35" i="12"/>
  <c r="AL35" i="12" s="1"/>
  <c r="AN35" i="12" s="1"/>
  <c r="AP34" i="12"/>
  <c r="AE34" i="12"/>
  <c r="S34" i="12"/>
  <c r="AL34" i="12" s="1"/>
  <c r="AN34" i="12" s="1"/>
  <c r="AP33" i="12"/>
  <c r="AE33" i="12"/>
  <c r="S33" i="12"/>
  <c r="AL33" i="12" s="1"/>
  <c r="AN33" i="12" s="1"/>
  <c r="AP32" i="12"/>
  <c r="AE32" i="12"/>
  <c r="S32" i="12"/>
  <c r="AL32" i="12" s="1"/>
  <c r="AN32" i="12" s="1"/>
  <c r="AP31" i="12"/>
  <c r="AE31" i="12"/>
  <c r="S31" i="12"/>
  <c r="AL31" i="12" s="1"/>
  <c r="AN31" i="12" s="1"/>
  <c r="AP30" i="12"/>
  <c r="AE30" i="12"/>
  <c r="S30" i="12"/>
  <c r="AL30" i="12" s="1"/>
  <c r="AN30" i="12" s="1"/>
  <c r="AP29" i="12"/>
  <c r="AE29" i="12"/>
  <c r="S29" i="12"/>
  <c r="AL29" i="12" s="1"/>
  <c r="AN29" i="12" s="1"/>
  <c r="AP28" i="12"/>
  <c r="AE28" i="12"/>
  <c r="S28" i="12"/>
  <c r="AL28" i="12" s="1"/>
  <c r="AN28" i="12" s="1"/>
  <c r="AP27" i="12"/>
  <c r="AE27" i="12"/>
  <c r="S27" i="12"/>
  <c r="AL27" i="12" s="1"/>
  <c r="AN27" i="12" s="1"/>
  <c r="AP26" i="12"/>
  <c r="AE26" i="12"/>
  <c r="S26" i="12"/>
  <c r="AL26" i="12" s="1"/>
  <c r="AN26" i="12" s="1"/>
  <c r="AP25" i="12"/>
  <c r="AE25" i="12"/>
  <c r="S25" i="12"/>
  <c r="AL25" i="12" s="1"/>
  <c r="AN25" i="12" s="1"/>
  <c r="AE24" i="12"/>
  <c r="S24" i="12"/>
  <c r="AL24" i="12" s="1"/>
  <c r="AN24" i="12" s="1"/>
  <c r="AP23" i="12"/>
  <c r="AE23" i="12"/>
  <c r="S23" i="12"/>
  <c r="AL23" i="12" s="1"/>
  <c r="AN23" i="12" s="1"/>
  <c r="AP22" i="12"/>
  <c r="AE22" i="12"/>
  <c r="S22" i="12"/>
  <c r="AL22" i="12" s="1"/>
  <c r="AN22" i="12" s="1"/>
  <c r="AP21" i="12"/>
  <c r="AE21" i="12"/>
  <c r="S21" i="12"/>
  <c r="AL21" i="12" s="1"/>
  <c r="AN21" i="12" s="1"/>
  <c r="AP20" i="12"/>
  <c r="AE20" i="12"/>
  <c r="S20" i="12"/>
  <c r="AL20" i="12" s="1"/>
  <c r="AN20" i="12" s="1"/>
  <c r="AP19" i="12"/>
  <c r="AE19" i="12"/>
  <c r="S19" i="12"/>
  <c r="AL19" i="12" s="1"/>
  <c r="AN19" i="12" s="1"/>
  <c r="AP18" i="12"/>
  <c r="AE18" i="12"/>
  <c r="S18" i="12"/>
  <c r="AL18" i="12" s="1"/>
  <c r="AN18" i="12" s="1"/>
  <c r="AP17" i="12"/>
  <c r="AE17" i="12"/>
  <c r="S17" i="12"/>
  <c r="AL17" i="12" s="1"/>
  <c r="AN17" i="12" s="1"/>
  <c r="AP16" i="12"/>
  <c r="AE16" i="12"/>
  <c r="S16" i="12"/>
  <c r="AL16" i="12" s="1"/>
  <c r="AN16" i="12" s="1"/>
  <c r="AP15" i="12"/>
  <c r="AE15" i="12"/>
  <c r="S15" i="12"/>
  <c r="AL15" i="12" s="1"/>
  <c r="AN15" i="12" s="1"/>
  <c r="AP14" i="12"/>
  <c r="AE14" i="12"/>
  <c r="S14" i="12"/>
  <c r="AL14" i="12" s="1"/>
  <c r="AN14" i="12" s="1"/>
  <c r="AP51" i="12"/>
  <c r="AE51" i="12"/>
  <c r="AP50" i="12"/>
  <c r="AE50" i="12"/>
  <c r="AP49" i="12"/>
  <c r="AE49" i="12"/>
  <c r="AE48" i="12"/>
  <c r="AE47" i="12"/>
  <c r="AE46" i="12"/>
  <c r="AE45" i="12"/>
  <c r="AE44" i="12"/>
  <c r="AE13" i="12"/>
  <c r="S13" i="12"/>
  <c r="AL13" i="12" s="1"/>
  <c r="AN13" i="12" s="1"/>
  <c r="AE12" i="12"/>
  <c r="S12" i="12"/>
  <c r="AL12" i="12" s="1"/>
  <c r="AN12" i="12" s="1"/>
  <c r="AE11" i="12"/>
  <c r="S11" i="12"/>
  <c r="AL11" i="12" s="1"/>
  <c r="AN11" i="12" s="1"/>
  <c r="AE10" i="12"/>
  <c r="S10" i="12"/>
  <c r="AL10" i="12" s="1"/>
  <c r="AN10" i="12" s="1"/>
  <c r="AE9" i="12"/>
  <c r="S9" i="12"/>
  <c r="AL9" i="12" s="1"/>
  <c r="AN9" i="12" s="1"/>
  <c r="AE8" i="12"/>
  <c r="S8" i="12"/>
  <c r="AL8" i="12" s="1"/>
  <c r="AN8" i="12" s="1"/>
  <c r="AE7" i="12"/>
  <c r="S7" i="12"/>
  <c r="AL7" i="12" s="1"/>
  <c r="AN7" i="12" s="1"/>
  <c r="AE6" i="12"/>
  <c r="S6" i="12"/>
  <c r="AL6" i="12" s="1"/>
  <c r="AN6" i="12" s="1"/>
  <c r="AE43" i="12"/>
  <c r="AE42" i="12"/>
  <c r="AE41" i="12"/>
  <c r="AE40" i="12"/>
  <c r="AE39" i="12"/>
  <c r="AE5" i="12"/>
  <c r="S5" i="12"/>
  <c r="AL5" i="12" s="1"/>
  <c r="AN5" i="12" s="1"/>
  <c r="AO276" i="11"/>
  <c r="AO275" i="11"/>
  <c r="AO274" i="11"/>
  <c r="AO273" i="11"/>
  <c r="AO272" i="11"/>
  <c r="AO271" i="11"/>
  <c r="AO270" i="11"/>
  <c r="AO269" i="11"/>
  <c r="AO268" i="11"/>
  <c r="AO267" i="11"/>
  <c r="AO266" i="11"/>
  <c r="AO265" i="11"/>
  <c r="AO264" i="11"/>
  <c r="AO263" i="11"/>
  <c r="AO262" i="11"/>
  <c r="AO261" i="11"/>
  <c r="AO260" i="11"/>
  <c r="AO259" i="11"/>
  <c r="AO258" i="11"/>
  <c r="AO257" i="11"/>
  <c r="AO256" i="11"/>
  <c r="AO255" i="11"/>
  <c r="AO254" i="11"/>
  <c r="AO253" i="11"/>
  <c r="AO252" i="11"/>
  <c r="AO251" i="11"/>
  <c r="AO250" i="11"/>
  <c r="AO249" i="11"/>
  <c r="AO248" i="11"/>
  <c r="AO247" i="11"/>
  <c r="AO246" i="11"/>
  <c r="AO245" i="11"/>
  <c r="AO244" i="11"/>
  <c r="AO243" i="11"/>
  <c r="AO242" i="11"/>
  <c r="AO241" i="11"/>
  <c r="AO240" i="11"/>
  <c r="AO239" i="11"/>
  <c r="AO238" i="11"/>
  <c r="AO237" i="11"/>
  <c r="AO236" i="11"/>
  <c r="AO235" i="11"/>
  <c r="AO234" i="11"/>
  <c r="AO233" i="11"/>
  <c r="AO232" i="11"/>
  <c r="AO231" i="11"/>
  <c r="AO230" i="11"/>
  <c r="AO229" i="11"/>
  <c r="AO228" i="11"/>
  <c r="AO227" i="11"/>
  <c r="AO226" i="11"/>
  <c r="AO225" i="11"/>
  <c r="AO224" i="11"/>
  <c r="AO223" i="11"/>
  <c r="AO222" i="11"/>
  <c r="AO221" i="11"/>
  <c r="AO220" i="11"/>
  <c r="AO219" i="11"/>
  <c r="AO218" i="11"/>
  <c r="AO217" i="11"/>
  <c r="AO216" i="11"/>
  <c r="AO215" i="11"/>
  <c r="AO214" i="11"/>
  <c r="AO213" i="11"/>
  <c r="AO212" i="11"/>
  <c r="AO211" i="11"/>
  <c r="AO210" i="11"/>
  <c r="AO209" i="11"/>
  <c r="AO208" i="11"/>
  <c r="AO207" i="11"/>
  <c r="AO206" i="11"/>
  <c r="AO205" i="11"/>
  <c r="AO204" i="11"/>
  <c r="AO203" i="11"/>
  <c r="AO202" i="11"/>
  <c r="AO201" i="11"/>
  <c r="AO200" i="11"/>
  <c r="AO199" i="11"/>
  <c r="AO198" i="11"/>
  <c r="AO197" i="11"/>
  <c r="AO196" i="11"/>
  <c r="AO195" i="11"/>
  <c r="AO194" i="11"/>
  <c r="AO193" i="11"/>
  <c r="AO192" i="11"/>
  <c r="AO191" i="11"/>
  <c r="AO190" i="11"/>
  <c r="AO189" i="11"/>
  <c r="AO188" i="11"/>
  <c r="AO187" i="11"/>
  <c r="AO186" i="11"/>
  <c r="AO185" i="11"/>
  <c r="AO184" i="11"/>
  <c r="AO183" i="11"/>
  <c r="AO182" i="11"/>
  <c r="AO181" i="11"/>
  <c r="AO180" i="11"/>
  <c r="AO179" i="11"/>
  <c r="AO178" i="11"/>
  <c r="AO177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4" i="11"/>
  <c r="AO163" i="11"/>
  <c r="AO162" i="11"/>
  <c r="AO161" i="11"/>
  <c r="AO160" i="11"/>
  <c r="AO159" i="11"/>
  <c r="AO158" i="11"/>
  <c r="AO157" i="11"/>
  <c r="AO156" i="11"/>
  <c r="AO155" i="11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D47" i="11"/>
  <c r="AD46" i="11"/>
  <c r="AD45" i="11"/>
  <c r="AD44" i="11"/>
  <c r="R44" i="11"/>
  <c r="AK44" i="11" s="1"/>
  <c r="AM44" i="11" s="1"/>
  <c r="AD43" i="11"/>
  <c r="R43" i="11"/>
  <c r="AK43" i="11" s="1"/>
  <c r="AM43" i="11" s="1"/>
  <c r="AD42" i="11"/>
  <c r="R42" i="11"/>
  <c r="AK42" i="11" s="1"/>
  <c r="AM42" i="11" s="1"/>
  <c r="AD41" i="11"/>
  <c r="R41" i="11"/>
  <c r="AK41" i="11" s="1"/>
  <c r="AM41" i="11" s="1"/>
  <c r="AD40" i="11"/>
  <c r="R40" i="11"/>
  <c r="AK40" i="11" s="1"/>
  <c r="AM40" i="11" s="1"/>
  <c r="AD39" i="11"/>
  <c r="R39" i="11"/>
  <c r="AK39" i="11" s="1"/>
  <c r="AM39" i="11" s="1"/>
  <c r="AD38" i="11"/>
  <c r="R38" i="11"/>
  <c r="AK38" i="11" s="1"/>
  <c r="AM38" i="11" s="1"/>
  <c r="AD37" i="11"/>
  <c r="R37" i="11"/>
  <c r="AK37" i="11" s="1"/>
  <c r="AM37" i="11" s="1"/>
  <c r="AD36" i="11"/>
  <c r="R36" i="11"/>
  <c r="AK36" i="11" s="1"/>
  <c r="AM36" i="11" s="1"/>
  <c r="AD35" i="11"/>
  <c r="R35" i="11"/>
  <c r="AK35" i="11" s="1"/>
  <c r="AM35" i="11" s="1"/>
  <c r="AD34" i="11"/>
  <c r="R34" i="11"/>
  <c r="AK34" i="11" s="1"/>
  <c r="AM34" i="11" s="1"/>
  <c r="AD33" i="11"/>
  <c r="R33" i="11"/>
  <c r="AK33" i="11" s="1"/>
  <c r="AM33" i="11" s="1"/>
  <c r="AD32" i="11"/>
  <c r="R32" i="11"/>
  <c r="AK32" i="11" s="1"/>
  <c r="AM32" i="11" s="1"/>
  <c r="AD31" i="11"/>
  <c r="R31" i="11"/>
  <c r="AK31" i="11" s="1"/>
  <c r="AM31" i="11" s="1"/>
  <c r="AD30" i="11"/>
  <c r="R30" i="11"/>
  <c r="AK30" i="11" s="1"/>
  <c r="AM30" i="11" s="1"/>
  <c r="AD29" i="11"/>
  <c r="R29" i="11"/>
  <c r="AK29" i="11" s="1"/>
  <c r="AM29" i="11" s="1"/>
  <c r="AD28" i="11"/>
  <c r="R28" i="11"/>
  <c r="AK28" i="11" s="1"/>
  <c r="AM28" i="11" s="1"/>
  <c r="AD27" i="11"/>
  <c r="R27" i="11"/>
  <c r="AK27" i="11" s="1"/>
  <c r="AM27" i="11" s="1"/>
  <c r="AD26" i="11"/>
  <c r="R26" i="11"/>
  <c r="AK26" i="11" s="1"/>
  <c r="AM26" i="11" s="1"/>
  <c r="AD25" i="11"/>
  <c r="R25" i="11"/>
  <c r="AK25" i="11" s="1"/>
  <c r="AM25" i="11" s="1"/>
  <c r="AD24" i="11"/>
  <c r="R24" i="11"/>
  <c r="AK24" i="11" s="1"/>
  <c r="AM24" i="11" s="1"/>
  <c r="AD23" i="11"/>
  <c r="R23" i="11"/>
  <c r="AK23" i="11" s="1"/>
  <c r="AM23" i="11" s="1"/>
  <c r="AD22" i="11"/>
  <c r="R22" i="11"/>
  <c r="AK22" i="11" s="1"/>
  <c r="AM22" i="11" s="1"/>
  <c r="AD21" i="11"/>
  <c r="R21" i="11"/>
  <c r="AK21" i="11" s="1"/>
  <c r="AM21" i="11" s="1"/>
  <c r="AD20" i="11"/>
  <c r="R20" i="11"/>
  <c r="AK20" i="11" s="1"/>
  <c r="AM20" i="11" s="1"/>
  <c r="AD19" i="11"/>
  <c r="R19" i="11"/>
  <c r="AK19" i="11" s="1"/>
  <c r="AM19" i="11" s="1"/>
  <c r="AD18" i="11"/>
  <c r="R18" i="11"/>
  <c r="AK18" i="11" s="1"/>
  <c r="AM18" i="11" s="1"/>
  <c r="AD17" i="11"/>
  <c r="R17" i="11"/>
  <c r="AK17" i="11" s="1"/>
  <c r="AM17" i="11" s="1"/>
  <c r="AD16" i="11"/>
  <c r="R16" i="11"/>
  <c r="AK16" i="11" s="1"/>
  <c r="AM16" i="11" s="1"/>
  <c r="AD15" i="11"/>
  <c r="R15" i="11"/>
  <c r="AK15" i="11" s="1"/>
  <c r="AM15" i="11" s="1"/>
  <c r="AD14" i="11"/>
  <c r="R14" i="11"/>
  <c r="AK14" i="11" s="1"/>
  <c r="AM14" i="11" s="1"/>
  <c r="AD13" i="11"/>
  <c r="R13" i="11"/>
  <c r="AK13" i="11" s="1"/>
  <c r="AM13" i="11" s="1"/>
  <c r="AD12" i="11"/>
  <c r="R12" i="11"/>
  <c r="AK12" i="11" s="1"/>
  <c r="AM12" i="11" s="1"/>
  <c r="AD11" i="11"/>
  <c r="R11" i="11"/>
  <c r="AK11" i="11" s="1"/>
  <c r="AM11" i="11" s="1"/>
  <c r="AD10" i="11"/>
  <c r="R10" i="11"/>
  <c r="AK10" i="11" s="1"/>
  <c r="AM10" i="11" s="1"/>
  <c r="AD9" i="11"/>
  <c r="R9" i="11"/>
  <c r="AK9" i="11" s="1"/>
  <c r="AM9" i="11" s="1"/>
  <c r="AD8" i="11"/>
  <c r="R8" i="11"/>
  <c r="AK8" i="11" s="1"/>
  <c r="AM8" i="11" s="1"/>
  <c r="AD7" i="11"/>
  <c r="R7" i="11"/>
  <c r="AK7" i="11" s="1"/>
  <c r="AM7" i="11" s="1"/>
  <c r="AD6" i="11"/>
  <c r="R6" i="11"/>
  <c r="AK6" i="11" s="1"/>
  <c r="AM6" i="11" s="1"/>
  <c r="AD5" i="11"/>
  <c r="R5" i="11"/>
  <c r="AK5" i="11" s="1"/>
  <c r="AM5" i="11" s="1"/>
  <c r="AD4" i="11"/>
  <c r="R4" i="11"/>
  <c r="AK4" i="11" s="1"/>
  <c r="AM4" i="11" s="1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O72" i="10"/>
  <c r="AO71" i="10"/>
  <c r="AO70" i="10"/>
  <c r="AO69" i="10"/>
  <c r="AO68" i="10"/>
  <c r="AO67" i="10"/>
  <c r="AO66" i="10"/>
  <c r="AO65" i="10"/>
  <c r="AO64" i="10"/>
  <c r="AO63" i="10"/>
  <c r="AO62" i="10"/>
  <c r="AO61" i="10"/>
  <c r="AO60" i="10"/>
  <c r="AO59" i="10"/>
  <c r="AO58" i="10"/>
  <c r="AO57" i="10"/>
  <c r="AO56" i="10"/>
  <c r="AO55" i="10"/>
  <c r="AO54" i="10"/>
  <c r="AO53" i="10"/>
  <c r="AO52" i="10"/>
  <c r="AO51" i="10"/>
  <c r="AO50" i="10"/>
  <c r="AO49" i="10"/>
  <c r="AO47" i="10"/>
  <c r="AO45" i="10"/>
  <c r="AO44" i="10"/>
  <c r="AD44" i="10"/>
  <c r="AO43" i="10"/>
  <c r="AD43" i="10"/>
  <c r="AO42" i="10"/>
  <c r="AD42" i="10"/>
  <c r="AD41" i="10"/>
  <c r="AD40" i="10"/>
  <c r="AD39" i="10"/>
  <c r="AD38" i="10"/>
  <c r="AD37" i="10"/>
  <c r="AD36" i="10"/>
  <c r="AD35" i="10"/>
  <c r="AD34" i="10"/>
  <c r="AD33" i="10"/>
  <c r="AD32" i="10"/>
  <c r="AD31" i="10"/>
  <c r="AD30" i="10"/>
  <c r="AD29" i="10"/>
  <c r="AD28" i="10"/>
  <c r="AD26" i="10"/>
  <c r="AD25" i="10"/>
  <c r="AD24" i="10"/>
  <c r="AO23" i="10"/>
  <c r="AD23" i="10"/>
  <c r="R23" i="10"/>
  <c r="AK23" i="10" s="1"/>
  <c r="AM23" i="10" s="1"/>
  <c r="AO22" i="10"/>
  <c r="AD22" i="10"/>
  <c r="R22" i="10"/>
  <c r="AK22" i="10" s="1"/>
  <c r="AM22" i="10" s="1"/>
  <c r="AO21" i="10"/>
  <c r="AD21" i="10"/>
  <c r="R21" i="10"/>
  <c r="AK21" i="10" s="1"/>
  <c r="AM21" i="10" s="1"/>
  <c r="AO20" i="10"/>
  <c r="AD20" i="10"/>
  <c r="R20" i="10"/>
  <c r="AK20" i="10" s="1"/>
  <c r="AM20" i="10" s="1"/>
  <c r="AO19" i="10"/>
  <c r="AD19" i="10"/>
  <c r="R19" i="10"/>
  <c r="AK19" i="10" s="1"/>
  <c r="AM19" i="10" s="1"/>
  <c r="AO18" i="10"/>
  <c r="AD18" i="10"/>
  <c r="R18" i="10"/>
  <c r="AK18" i="10" s="1"/>
  <c r="AM18" i="10" s="1"/>
  <c r="AO17" i="10"/>
  <c r="AD17" i="10"/>
  <c r="R17" i="10"/>
  <c r="AK17" i="10" s="1"/>
  <c r="AM17" i="10" s="1"/>
  <c r="AO15" i="10"/>
  <c r="AD15" i="10"/>
  <c r="R15" i="10"/>
  <c r="AK15" i="10" s="1"/>
  <c r="AM15" i="10" s="1"/>
  <c r="AO14" i="10"/>
  <c r="AD14" i="10"/>
  <c r="R14" i="10"/>
  <c r="AK14" i="10" s="1"/>
  <c r="AM14" i="10" s="1"/>
  <c r="AO13" i="10"/>
  <c r="AD13" i="10"/>
  <c r="R13" i="10"/>
  <c r="AK13" i="10" s="1"/>
  <c r="AM13" i="10" s="1"/>
  <c r="AD12" i="10"/>
  <c r="R12" i="10"/>
  <c r="AK12" i="10" s="1"/>
  <c r="AM12" i="10" s="1"/>
  <c r="AO11" i="10"/>
  <c r="AD11" i="10"/>
  <c r="R11" i="10"/>
  <c r="AK11" i="10" s="1"/>
  <c r="AM11" i="10" s="1"/>
  <c r="AO10" i="10"/>
  <c r="AD10" i="10"/>
  <c r="R10" i="10"/>
  <c r="AK10" i="10" s="1"/>
  <c r="AM10" i="10" s="1"/>
  <c r="AO9" i="10"/>
  <c r="AD9" i="10"/>
  <c r="R9" i="10"/>
  <c r="AK9" i="10" s="1"/>
  <c r="AM9" i="10" s="1"/>
  <c r="AO43" i="9"/>
  <c r="AD43" i="9"/>
  <c r="AO42" i="9"/>
  <c r="AD42" i="9"/>
  <c r="AO41" i="9"/>
  <c r="AD41" i="9"/>
  <c r="R41" i="9"/>
  <c r="AK41" i="9" s="1"/>
  <c r="AM41" i="9" s="1"/>
  <c r="AO40" i="9"/>
  <c r="AD40" i="9"/>
  <c r="R40" i="9"/>
  <c r="AK40" i="9" s="1"/>
  <c r="AM40" i="9" s="1"/>
  <c r="AO39" i="9"/>
  <c r="AD39" i="9"/>
  <c r="R39" i="9"/>
  <c r="AK39" i="9" s="1"/>
  <c r="AM39" i="9" s="1"/>
  <c r="AO38" i="9"/>
  <c r="AD38" i="9"/>
  <c r="R38" i="9"/>
  <c r="AK38" i="9" s="1"/>
  <c r="AM38" i="9" s="1"/>
  <c r="AD37" i="9"/>
  <c r="R37" i="9"/>
  <c r="AK37" i="9" s="1"/>
  <c r="AM37" i="9" s="1"/>
  <c r="AD36" i="9"/>
  <c r="R36" i="9"/>
  <c r="AK36" i="9" s="1"/>
  <c r="AM36" i="9" s="1"/>
  <c r="AD35" i="9"/>
  <c r="R35" i="9"/>
  <c r="AK35" i="9" s="1"/>
  <c r="AM35" i="9" s="1"/>
  <c r="AD33" i="9"/>
  <c r="R33" i="9"/>
  <c r="AK33" i="9" s="1"/>
  <c r="AM33" i="9" s="1"/>
  <c r="AD32" i="9"/>
  <c r="R32" i="9"/>
  <c r="AK32" i="9" s="1"/>
  <c r="AM32" i="9" s="1"/>
  <c r="R31" i="9"/>
  <c r="AK31" i="9" s="1"/>
  <c r="AM31" i="9" s="1"/>
  <c r="AO30" i="9"/>
  <c r="AD30" i="9"/>
  <c r="R30" i="9"/>
  <c r="AK30" i="9" s="1"/>
  <c r="AM30" i="9" s="1"/>
  <c r="AO29" i="9"/>
  <c r="AD29" i="9"/>
  <c r="R29" i="9"/>
  <c r="AK29" i="9" s="1"/>
  <c r="AM29" i="9" s="1"/>
  <c r="AO28" i="9"/>
  <c r="AD28" i="9"/>
  <c r="R28" i="9"/>
  <c r="AK28" i="9" s="1"/>
  <c r="AM28" i="9" s="1"/>
  <c r="AD34" i="9"/>
  <c r="R34" i="9"/>
  <c r="AK34" i="9" s="1"/>
  <c r="AM34" i="9" s="1"/>
  <c r="AO26" i="9"/>
  <c r="AD26" i="9"/>
  <c r="AO25" i="9"/>
  <c r="AD25" i="9"/>
  <c r="R25" i="9"/>
  <c r="AK25" i="9" s="1"/>
  <c r="AM25" i="9" s="1"/>
  <c r="AO24" i="9"/>
  <c r="AD24" i="9"/>
  <c r="R24" i="9"/>
  <c r="AK24" i="9" s="1"/>
  <c r="AM24" i="9" s="1"/>
  <c r="AO23" i="9"/>
  <c r="AD23" i="9"/>
  <c r="R23" i="9"/>
  <c r="AK23" i="9" s="1"/>
  <c r="AM23" i="9" s="1"/>
  <c r="AO22" i="9"/>
  <c r="AD22" i="9"/>
  <c r="R22" i="9"/>
  <c r="AK22" i="9" s="1"/>
  <c r="AM22" i="9" s="1"/>
  <c r="AO21" i="9"/>
  <c r="AD21" i="9"/>
  <c r="R21" i="9"/>
  <c r="AK21" i="9" s="1"/>
  <c r="AM21" i="9" s="1"/>
  <c r="AO20" i="9"/>
  <c r="AD20" i="9"/>
  <c r="R20" i="9"/>
  <c r="AK20" i="9" s="1"/>
  <c r="AM20" i="9" s="1"/>
  <c r="AO19" i="9"/>
  <c r="AD19" i="9"/>
  <c r="R19" i="9"/>
  <c r="AK19" i="9" s="1"/>
  <c r="AM19" i="9" s="1"/>
  <c r="AD18" i="9"/>
  <c r="R18" i="9"/>
  <c r="AK18" i="9" s="1"/>
  <c r="AM18" i="9" s="1"/>
  <c r="AO17" i="9"/>
  <c r="AD17" i="9"/>
  <c r="R17" i="9"/>
  <c r="AK17" i="9" s="1"/>
  <c r="AM17" i="9" s="1"/>
  <c r="AO16" i="9"/>
  <c r="AD16" i="9"/>
  <c r="R16" i="9"/>
  <c r="AK16" i="9" s="1"/>
  <c r="AM16" i="9" s="1"/>
  <c r="AO15" i="9"/>
  <c r="AD15" i="9"/>
  <c r="R15" i="9"/>
  <c r="AK15" i="9" s="1"/>
  <c r="AM15" i="9" s="1"/>
  <c r="AO14" i="9"/>
  <c r="AD14" i="9"/>
  <c r="R14" i="9"/>
  <c r="AK14" i="9" s="1"/>
  <c r="AM14" i="9" s="1"/>
  <c r="AO13" i="9"/>
  <c r="AD13" i="9"/>
  <c r="R13" i="9"/>
  <c r="AK13" i="9" s="1"/>
  <c r="AM13" i="9" s="1"/>
  <c r="AO12" i="9"/>
  <c r="AD12" i="9"/>
  <c r="R12" i="9"/>
  <c r="AK12" i="9" s="1"/>
  <c r="AM12" i="9" s="1"/>
  <c r="AO11" i="9"/>
  <c r="AD11" i="9"/>
  <c r="R11" i="9"/>
  <c r="AK11" i="9" s="1"/>
  <c r="AM11" i="9" s="1"/>
  <c r="AO10" i="9"/>
  <c r="AD10" i="9"/>
  <c r="R10" i="9"/>
  <c r="AK10" i="9" s="1"/>
  <c r="AM10" i="9" s="1"/>
  <c r="AO9" i="9"/>
  <c r="AD9" i="9"/>
  <c r="R9" i="9"/>
  <c r="AK9" i="9" s="1"/>
  <c r="AM9" i="9" s="1"/>
  <c r="AO8" i="9"/>
  <c r="AD8" i="9"/>
  <c r="R8" i="9"/>
  <c r="AK8" i="9" s="1"/>
  <c r="AM8" i="9" s="1"/>
  <c r="AD7" i="9"/>
  <c r="R7" i="9"/>
  <c r="AK7" i="9" s="1"/>
  <c r="AM7" i="9" s="1"/>
  <c r="AO6" i="9"/>
  <c r="AD6" i="9"/>
  <c r="R6" i="9"/>
  <c r="AK6" i="9" s="1"/>
  <c r="AM6" i="9" s="1"/>
  <c r="AO5" i="9"/>
  <c r="AD5" i="9"/>
  <c r="R5" i="9"/>
  <c r="AK5" i="9" s="1"/>
  <c r="AM5" i="9" s="1"/>
  <c r="AD4" i="9"/>
  <c r="R4" i="9"/>
  <c r="AK4" i="9" s="1"/>
  <c r="AM4" i="9" s="1"/>
  <c r="AO3" i="9"/>
  <c r="AD3" i="9"/>
  <c r="R3" i="9"/>
  <c r="AK3" i="9" s="1"/>
  <c r="AM3" i="9" s="1"/>
  <c r="AO282" i="8"/>
  <c r="AO281" i="8"/>
  <c r="AO280" i="8"/>
  <c r="AO279" i="8"/>
  <c r="AO278" i="8"/>
  <c r="AO277" i="8"/>
  <c r="AO276" i="8"/>
  <c r="AO275" i="8"/>
  <c r="AO274" i="8"/>
  <c r="AO273" i="8"/>
  <c r="AO272" i="8"/>
  <c r="AO271" i="8"/>
  <c r="AO270" i="8"/>
  <c r="AO269" i="8"/>
  <c r="AO268" i="8"/>
  <c r="AO267" i="8"/>
  <c r="AO266" i="8"/>
  <c r="AO265" i="8"/>
  <c r="AO264" i="8"/>
  <c r="AO263" i="8"/>
  <c r="AO262" i="8"/>
  <c r="AO261" i="8"/>
  <c r="AO260" i="8"/>
  <c r="AO259" i="8"/>
  <c r="AO258" i="8"/>
  <c r="AO257" i="8"/>
  <c r="AO256" i="8"/>
  <c r="AO255" i="8"/>
  <c r="AO254" i="8"/>
  <c r="AO253" i="8"/>
  <c r="AO252" i="8"/>
  <c r="AO251" i="8"/>
  <c r="AO250" i="8"/>
  <c r="AO249" i="8"/>
  <c r="AO248" i="8"/>
  <c r="AO247" i="8"/>
  <c r="AO246" i="8"/>
  <c r="AO245" i="8"/>
  <c r="AO244" i="8"/>
  <c r="AO243" i="8"/>
  <c r="AO242" i="8"/>
  <c r="AO241" i="8"/>
  <c r="AO240" i="8"/>
  <c r="AO239" i="8"/>
  <c r="AO238" i="8"/>
  <c r="AO237" i="8"/>
  <c r="AO236" i="8"/>
  <c r="AO235" i="8"/>
  <c r="AO234" i="8"/>
  <c r="AO233" i="8"/>
  <c r="AO232" i="8"/>
  <c r="AO231" i="8"/>
  <c r="AO230" i="8"/>
  <c r="AO229" i="8"/>
  <c r="AO228" i="8"/>
  <c r="AO227" i="8"/>
  <c r="AO226" i="8"/>
  <c r="AO225" i="8"/>
  <c r="AO224" i="8"/>
  <c r="AO223" i="8"/>
  <c r="AO222" i="8"/>
  <c r="AO221" i="8"/>
  <c r="AO220" i="8"/>
  <c r="AO219" i="8"/>
  <c r="AO218" i="8"/>
  <c r="AO217" i="8"/>
  <c r="AO216" i="8"/>
  <c r="AO215" i="8"/>
  <c r="AO214" i="8"/>
  <c r="AO213" i="8"/>
  <c r="AO212" i="8"/>
  <c r="AO211" i="8"/>
  <c r="AO210" i="8"/>
  <c r="AO209" i="8"/>
  <c r="AO208" i="8"/>
  <c r="AO207" i="8"/>
  <c r="AO206" i="8"/>
  <c r="AO205" i="8"/>
  <c r="AO204" i="8"/>
  <c r="AO203" i="8"/>
  <c r="AO202" i="8"/>
  <c r="AO201" i="8"/>
  <c r="AO200" i="8"/>
  <c r="AO199" i="8"/>
  <c r="AO198" i="8"/>
  <c r="AO197" i="8"/>
  <c r="AO196" i="8"/>
  <c r="AO195" i="8"/>
  <c r="AO194" i="8"/>
  <c r="AO193" i="8"/>
  <c r="AO192" i="8"/>
  <c r="AO191" i="8"/>
  <c r="AO190" i="8"/>
  <c r="AO189" i="8"/>
  <c r="AO188" i="8"/>
  <c r="AO187" i="8"/>
  <c r="AO186" i="8"/>
  <c r="AO185" i="8"/>
  <c r="AO184" i="8"/>
  <c r="AO183" i="8"/>
  <c r="AO182" i="8"/>
  <c r="AO181" i="8"/>
  <c r="AO180" i="8"/>
  <c r="AO179" i="8"/>
  <c r="AO178" i="8"/>
  <c r="AO177" i="8"/>
  <c r="AO176" i="8"/>
  <c r="AO175" i="8"/>
  <c r="AO174" i="8"/>
  <c r="AO173" i="8"/>
  <c r="AO172" i="8"/>
  <c r="AO171" i="8"/>
  <c r="AO170" i="8"/>
  <c r="AO169" i="8"/>
  <c r="AO168" i="8"/>
  <c r="AO167" i="8"/>
  <c r="AO166" i="8"/>
  <c r="AO165" i="8"/>
  <c r="AO164" i="8"/>
  <c r="AO163" i="8"/>
  <c r="AO162" i="8"/>
  <c r="AO161" i="8"/>
  <c r="AO160" i="8"/>
  <c r="AO159" i="8"/>
  <c r="AO158" i="8"/>
  <c r="AO157" i="8"/>
  <c r="AO156" i="8"/>
  <c r="AO155" i="8"/>
  <c r="AO154" i="8"/>
  <c r="AO153" i="8"/>
  <c r="AO152" i="8"/>
  <c r="AO151" i="8"/>
  <c r="AO150" i="8"/>
  <c r="AO149" i="8"/>
  <c r="AO148" i="8"/>
  <c r="AO147" i="8"/>
  <c r="AO146" i="8"/>
  <c r="AO145" i="8"/>
  <c r="AO144" i="8"/>
  <c r="AO143" i="8"/>
  <c r="AO142" i="8"/>
  <c r="AO141" i="8"/>
  <c r="AO140" i="8"/>
  <c r="AO139" i="8"/>
  <c r="AO138" i="8"/>
  <c r="AO137" i="8"/>
  <c r="AO136" i="8"/>
  <c r="AO135" i="8"/>
  <c r="AO134" i="8"/>
  <c r="AO133" i="8"/>
  <c r="AO132" i="8"/>
  <c r="AO131" i="8"/>
  <c r="AO130" i="8"/>
  <c r="AO129" i="8"/>
  <c r="AO128" i="8"/>
  <c r="AO127" i="8"/>
  <c r="AO126" i="8"/>
  <c r="AO125" i="8"/>
  <c r="AO124" i="8"/>
  <c r="AO123" i="8"/>
  <c r="AO122" i="8"/>
  <c r="AO121" i="8"/>
  <c r="AO120" i="8"/>
  <c r="AO119" i="8"/>
  <c r="AO118" i="8"/>
  <c r="AO117" i="8"/>
  <c r="AO116" i="8"/>
  <c r="AO115" i="8"/>
  <c r="AO114" i="8"/>
  <c r="AO113" i="8"/>
  <c r="AO112" i="8"/>
  <c r="AO111" i="8"/>
  <c r="AO110" i="8"/>
  <c r="AO109" i="8"/>
  <c r="AO108" i="8"/>
  <c r="AO107" i="8"/>
  <c r="AO106" i="8"/>
  <c r="AO105" i="8"/>
  <c r="AO104" i="8"/>
  <c r="AO103" i="8"/>
  <c r="AO102" i="8"/>
  <c r="AO101" i="8"/>
  <c r="AO100" i="8"/>
  <c r="AO99" i="8"/>
  <c r="AO98" i="8"/>
  <c r="AO97" i="8"/>
  <c r="AO96" i="8"/>
  <c r="AO95" i="8"/>
  <c r="AO94" i="8"/>
  <c r="AO93" i="8"/>
  <c r="AO92" i="8"/>
  <c r="AO91" i="8"/>
  <c r="AO90" i="8"/>
  <c r="AO89" i="8"/>
  <c r="AO88" i="8"/>
  <c r="AO87" i="8"/>
  <c r="AO86" i="8"/>
  <c r="AO85" i="8"/>
  <c r="AO84" i="8"/>
  <c r="AO83" i="8"/>
  <c r="AO82" i="8"/>
  <c r="AO81" i="8"/>
  <c r="AO80" i="8"/>
  <c r="AO79" i="8"/>
  <c r="AO78" i="8"/>
  <c r="AO77" i="8"/>
  <c r="AO76" i="8"/>
  <c r="AO75" i="8"/>
  <c r="AO74" i="8"/>
  <c r="AO73" i="8"/>
  <c r="AO72" i="8"/>
  <c r="AO71" i="8"/>
  <c r="AO70" i="8"/>
  <c r="AO69" i="8"/>
  <c r="AO68" i="8"/>
  <c r="AO67" i="8"/>
  <c r="AO66" i="8"/>
  <c r="AO65" i="8"/>
  <c r="AO64" i="8"/>
  <c r="AO63" i="8"/>
  <c r="AO62" i="8"/>
  <c r="AO61" i="8"/>
  <c r="AO60" i="8"/>
  <c r="AO59" i="8"/>
  <c r="AO58" i="8"/>
  <c r="AO55" i="8"/>
  <c r="AD55" i="8"/>
  <c r="AO54" i="8"/>
  <c r="AD54" i="8"/>
  <c r="AO53" i="8"/>
  <c r="AD53" i="8"/>
  <c r="AO52" i="8"/>
  <c r="AD52" i="8"/>
  <c r="AO51" i="8"/>
  <c r="AD51" i="8"/>
  <c r="AD50" i="8"/>
  <c r="AO46" i="8"/>
  <c r="AD46" i="8"/>
  <c r="AO45" i="8"/>
  <c r="AD45" i="8"/>
  <c r="AO44" i="8"/>
  <c r="AD44" i="8"/>
  <c r="AO43" i="8"/>
  <c r="AD43" i="8"/>
  <c r="AO42" i="8"/>
  <c r="AD42" i="8"/>
  <c r="AO41" i="8"/>
  <c r="AD41" i="8"/>
  <c r="AO40" i="8"/>
  <c r="AD40" i="8"/>
  <c r="AO39" i="8"/>
  <c r="AD39" i="8"/>
  <c r="AO38" i="8"/>
  <c r="AD38" i="8"/>
  <c r="R38" i="8"/>
  <c r="AK38" i="8" s="1"/>
  <c r="AM38" i="8" s="1"/>
  <c r="AO37" i="8"/>
  <c r="AD37" i="8"/>
  <c r="R37" i="8"/>
  <c r="AK37" i="8" s="1"/>
  <c r="AM37" i="8" s="1"/>
  <c r="AO36" i="8"/>
  <c r="AD36" i="8"/>
  <c r="R36" i="8"/>
  <c r="AK36" i="8" s="1"/>
  <c r="AM36" i="8" s="1"/>
  <c r="AO57" i="8"/>
  <c r="AD57" i="8"/>
  <c r="AD35" i="8"/>
  <c r="R35" i="8"/>
  <c r="AK35" i="8" s="1"/>
  <c r="AM35" i="8" s="1"/>
  <c r="AO34" i="8"/>
  <c r="AD34" i="8"/>
  <c r="R34" i="8"/>
  <c r="AK34" i="8" s="1"/>
  <c r="AM34" i="8" s="1"/>
  <c r="AO33" i="8"/>
  <c r="AD33" i="8"/>
  <c r="R33" i="8"/>
  <c r="AK33" i="8" s="1"/>
  <c r="AM33" i="8" s="1"/>
  <c r="AO32" i="8"/>
  <c r="AD32" i="8"/>
  <c r="R32" i="8"/>
  <c r="AK32" i="8" s="1"/>
  <c r="AM32" i="8" s="1"/>
  <c r="AO31" i="8"/>
  <c r="AD31" i="8"/>
  <c r="R31" i="8"/>
  <c r="AK31" i="8" s="1"/>
  <c r="AM31" i="8" s="1"/>
  <c r="AO30" i="8"/>
  <c r="AD30" i="8"/>
  <c r="R30" i="8"/>
  <c r="AK30" i="8" s="1"/>
  <c r="AM30" i="8" s="1"/>
  <c r="AO29" i="8"/>
  <c r="AD29" i="8"/>
  <c r="R29" i="8"/>
  <c r="AK29" i="8" s="1"/>
  <c r="AM29" i="8" s="1"/>
  <c r="AO28" i="8"/>
  <c r="AD28" i="8"/>
  <c r="R28" i="8"/>
  <c r="AK28" i="8" s="1"/>
  <c r="AM28" i="8" s="1"/>
  <c r="AO26" i="8"/>
  <c r="AD26" i="8"/>
  <c r="R26" i="8"/>
  <c r="AK26" i="8" s="1"/>
  <c r="AM26" i="8" s="1"/>
  <c r="AO25" i="8"/>
  <c r="AD25" i="8"/>
  <c r="R25" i="8"/>
  <c r="AK25" i="8" s="1"/>
  <c r="AM25" i="8" s="1"/>
  <c r="AO24" i="8"/>
  <c r="AD24" i="8"/>
  <c r="R24" i="8"/>
  <c r="AK24" i="8" s="1"/>
  <c r="AM24" i="8" s="1"/>
  <c r="AO23" i="8"/>
  <c r="AD23" i="8"/>
  <c r="R23" i="8"/>
  <c r="AK23" i="8" s="1"/>
  <c r="AM23" i="8" s="1"/>
  <c r="AO22" i="8"/>
  <c r="AD22" i="8"/>
  <c r="R22" i="8"/>
  <c r="AK22" i="8" s="1"/>
  <c r="AM22" i="8" s="1"/>
  <c r="AO21" i="8"/>
  <c r="AD21" i="8"/>
  <c r="R21" i="8"/>
  <c r="AK21" i="8" s="1"/>
  <c r="AM21" i="8" s="1"/>
  <c r="AO20" i="8"/>
  <c r="AD20" i="8"/>
  <c r="R20" i="8"/>
  <c r="AK20" i="8" s="1"/>
  <c r="AM20" i="8" s="1"/>
  <c r="AO19" i="8"/>
  <c r="AD19" i="8"/>
  <c r="R19" i="8"/>
  <c r="AK19" i="8" s="1"/>
  <c r="AM19" i="8" s="1"/>
  <c r="AO18" i="8"/>
  <c r="AD18" i="8"/>
  <c r="R18" i="8"/>
  <c r="AK18" i="8" s="1"/>
  <c r="AM18" i="8" s="1"/>
  <c r="AO17" i="8"/>
  <c r="AD17" i="8"/>
  <c r="R17" i="8"/>
  <c r="AK17" i="8" s="1"/>
  <c r="AM17" i="8" s="1"/>
  <c r="AO16" i="8"/>
  <c r="AD16" i="8"/>
  <c r="R16" i="8"/>
  <c r="AK16" i="8" s="1"/>
  <c r="AM16" i="8" s="1"/>
  <c r="AO15" i="8"/>
  <c r="AD15" i="8"/>
  <c r="R15" i="8"/>
  <c r="AK15" i="8" s="1"/>
  <c r="AM15" i="8" s="1"/>
  <c r="AO14" i="8"/>
  <c r="AD14" i="8"/>
  <c r="R14" i="8"/>
  <c r="AK14" i="8" s="1"/>
  <c r="AM14" i="8" s="1"/>
  <c r="AO13" i="8"/>
  <c r="AD13" i="8"/>
  <c r="R13" i="8"/>
  <c r="AK13" i="8" s="1"/>
  <c r="AM13" i="8" s="1"/>
  <c r="AO56" i="8"/>
  <c r="AD56" i="8"/>
  <c r="AO11" i="8"/>
  <c r="AD11" i="8"/>
  <c r="R11" i="8"/>
  <c r="AK11" i="8" s="1"/>
  <c r="AM11" i="8" s="1"/>
  <c r="AO10" i="8"/>
  <c r="AD10" i="8"/>
  <c r="R10" i="8"/>
  <c r="AK10" i="8" s="1"/>
  <c r="AM10" i="8" s="1"/>
  <c r="AO9" i="8"/>
  <c r="AD9" i="8"/>
  <c r="R9" i="8"/>
  <c r="AK9" i="8" s="1"/>
  <c r="AM9" i="8" s="1"/>
  <c r="AO8" i="8"/>
  <c r="AD8" i="8"/>
  <c r="R8" i="8"/>
  <c r="AK8" i="8" s="1"/>
  <c r="AM8" i="8" s="1"/>
  <c r="AO7" i="8"/>
  <c r="AD7" i="8"/>
  <c r="R7" i="8"/>
  <c r="AK7" i="8" s="1"/>
  <c r="AM7" i="8" s="1"/>
  <c r="AO6" i="8"/>
  <c r="AD6" i="8"/>
  <c r="R6" i="8"/>
  <c r="AK6" i="8" s="1"/>
  <c r="AM6" i="8" s="1"/>
  <c r="AO5" i="8"/>
  <c r="AD5" i="8"/>
  <c r="R5" i="8"/>
  <c r="AK5" i="8" s="1"/>
  <c r="AM5" i="8" s="1"/>
  <c r="AO4" i="8"/>
  <c r="AD4" i="8"/>
  <c r="R4" i="8"/>
  <c r="AK4" i="8" s="1"/>
  <c r="AM4" i="8" s="1"/>
  <c r="AO3" i="8"/>
  <c r="AD3" i="8"/>
  <c r="R3" i="8"/>
  <c r="AK3" i="8" s="1"/>
  <c r="AM3" i="8" s="1"/>
  <c r="AO283" i="6"/>
  <c r="AO282" i="6"/>
  <c r="AO281" i="6"/>
  <c r="AO280" i="6"/>
  <c r="AO279" i="6"/>
  <c r="AO278" i="6"/>
  <c r="AO277" i="6"/>
  <c r="AO276" i="6"/>
  <c r="AO275" i="6"/>
  <c r="AO274" i="6"/>
  <c r="AO273" i="6"/>
  <c r="AO272" i="6"/>
  <c r="AO271" i="6"/>
  <c r="AO270" i="6"/>
  <c r="AO269" i="6"/>
  <c r="AO268" i="6"/>
  <c r="AO267" i="6"/>
  <c r="AO266" i="6"/>
  <c r="AO265" i="6"/>
  <c r="AO264" i="6"/>
  <c r="AO263" i="6"/>
  <c r="AO262" i="6"/>
  <c r="AO261" i="6"/>
  <c r="AO260" i="6"/>
  <c r="AO259" i="6"/>
  <c r="AO258" i="6"/>
  <c r="AO257" i="6"/>
  <c r="AO256" i="6"/>
  <c r="AO255" i="6"/>
  <c r="AO254" i="6"/>
  <c r="AO253" i="6"/>
  <c r="AO252" i="6"/>
  <c r="AO251" i="6"/>
  <c r="AO250" i="6"/>
  <c r="AO249" i="6"/>
  <c r="AO248" i="6"/>
  <c r="AO247" i="6"/>
  <c r="AO246" i="6"/>
  <c r="AO245" i="6"/>
  <c r="AO244" i="6"/>
  <c r="AO243" i="6"/>
  <c r="AO242" i="6"/>
  <c r="AO241" i="6"/>
  <c r="AO240" i="6"/>
  <c r="AO239" i="6"/>
  <c r="AO238" i="6"/>
  <c r="AO237" i="6"/>
  <c r="AO236" i="6"/>
  <c r="AO235" i="6"/>
  <c r="AO234" i="6"/>
  <c r="AO233" i="6"/>
  <c r="AO232" i="6"/>
  <c r="AO231" i="6"/>
  <c r="AO230" i="6"/>
  <c r="AO229" i="6"/>
  <c r="AO228" i="6"/>
  <c r="AO227" i="6"/>
  <c r="AO226" i="6"/>
  <c r="AO225" i="6"/>
  <c r="AO224" i="6"/>
  <c r="AO223" i="6"/>
  <c r="AO222" i="6"/>
  <c r="AO221" i="6"/>
  <c r="AO220" i="6"/>
  <c r="AO219" i="6"/>
  <c r="AO218" i="6"/>
  <c r="AO217" i="6"/>
  <c r="AO216" i="6"/>
  <c r="AO215" i="6"/>
  <c r="AO214" i="6"/>
  <c r="AO213" i="6"/>
  <c r="AO212" i="6"/>
  <c r="AO211" i="6"/>
  <c r="AO210" i="6"/>
  <c r="AO209" i="6"/>
  <c r="AO208" i="6"/>
  <c r="AO207" i="6"/>
  <c r="AO206" i="6"/>
  <c r="AO205" i="6"/>
  <c r="AO204" i="6"/>
  <c r="AO203" i="6"/>
  <c r="AO202" i="6"/>
  <c r="AO201" i="6"/>
  <c r="AO200" i="6"/>
  <c r="AO199" i="6"/>
  <c r="AO198" i="6"/>
  <c r="AO197" i="6"/>
  <c r="AO196" i="6"/>
  <c r="AO195" i="6"/>
  <c r="AO194" i="6"/>
  <c r="AO193" i="6"/>
  <c r="AO192" i="6"/>
  <c r="AO191" i="6"/>
  <c r="AO190" i="6"/>
  <c r="AO189" i="6"/>
  <c r="AO188" i="6"/>
  <c r="AO187" i="6"/>
  <c r="AO186" i="6"/>
  <c r="AO185" i="6"/>
  <c r="AO184" i="6"/>
  <c r="AO183" i="6"/>
  <c r="AO182" i="6"/>
  <c r="AO181" i="6"/>
  <c r="AO180" i="6"/>
  <c r="AO179" i="6"/>
  <c r="AO178" i="6"/>
  <c r="AO177" i="6"/>
  <c r="AO176" i="6"/>
  <c r="AO175" i="6"/>
  <c r="AO174" i="6"/>
  <c r="AO173" i="6"/>
  <c r="AO172" i="6"/>
  <c r="AO171" i="6"/>
  <c r="AO170" i="6"/>
  <c r="AO169" i="6"/>
  <c r="AO168" i="6"/>
  <c r="AO167" i="6"/>
  <c r="AO166" i="6"/>
  <c r="AO165" i="6"/>
  <c r="AO164" i="6"/>
  <c r="AO163" i="6"/>
  <c r="AO162" i="6"/>
  <c r="AO161" i="6"/>
  <c r="AO160" i="6"/>
  <c r="AO159" i="6"/>
  <c r="AO158" i="6"/>
  <c r="AO157" i="6"/>
  <c r="AO156" i="6"/>
  <c r="AO155" i="6"/>
  <c r="AO154" i="6"/>
  <c r="AO153" i="6"/>
  <c r="AO152" i="6"/>
  <c r="AO151" i="6"/>
  <c r="AO150" i="6"/>
  <c r="AO149" i="6"/>
  <c r="AO148" i="6"/>
  <c r="AO147" i="6"/>
  <c r="AO146" i="6"/>
  <c r="AO145" i="6"/>
  <c r="AO144" i="6"/>
  <c r="AO143" i="6"/>
  <c r="AO142" i="6"/>
  <c r="AO141" i="6"/>
  <c r="AO140" i="6"/>
  <c r="AO139" i="6"/>
  <c r="AO138" i="6"/>
  <c r="AO137" i="6"/>
  <c r="AO136" i="6"/>
  <c r="AO135" i="6"/>
  <c r="AO134" i="6"/>
  <c r="AO133" i="6"/>
  <c r="AO132" i="6"/>
  <c r="AO131" i="6"/>
  <c r="AO130" i="6"/>
  <c r="AO129" i="6"/>
  <c r="AO128" i="6"/>
  <c r="AO127" i="6"/>
  <c r="AO126" i="6"/>
  <c r="AO125" i="6"/>
  <c r="AO124" i="6"/>
  <c r="AO123" i="6"/>
  <c r="AO122" i="6"/>
  <c r="AO121" i="6"/>
  <c r="AO120" i="6"/>
  <c r="AO119" i="6"/>
  <c r="AO118" i="6"/>
  <c r="AO117" i="6"/>
  <c r="AO116" i="6"/>
  <c r="AO115" i="6"/>
  <c r="AO114" i="6"/>
  <c r="AO113" i="6"/>
  <c r="AO112" i="6"/>
  <c r="AO111" i="6"/>
  <c r="AO110" i="6"/>
  <c r="AO109" i="6"/>
  <c r="AO108" i="6"/>
  <c r="AO107" i="6"/>
  <c r="AO106" i="6"/>
  <c r="AO105" i="6"/>
  <c r="AO104" i="6"/>
  <c r="AO103" i="6"/>
  <c r="AO102" i="6"/>
  <c r="AO101" i="6"/>
  <c r="AO100" i="6"/>
  <c r="AO99" i="6"/>
  <c r="AO98" i="6"/>
  <c r="AO97" i="6"/>
  <c r="AO96" i="6"/>
  <c r="AO95" i="6"/>
  <c r="AO94" i="6"/>
  <c r="AO93" i="6"/>
  <c r="AO92" i="6"/>
  <c r="AO91" i="6"/>
  <c r="AO90" i="6"/>
  <c r="AO89" i="6"/>
  <c r="AO88" i="6"/>
  <c r="AO87" i="6"/>
  <c r="AO86" i="6"/>
  <c r="AO85" i="6"/>
  <c r="AO84" i="6"/>
  <c r="AO83" i="6"/>
  <c r="AO82" i="6"/>
  <c r="AO81" i="6"/>
  <c r="AO80" i="6"/>
  <c r="AO79" i="6"/>
  <c r="AO78" i="6"/>
  <c r="AO77" i="6"/>
  <c r="AO76" i="6"/>
  <c r="AO75" i="6"/>
  <c r="AO74" i="6"/>
  <c r="AO73" i="6"/>
  <c r="AO72" i="6"/>
  <c r="AO71" i="6"/>
  <c r="AO70" i="6"/>
  <c r="AO69" i="6"/>
  <c r="AO68" i="6"/>
  <c r="AO67" i="6"/>
  <c r="AO66" i="6"/>
  <c r="AO65" i="6"/>
  <c r="AO64" i="6"/>
  <c r="AO63" i="6"/>
  <c r="AO62" i="6"/>
  <c r="AO61" i="6"/>
  <c r="AO60" i="6"/>
  <c r="AO59" i="6"/>
  <c r="AO58" i="6"/>
  <c r="AO57" i="6"/>
  <c r="AO56" i="6"/>
  <c r="AO55" i="6"/>
  <c r="AO54" i="6"/>
  <c r="AO53" i="6"/>
  <c r="AO52" i="6"/>
  <c r="AO51" i="6"/>
  <c r="AO50" i="6"/>
  <c r="AO49" i="6"/>
  <c r="AO48" i="6"/>
  <c r="AO47" i="6"/>
  <c r="AO46" i="6"/>
  <c r="AO45" i="6"/>
  <c r="AO44" i="6"/>
  <c r="AO43" i="6"/>
  <c r="AO42" i="6"/>
  <c r="AO41" i="6"/>
  <c r="AO36" i="6"/>
  <c r="AD36" i="6"/>
  <c r="R36" i="6"/>
  <c r="AK36" i="6" s="1"/>
  <c r="AM36" i="6" s="1"/>
  <c r="AO35" i="6"/>
  <c r="AD35" i="6"/>
  <c r="R35" i="6"/>
  <c r="AK35" i="6" s="1"/>
  <c r="AM35" i="6" s="1"/>
  <c r="AO34" i="6"/>
  <c r="AD34" i="6"/>
  <c r="R34" i="6"/>
  <c r="AK34" i="6" s="1"/>
  <c r="AM34" i="6" s="1"/>
  <c r="AO33" i="6"/>
  <c r="AD33" i="6"/>
  <c r="R33" i="6"/>
  <c r="AK33" i="6" s="1"/>
  <c r="AM33" i="6" s="1"/>
  <c r="AO32" i="6"/>
  <c r="AD32" i="6"/>
  <c r="R32" i="6"/>
  <c r="AK32" i="6" s="1"/>
  <c r="AM32" i="6" s="1"/>
  <c r="AO31" i="6"/>
  <c r="AD31" i="6"/>
  <c r="R31" i="6"/>
  <c r="AK31" i="6" s="1"/>
  <c r="AM31" i="6" s="1"/>
  <c r="AO30" i="6"/>
  <c r="AD30" i="6"/>
  <c r="R30" i="6"/>
  <c r="AK30" i="6" s="1"/>
  <c r="AM30" i="6" s="1"/>
  <c r="AD29" i="6"/>
  <c r="R29" i="6"/>
  <c r="AK29" i="6" s="1"/>
  <c r="AM29" i="6" s="1"/>
  <c r="AO28" i="6"/>
  <c r="AD28" i="6"/>
  <c r="R28" i="6"/>
  <c r="AK28" i="6" s="1"/>
  <c r="AM28" i="6" s="1"/>
  <c r="AO27" i="6"/>
  <c r="AD27" i="6"/>
  <c r="R27" i="6"/>
  <c r="AK27" i="6" s="1"/>
  <c r="AM27" i="6" s="1"/>
  <c r="AO26" i="6"/>
  <c r="AD26" i="6"/>
  <c r="R26" i="6"/>
  <c r="AK26" i="6" s="1"/>
  <c r="AM26" i="6" s="1"/>
  <c r="AO25" i="6"/>
  <c r="AD25" i="6"/>
  <c r="R25" i="6"/>
  <c r="AK25" i="6" s="1"/>
  <c r="AM25" i="6" s="1"/>
  <c r="AO24" i="6"/>
  <c r="AD24" i="6"/>
  <c r="AO23" i="6"/>
  <c r="AD23" i="6"/>
  <c r="AO22" i="6"/>
  <c r="AD22" i="6"/>
  <c r="AO20" i="6"/>
  <c r="AD20" i="6"/>
  <c r="AO19" i="6"/>
  <c r="AD19" i="6"/>
  <c r="AO18" i="6"/>
  <c r="AD18" i="6"/>
  <c r="AO16" i="6"/>
  <c r="AD16" i="6"/>
  <c r="R16" i="6"/>
  <c r="AK16" i="6" s="1"/>
  <c r="AM16" i="6" s="1"/>
  <c r="AO15" i="6"/>
  <c r="AD15" i="6"/>
  <c r="R15" i="6"/>
  <c r="AK15" i="6" s="1"/>
  <c r="AM15" i="6" s="1"/>
  <c r="AO40" i="6"/>
  <c r="AO14" i="6"/>
  <c r="AD14" i="6"/>
  <c r="R14" i="6"/>
  <c r="AK14" i="6" s="1"/>
  <c r="AM14" i="6" s="1"/>
  <c r="AO13" i="6"/>
  <c r="AD13" i="6"/>
  <c r="R13" i="6"/>
  <c r="AK13" i="6" s="1"/>
  <c r="AM13" i="6" s="1"/>
  <c r="AO12" i="6"/>
  <c r="AD12" i="6"/>
  <c r="R12" i="6"/>
  <c r="AK12" i="6" s="1"/>
  <c r="AM12" i="6" s="1"/>
  <c r="AO11" i="6"/>
  <c r="AD11" i="6"/>
  <c r="R11" i="6"/>
  <c r="AK11" i="6" s="1"/>
  <c r="AM11" i="6" s="1"/>
  <c r="AO10" i="6"/>
  <c r="AD10" i="6"/>
  <c r="R10" i="6"/>
  <c r="AK10" i="6" s="1"/>
  <c r="AM10" i="6" s="1"/>
  <c r="AO8" i="6"/>
  <c r="AD8" i="6"/>
  <c r="R8" i="6"/>
  <c r="AK8" i="6" s="1"/>
  <c r="AM8" i="6" s="1"/>
  <c r="AO7" i="6"/>
  <c r="AD7" i="6"/>
  <c r="R7" i="6"/>
  <c r="AK7" i="6" s="1"/>
  <c r="AM7" i="6" s="1"/>
  <c r="AO6" i="6"/>
  <c r="AD6" i="6"/>
  <c r="R6" i="6"/>
  <c r="AK6" i="6" s="1"/>
  <c r="AM6" i="6" s="1"/>
  <c r="AO5" i="6"/>
  <c r="AD5" i="6"/>
  <c r="R5" i="6"/>
  <c r="AK5" i="6" s="1"/>
  <c r="AM5" i="6" s="1"/>
  <c r="AO4" i="6"/>
  <c r="AD4" i="6"/>
  <c r="R4" i="6"/>
  <c r="AK4" i="6" s="1"/>
  <c r="AM4" i="6" s="1"/>
  <c r="AO3" i="6"/>
  <c r="AD3" i="6"/>
  <c r="R3" i="6"/>
  <c r="AK3" i="6" s="1"/>
  <c r="AM3" i="6" s="1"/>
  <c r="AO55" i="4"/>
  <c r="AO53" i="4"/>
  <c r="AO52" i="4"/>
  <c r="AO51" i="4"/>
  <c r="AO50" i="4"/>
  <c r="AO58" i="4"/>
  <c r="AO57" i="4"/>
  <c r="AO56" i="4"/>
  <c r="AO43" i="4"/>
  <c r="AO42" i="4"/>
  <c r="R42" i="4"/>
  <c r="AK42" i="4" s="1"/>
  <c r="AM42" i="4" s="1"/>
  <c r="AO41" i="4"/>
  <c r="R41" i="4"/>
  <c r="AK41" i="4" s="1"/>
  <c r="AM41" i="4" s="1"/>
  <c r="AO40" i="4"/>
  <c r="R40" i="4"/>
  <c r="AK40" i="4" s="1"/>
  <c r="AM40" i="4" s="1"/>
  <c r="AO39" i="4"/>
  <c r="R39" i="4"/>
  <c r="AK39" i="4" s="1"/>
  <c r="AM39" i="4" s="1"/>
  <c r="AO38" i="4"/>
  <c r="R38" i="4"/>
  <c r="AK38" i="4" s="1"/>
  <c r="AM38" i="4" s="1"/>
  <c r="AO37" i="4"/>
  <c r="R37" i="4"/>
  <c r="AK37" i="4" s="1"/>
  <c r="AM37" i="4" s="1"/>
  <c r="AO36" i="4"/>
  <c r="R36" i="4"/>
  <c r="AK36" i="4" s="1"/>
  <c r="AM36" i="4" s="1"/>
  <c r="AO35" i="4"/>
  <c r="R35" i="4"/>
  <c r="AK35" i="4" s="1"/>
  <c r="AM35" i="4" s="1"/>
  <c r="AO34" i="4"/>
  <c r="R34" i="4"/>
  <c r="AK34" i="4" s="1"/>
  <c r="AM34" i="4" s="1"/>
  <c r="AO33" i="4"/>
  <c r="R33" i="4"/>
  <c r="AK33" i="4" s="1"/>
  <c r="AM33" i="4" s="1"/>
  <c r="AO32" i="4"/>
  <c r="R32" i="4"/>
  <c r="AK32" i="4" s="1"/>
  <c r="AM32" i="4" s="1"/>
  <c r="AO30" i="4"/>
  <c r="R30" i="4"/>
  <c r="AK30" i="4" s="1"/>
  <c r="AM30" i="4" s="1"/>
  <c r="AO29" i="4"/>
  <c r="R29" i="4"/>
  <c r="AK29" i="4" s="1"/>
  <c r="AM29" i="4" s="1"/>
  <c r="AO28" i="4"/>
  <c r="R28" i="4"/>
  <c r="AK28" i="4" s="1"/>
  <c r="AM28" i="4" s="1"/>
  <c r="R27" i="4"/>
  <c r="AK27" i="4" s="1"/>
  <c r="AM27" i="4" s="1"/>
  <c r="AO26" i="4"/>
  <c r="R26" i="4"/>
  <c r="AK26" i="4" s="1"/>
  <c r="AM26" i="4" s="1"/>
  <c r="AO25" i="4"/>
  <c r="R25" i="4"/>
  <c r="AK25" i="4" s="1"/>
  <c r="AM25" i="4" s="1"/>
  <c r="AO24" i="4"/>
  <c r="R24" i="4"/>
  <c r="AK24" i="4" s="1"/>
  <c r="AM24" i="4" s="1"/>
  <c r="AO23" i="4"/>
  <c r="R23" i="4"/>
  <c r="AK23" i="4" s="1"/>
  <c r="AM23" i="4" s="1"/>
  <c r="AO22" i="4"/>
  <c r="R22" i="4"/>
  <c r="AK22" i="4" s="1"/>
  <c r="AM22" i="4" s="1"/>
  <c r="AO21" i="4"/>
  <c r="R21" i="4"/>
  <c r="AK21" i="4" s="1"/>
  <c r="AM21" i="4" s="1"/>
  <c r="R20" i="4"/>
  <c r="AK20" i="4" s="1"/>
  <c r="AM20" i="4" s="1"/>
  <c r="AO19" i="4"/>
  <c r="R19" i="4"/>
  <c r="AK19" i="4" s="1"/>
  <c r="AM19" i="4" s="1"/>
  <c r="AO18" i="4"/>
  <c r="R18" i="4"/>
  <c r="AK18" i="4" s="1"/>
  <c r="AM18" i="4" s="1"/>
  <c r="AO17" i="4"/>
  <c r="R17" i="4"/>
  <c r="AK17" i="4" s="1"/>
  <c r="AM17" i="4" s="1"/>
  <c r="AO16" i="4"/>
  <c r="R16" i="4"/>
  <c r="AK16" i="4" s="1"/>
  <c r="AM16" i="4" s="1"/>
  <c r="AO15" i="4"/>
  <c r="R15" i="4"/>
  <c r="AK15" i="4" s="1"/>
  <c r="AM15" i="4" s="1"/>
  <c r="R14" i="4"/>
  <c r="AK14" i="4" s="1"/>
  <c r="AM14" i="4" s="1"/>
  <c r="AO13" i="4"/>
  <c r="R13" i="4"/>
  <c r="AK13" i="4" s="1"/>
  <c r="AM13" i="4" s="1"/>
  <c r="AO12" i="4"/>
  <c r="R12" i="4"/>
  <c r="AK12" i="4" s="1"/>
  <c r="AM12" i="4" s="1"/>
  <c r="AO11" i="4"/>
  <c r="R11" i="4"/>
  <c r="AK11" i="4" s="1"/>
  <c r="AM11" i="4" s="1"/>
  <c r="AO10" i="4"/>
  <c r="R10" i="4"/>
  <c r="AK10" i="4" s="1"/>
  <c r="AM10" i="4" s="1"/>
  <c r="AO9" i="4"/>
  <c r="R9" i="4"/>
  <c r="AK9" i="4" s="1"/>
  <c r="AM9" i="4" s="1"/>
  <c r="AO8" i="4"/>
  <c r="R8" i="4"/>
  <c r="AK8" i="4" s="1"/>
  <c r="AM8" i="4" s="1"/>
  <c r="AO7" i="4"/>
  <c r="R7" i="4"/>
  <c r="AK7" i="4" s="1"/>
  <c r="AM7" i="4" s="1"/>
  <c r="AO6" i="4"/>
  <c r="R6" i="4"/>
  <c r="AK6" i="4" s="1"/>
  <c r="AM6" i="4" s="1"/>
  <c r="AO56" i="3"/>
  <c r="AD56" i="3"/>
  <c r="R56" i="3"/>
  <c r="AK56" i="3" s="1"/>
  <c r="AM56" i="3" s="1"/>
  <c r="AO55" i="3"/>
  <c r="AD55" i="3"/>
  <c r="R55" i="3"/>
  <c r="AK55" i="3" s="1"/>
  <c r="AM55" i="3" s="1"/>
  <c r="AO54" i="3"/>
  <c r="AD54" i="3"/>
  <c r="R54" i="3"/>
  <c r="AK54" i="3" s="1"/>
  <c r="AM54" i="3" s="1"/>
  <c r="AO53" i="3"/>
  <c r="AD53" i="3"/>
  <c r="R53" i="3"/>
  <c r="AK53" i="3" s="1"/>
  <c r="AM53" i="3" s="1"/>
  <c r="AD52" i="3"/>
  <c r="R52" i="3"/>
  <c r="AK52" i="3" s="1"/>
  <c r="AM52" i="3" s="1"/>
  <c r="AO51" i="3"/>
  <c r="AD51" i="3"/>
  <c r="R51" i="3"/>
  <c r="AK51" i="3" s="1"/>
  <c r="AM51" i="3" s="1"/>
  <c r="AO50" i="3"/>
  <c r="AD50" i="3"/>
  <c r="R50" i="3"/>
  <c r="AK50" i="3" s="1"/>
  <c r="AM50" i="3" s="1"/>
  <c r="AD49" i="3"/>
  <c r="R49" i="3"/>
  <c r="AK49" i="3" s="1"/>
  <c r="AM49" i="3" s="1"/>
  <c r="AO48" i="3"/>
  <c r="AD48" i="3"/>
  <c r="R48" i="3"/>
  <c r="AK48" i="3" s="1"/>
  <c r="AM48" i="3" s="1"/>
  <c r="AO47" i="3"/>
  <c r="AD47" i="3"/>
  <c r="R47" i="3"/>
  <c r="AK47" i="3" s="1"/>
  <c r="AM47" i="3" s="1"/>
  <c r="AO46" i="3"/>
  <c r="AD46" i="3"/>
  <c r="R46" i="3"/>
  <c r="AK46" i="3" s="1"/>
  <c r="AM46" i="3" s="1"/>
  <c r="AO45" i="3"/>
  <c r="AD45" i="3"/>
  <c r="R45" i="3"/>
  <c r="AK45" i="3" s="1"/>
  <c r="AM45" i="3" s="1"/>
  <c r="AO44" i="3"/>
  <c r="AD44" i="3"/>
  <c r="R44" i="3"/>
  <c r="AK44" i="3" s="1"/>
  <c r="AM44" i="3" s="1"/>
  <c r="AO43" i="3"/>
  <c r="AD43" i="3"/>
  <c r="R43" i="3"/>
  <c r="AK43" i="3" s="1"/>
  <c r="AM43" i="3" s="1"/>
  <c r="AO42" i="3"/>
  <c r="AD42" i="3"/>
  <c r="R42" i="3"/>
  <c r="AK42" i="3" s="1"/>
  <c r="AM42" i="3" s="1"/>
  <c r="AD41" i="3"/>
  <c r="R41" i="3"/>
  <c r="AK41" i="3" s="1"/>
  <c r="AM41" i="3" s="1"/>
  <c r="AO40" i="3"/>
  <c r="AD40" i="3"/>
  <c r="R40" i="3"/>
  <c r="AK40" i="3" s="1"/>
  <c r="AM40" i="3" s="1"/>
  <c r="AO39" i="3"/>
  <c r="AD39" i="3"/>
  <c r="R39" i="3"/>
  <c r="AK39" i="3" s="1"/>
  <c r="AM39" i="3" s="1"/>
  <c r="AO38" i="3"/>
  <c r="AD38" i="3"/>
  <c r="R38" i="3"/>
  <c r="AK38" i="3" s="1"/>
  <c r="AM38" i="3" s="1"/>
  <c r="AO37" i="3"/>
  <c r="AD37" i="3"/>
  <c r="R37" i="3"/>
  <c r="AK37" i="3" s="1"/>
  <c r="AM37" i="3" s="1"/>
  <c r="AO36" i="3"/>
  <c r="AD36" i="3"/>
  <c r="R36" i="3"/>
  <c r="AK36" i="3" s="1"/>
  <c r="AM36" i="3" s="1"/>
  <c r="AO35" i="3"/>
  <c r="AD35" i="3"/>
  <c r="R35" i="3"/>
  <c r="AK35" i="3" s="1"/>
  <c r="AM35" i="3" s="1"/>
  <c r="AO34" i="3"/>
  <c r="AD34" i="3"/>
  <c r="R34" i="3"/>
  <c r="AK34" i="3" s="1"/>
  <c r="AM34" i="3" s="1"/>
  <c r="AO33" i="3"/>
  <c r="AD33" i="3"/>
  <c r="R33" i="3"/>
  <c r="AK33" i="3" s="1"/>
  <c r="AM33" i="3" s="1"/>
  <c r="AO32" i="3"/>
  <c r="AD32" i="3"/>
  <c r="R32" i="3"/>
  <c r="AK32" i="3" s="1"/>
  <c r="AM32" i="3" s="1"/>
  <c r="AO31" i="3"/>
  <c r="AD31" i="3"/>
  <c r="R31" i="3"/>
  <c r="AK31" i="3" s="1"/>
  <c r="AM31" i="3" s="1"/>
  <c r="AO30" i="3"/>
  <c r="AD30" i="3"/>
  <c r="R30" i="3"/>
  <c r="AK30" i="3" s="1"/>
  <c r="AM30" i="3" s="1"/>
  <c r="AO29" i="3"/>
  <c r="AD29" i="3"/>
  <c r="R29" i="3"/>
  <c r="AK29" i="3" s="1"/>
  <c r="AM29" i="3" s="1"/>
  <c r="AO28" i="3"/>
  <c r="AD28" i="3"/>
  <c r="R28" i="3"/>
  <c r="AK28" i="3" s="1"/>
  <c r="AM28" i="3" s="1"/>
  <c r="AO27" i="3"/>
  <c r="AD27" i="3"/>
  <c r="R27" i="3"/>
  <c r="AK27" i="3" s="1"/>
  <c r="AM27" i="3" s="1"/>
  <c r="AD26" i="3"/>
  <c r="R26" i="3"/>
  <c r="AK26" i="3" s="1"/>
  <c r="AM26" i="3" s="1"/>
  <c r="AO25" i="3"/>
  <c r="AD25" i="3"/>
  <c r="R25" i="3"/>
  <c r="AK25" i="3" s="1"/>
  <c r="AM25" i="3" s="1"/>
  <c r="AO24" i="3"/>
  <c r="AD24" i="3"/>
  <c r="AO23" i="3"/>
  <c r="AD23" i="3"/>
  <c r="R23" i="3"/>
  <c r="AK23" i="3" s="1"/>
  <c r="AM23" i="3" s="1"/>
  <c r="AO22" i="3"/>
  <c r="AD22" i="3"/>
  <c r="R22" i="3"/>
  <c r="AK22" i="3" s="1"/>
  <c r="AM22" i="3" s="1"/>
  <c r="AO21" i="3"/>
  <c r="AD21" i="3"/>
  <c r="R21" i="3"/>
  <c r="AK21" i="3" s="1"/>
  <c r="AM21" i="3" s="1"/>
  <c r="AO20" i="3"/>
  <c r="AD20" i="3"/>
  <c r="R20" i="3"/>
  <c r="AK20" i="3" s="1"/>
  <c r="AM20" i="3" s="1"/>
  <c r="AD19" i="3"/>
  <c r="R19" i="3"/>
  <c r="AK19" i="3" s="1"/>
  <c r="AM19" i="3" s="1"/>
  <c r="AD18" i="3"/>
  <c r="R18" i="3"/>
  <c r="AK18" i="3" s="1"/>
  <c r="AM18" i="3" s="1"/>
  <c r="AD17" i="3"/>
  <c r="R17" i="3"/>
  <c r="AK17" i="3" s="1"/>
  <c r="AM17" i="3" s="1"/>
  <c r="AD16" i="3"/>
  <c r="R16" i="3"/>
  <c r="AK16" i="3" s="1"/>
  <c r="AM16" i="3" s="1"/>
  <c r="AD15" i="3"/>
  <c r="R15" i="3"/>
  <c r="AK15" i="3" s="1"/>
  <c r="AM15" i="3" s="1"/>
  <c r="AD14" i="3"/>
  <c r="R14" i="3"/>
  <c r="AK14" i="3" s="1"/>
  <c r="AM14" i="3" s="1"/>
  <c r="AD13" i="3"/>
  <c r="R13" i="3"/>
  <c r="AK13" i="3" s="1"/>
  <c r="AM13" i="3" s="1"/>
  <c r="AD12" i="3"/>
  <c r="R12" i="3"/>
  <c r="AK12" i="3" s="1"/>
  <c r="AM12" i="3" s="1"/>
  <c r="AD11" i="3"/>
  <c r="R11" i="3"/>
  <c r="AK11" i="3" s="1"/>
  <c r="AM11" i="3" s="1"/>
  <c r="AD10" i="3"/>
  <c r="R10" i="3"/>
  <c r="AK10" i="3" s="1"/>
  <c r="AM10" i="3" s="1"/>
  <c r="AD9" i="3"/>
  <c r="R9" i="3"/>
  <c r="AK9" i="3" s="1"/>
  <c r="AM9" i="3" s="1"/>
  <c r="AO8" i="3"/>
  <c r="AD8" i="3"/>
  <c r="R8" i="3"/>
  <c r="AK8" i="3" s="1"/>
  <c r="AM8" i="3" s="1"/>
  <c r="AO7" i="3"/>
  <c r="AD7" i="3"/>
  <c r="R7" i="3"/>
  <c r="AK7" i="3" s="1"/>
  <c r="AM7" i="3" s="1"/>
  <c r="AO6" i="3"/>
  <c r="AD6" i="3"/>
  <c r="R6" i="3"/>
  <c r="AK6" i="3" s="1"/>
  <c r="AM6" i="3" s="1"/>
  <c r="AO277" i="2"/>
  <c r="AD277" i="2"/>
  <c r="AO276" i="2"/>
  <c r="AD276" i="2"/>
  <c r="AO275" i="2"/>
  <c r="AD275" i="2"/>
  <c r="AO274" i="2"/>
  <c r="AD274" i="2"/>
  <c r="AO273" i="2"/>
  <c r="AO272" i="2"/>
  <c r="AO271" i="2"/>
  <c r="AO270" i="2"/>
  <c r="AO269" i="2"/>
  <c r="AO268" i="2"/>
  <c r="AO267" i="2"/>
  <c r="AO266" i="2"/>
  <c r="AO265" i="2"/>
  <c r="AO264" i="2"/>
  <c r="AO263" i="2"/>
  <c r="AO262" i="2"/>
  <c r="AO261" i="2"/>
  <c r="AO260" i="2"/>
  <c r="AO259" i="2"/>
  <c r="AO258" i="2"/>
  <c r="AO257" i="2"/>
  <c r="AO256" i="2"/>
  <c r="AO255" i="2"/>
  <c r="AO254" i="2"/>
  <c r="AO253" i="2"/>
  <c r="AO252" i="2"/>
  <c r="AO251" i="2"/>
  <c r="AO250" i="2"/>
  <c r="AO249" i="2"/>
  <c r="AO248" i="2"/>
  <c r="AO247" i="2"/>
  <c r="AO246" i="2"/>
  <c r="AO245" i="2"/>
  <c r="AO244" i="2"/>
  <c r="AO243" i="2"/>
  <c r="AO242" i="2"/>
  <c r="AO241" i="2"/>
  <c r="AO240" i="2"/>
  <c r="AO239" i="2"/>
  <c r="AO238" i="2"/>
  <c r="AO237" i="2"/>
  <c r="AO236" i="2"/>
  <c r="AO235" i="2"/>
  <c r="AO234" i="2"/>
  <c r="AO233" i="2"/>
  <c r="AO232" i="2"/>
  <c r="AO231" i="2"/>
  <c r="AO230" i="2"/>
  <c r="AO229" i="2"/>
  <c r="AO228" i="2"/>
  <c r="AO227" i="2"/>
  <c r="AO226" i="2"/>
  <c r="AO225" i="2"/>
  <c r="AO224" i="2"/>
  <c r="AO223" i="2"/>
  <c r="AO222" i="2"/>
  <c r="AO221" i="2"/>
  <c r="AO220" i="2"/>
  <c r="AO219" i="2"/>
  <c r="AO218" i="2"/>
  <c r="AO217" i="2"/>
  <c r="AO216" i="2"/>
  <c r="AO215" i="2"/>
  <c r="AO214" i="2"/>
  <c r="AO213" i="2"/>
  <c r="AO212" i="2"/>
  <c r="AO211" i="2"/>
  <c r="AO210" i="2"/>
  <c r="AO209" i="2"/>
  <c r="AO208" i="2"/>
  <c r="AO207" i="2"/>
  <c r="AO206" i="2"/>
  <c r="AO205" i="2"/>
  <c r="AO204" i="2"/>
  <c r="AO203" i="2"/>
  <c r="AO202" i="2"/>
  <c r="AO201" i="2"/>
  <c r="AO200" i="2"/>
  <c r="AO199" i="2"/>
  <c r="AO198" i="2"/>
  <c r="AO197" i="2"/>
  <c r="AO196" i="2"/>
  <c r="AO195" i="2"/>
  <c r="AO194" i="2"/>
  <c r="AO193" i="2"/>
  <c r="AO192" i="2"/>
  <c r="AO191" i="2"/>
  <c r="AO190" i="2"/>
  <c r="AO189" i="2"/>
  <c r="AO188" i="2"/>
  <c r="AO187" i="2"/>
  <c r="AO186" i="2"/>
  <c r="AO185" i="2"/>
  <c r="AO184" i="2"/>
  <c r="AO183" i="2"/>
  <c r="AO182" i="2"/>
  <c r="AO181" i="2"/>
  <c r="AO180" i="2"/>
  <c r="AO179" i="2"/>
  <c r="AO178" i="2"/>
  <c r="AO177" i="2"/>
  <c r="AO176" i="2"/>
  <c r="AO175" i="2"/>
  <c r="AO174" i="2"/>
  <c r="AO173" i="2"/>
  <c r="AO172" i="2"/>
  <c r="AO171" i="2"/>
  <c r="AO170" i="2"/>
  <c r="AO169" i="2"/>
  <c r="AO168" i="2"/>
  <c r="AO167" i="2"/>
  <c r="AO166" i="2"/>
  <c r="AO165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50" i="2"/>
  <c r="AO149" i="2"/>
  <c r="AO148" i="2"/>
  <c r="AO147" i="2"/>
  <c r="AO146" i="2"/>
  <c r="AO145" i="2"/>
  <c r="AO144" i="2"/>
  <c r="AO143" i="2"/>
  <c r="AO142" i="2"/>
  <c r="AO141" i="2"/>
  <c r="AO140" i="2"/>
  <c r="AO139" i="2"/>
  <c r="AO138" i="2"/>
  <c r="AO137" i="2"/>
  <c r="AO136" i="2"/>
  <c r="AO135" i="2"/>
  <c r="AO134" i="2"/>
  <c r="AO133" i="2"/>
  <c r="AO132" i="2"/>
  <c r="AO131" i="2"/>
  <c r="AO130" i="2"/>
  <c r="AO129" i="2"/>
  <c r="AO128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113" i="2"/>
  <c r="AO112" i="2"/>
  <c r="AO111" i="2"/>
  <c r="AO110" i="2"/>
  <c r="AO109" i="2"/>
  <c r="AO108" i="2"/>
  <c r="AO107" i="2"/>
  <c r="AO106" i="2"/>
  <c r="AO105" i="2"/>
  <c r="AO104" i="2"/>
  <c r="AO103" i="2"/>
  <c r="AO102" i="2"/>
  <c r="AO101" i="2"/>
  <c r="AO100" i="2"/>
  <c r="AO99" i="2"/>
  <c r="AO98" i="2"/>
  <c r="AO97" i="2"/>
  <c r="AO96" i="2"/>
  <c r="AO95" i="2"/>
  <c r="AO94" i="2"/>
  <c r="AO93" i="2"/>
  <c r="AO92" i="2"/>
  <c r="AO91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76" i="2"/>
  <c r="AO75" i="2"/>
  <c r="AO74" i="2"/>
  <c r="AO73" i="2"/>
  <c r="AO72" i="2"/>
  <c r="AO71" i="2"/>
  <c r="AO70" i="2"/>
  <c r="AO69" i="2"/>
  <c r="AO68" i="2"/>
  <c r="AO67" i="2"/>
  <c r="AO66" i="2"/>
  <c r="AO65" i="2"/>
  <c r="AO64" i="2"/>
  <c r="AO63" i="2"/>
  <c r="AO62" i="2"/>
  <c r="AO61" i="2"/>
  <c r="AO60" i="2"/>
  <c r="AO59" i="2"/>
  <c r="AO58" i="2"/>
  <c r="AO57" i="2"/>
  <c r="AO56" i="2"/>
  <c r="AO55" i="2"/>
  <c r="AO54" i="2"/>
  <c r="AO53" i="2"/>
  <c r="AO52" i="2"/>
  <c r="AO51" i="2"/>
  <c r="AO50" i="2"/>
  <c r="AO49" i="2"/>
  <c r="AO47" i="2"/>
  <c r="AD47" i="2"/>
  <c r="R47" i="2"/>
  <c r="AO46" i="2"/>
  <c r="AD46" i="2"/>
  <c r="R46" i="2"/>
  <c r="AO44" i="2"/>
  <c r="AD44" i="2"/>
  <c r="R44" i="2"/>
  <c r="AO43" i="2"/>
  <c r="AD43" i="2"/>
  <c r="R43" i="2"/>
  <c r="AO42" i="2"/>
  <c r="AD42" i="2"/>
  <c r="R42" i="2"/>
  <c r="AO41" i="2"/>
  <c r="AD41" i="2"/>
  <c r="R41" i="2"/>
  <c r="AD40" i="2"/>
  <c r="R40" i="2"/>
  <c r="AD39" i="2"/>
  <c r="R39" i="2"/>
  <c r="AD38" i="2"/>
  <c r="R38" i="2"/>
  <c r="AD37" i="2"/>
  <c r="R37" i="2"/>
  <c r="AD36" i="2"/>
  <c r="R36" i="2"/>
  <c r="AD35" i="2"/>
  <c r="R35" i="2"/>
  <c r="AD34" i="2"/>
  <c r="R34" i="2"/>
  <c r="AD33" i="2"/>
  <c r="R33" i="2"/>
  <c r="AD32" i="2"/>
  <c r="R32" i="2"/>
  <c r="AD31" i="2"/>
  <c r="R31" i="2"/>
  <c r="AD30" i="2"/>
  <c r="R30" i="2"/>
  <c r="AD29" i="2"/>
  <c r="R29" i="2"/>
  <c r="AD28" i="2"/>
  <c r="R28" i="2"/>
  <c r="AD27" i="2"/>
  <c r="R27" i="2"/>
  <c r="AD26" i="2"/>
  <c r="R26" i="2"/>
  <c r="AO25" i="2"/>
  <c r="AD25" i="2"/>
  <c r="R25" i="2"/>
  <c r="AO24" i="2"/>
  <c r="AD24" i="2"/>
  <c r="R24" i="2"/>
  <c r="AO23" i="2"/>
  <c r="AD23" i="2"/>
  <c r="R23" i="2"/>
  <c r="AO22" i="2"/>
  <c r="AD22" i="2"/>
  <c r="R22" i="2"/>
  <c r="AD21" i="2"/>
  <c r="R21" i="2"/>
  <c r="AO48" i="2"/>
  <c r="AD48" i="2"/>
  <c r="AO20" i="2"/>
  <c r="AD20" i="2"/>
  <c r="R20" i="2"/>
  <c r="AO19" i="2"/>
  <c r="AD19" i="2"/>
  <c r="R19" i="2"/>
  <c r="AO12" i="2"/>
  <c r="AD12" i="2"/>
  <c r="R12" i="2"/>
  <c r="AO18" i="2"/>
  <c r="AD18" i="2"/>
  <c r="R18" i="2"/>
  <c r="AO17" i="2"/>
  <c r="AD17" i="2"/>
  <c r="R17" i="2"/>
  <c r="AO16" i="2"/>
  <c r="AD16" i="2"/>
  <c r="R16" i="2"/>
  <c r="AO15" i="2"/>
  <c r="AD15" i="2"/>
  <c r="R15" i="2"/>
  <c r="AO14" i="2"/>
  <c r="AD14" i="2"/>
  <c r="R14" i="2"/>
  <c r="AO13" i="2"/>
  <c r="AD13" i="2"/>
  <c r="R13" i="2"/>
  <c r="AO11" i="2"/>
  <c r="AD11" i="2"/>
  <c r="R11" i="2"/>
  <c r="AO10" i="2"/>
  <c r="AD10" i="2"/>
  <c r="R10" i="2"/>
  <c r="AO9" i="2"/>
  <c r="AD9" i="2"/>
  <c r="R9" i="2"/>
  <c r="AO8" i="2"/>
  <c r="AD8" i="2"/>
  <c r="R8" i="2"/>
  <c r="AO7" i="2"/>
  <c r="AD7" i="2"/>
  <c r="R7" i="2"/>
  <c r="AD6" i="2"/>
  <c r="R6" i="2"/>
  <c r="AD5" i="2"/>
  <c r="R5" i="2"/>
  <c r="AO4" i="2"/>
  <c r="AD4" i="2"/>
  <c r="R4" i="2"/>
  <c r="AD39" i="1"/>
  <c r="R39" i="1"/>
  <c r="AK39" i="1" s="1"/>
  <c r="AM39" i="1" s="1"/>
  <c r="AD38" i="1"/>
  <c r="R38" i="1"/>
  <c r="AK38" i="1" s="1"/>
  <c r="AM38" i="1" s="1"/>
  <c r="AD37" i="1"/>
  <c r="R37" i="1"/>
  <c r="AK37" i="1" s="1"/>
  <c r="AM37" i="1" s="1"/>
  <c r="AO36" i="1"/>
  <c r="AD36" i="1"/>
  <c r="R36" i="1"/>
  <c r="AK36" i="1" s="1"/>
  <c r="AM36" i="1" s="1"/>
  <c r="AO35" i="1"/>
  <c r="AD35" i="1"/>
  <c r="R35" i="1"/>
  <c r="AK35" i="1" s="1"/>
  <c r="AM35" i="1" s="1"/>
  <c r="AD34" i="1"/>
  <c r="R34" i="1"/>
  <c r="AK34" i="1" s="1"/>
  <c r="AM34" i="1" s="1"/>
  <c r="AD33" i="1"/>
  <c r="R33" i="1"/>
  <c r="AK33" i="1" s="1"/>
  <c r="AM33" i="1" s="1"/>
  <c r="AD32" i="1"/>
  <c r="R32" i="1"/>
  <c r="AK32" i="1" s="1"/>
  <c r="AM32" i="1" s="1"/>
  <c r="AD31" i="1"/>
  <c r="R31" i="1"/>
  <c r="AK31" i="1" s="1"/>
  <c r="AM31" i="1" s="1"/>
  <c r="AD30" i="1"/>
  <c r="R30" i="1"/>
  <c r="AK30" i="1" s="1"/>
  <c r="AM30" i="1" s="1"/>
  <c r="AO29" i="1"/>
  <c r="AD29" i="1"/>
  <c r="R29" i="1"/>
  <c r="AK29" i="1" s="1"/>
  <c r="AM29" i="1" s="1"/>
  <c r="AO28" i="1"/>
  <c r="AD28" i="1"/>
  <c r="R28" i="1"/>
  <c r="AK28" i="1" s="1"/>
  <c r="AM28" i="1" s="1"/>
  <c r="AD27" i="1"/>
  <c r="R27" i="1"/>
  <c r="AK27" i="1" s="1"/>
  <c r="AM27" i="1" s="1"/>
  <c r="AD26" i="1"/>
  <c r="R26" i="1"/>
  <c r="AK26" i="1" s="1"/>
  <c r="AM26" i="1" s="1"/>
  <c r="AO25" i="1"/>
  <c r="AD25" i="1"/>
  <c r="R25" i="1"/>
  <c r="AK25" i="1" s="1"/>
  <c r="AM25" i="1" s="1"/>
  <c r="AO24" i="1"/>
  <c r="AD24" i="1"/>
  <c r="R24" i="1"/>
  <c r="AK24" i="1" s="1"/>
  <c r="AM24" i="1" s="1"/>
  <c r="AO23" i="1"/>
  <c r="AD23" i="1"/>
  <c r="R23" i="1"/>
  <c r="AK23" i="1" s="1"/>
  <c r="AM23" i="1" s="1"/>
  <c r="AD22" i="1"/>
  <c r="R22" i="1"/>
  <c r="AK22" i="1" s="1"/>
  <c r="AM22" i="1" s="1"/>
  <c r="AO21" i="1"/>
  <c r="AD21" i="1"/>
  <c r="R21" i="1"/>
  <c r="AK21" i="1" s="1"/>
  <c r="AM21" i="1" s="1"/>
  <c r="AO20" i="1"/>
  <c r="AD20" i="1"/>
  <c r="R20" i="1"/>
  <c r="AK20" i="1" s="1"/>
  <c r="AM20" i="1" s="1"/>
  <c r="AO19" i="1"/>
  <c r="AD19" i="1"/>
  <c r="R19" i="1"/>
  <c r="AK19" i="1" s="1"/>
  <c r="AM19" i="1" s="1"/>
  <c r="AO18" i="1"/>
  <c r="AD18" i="1"/>
  <c r="R18" i="1"/>
  <c r="AK18" i="1" s="1"/>
  <c r="AM18" i="1" s="1"/>
  <c r="AO17" i="1"/>
  <c r="AD17" i="1"/>
  <c r="R17" i="1"/>
  <c r="AK17" i="1" s="1"/>
  <c r="AM17" i="1" s="1"/>
  <c r="AO16" i="1"/>
  <c r="AD16" i="1"/>
  <c r="R16" i="1"/>
  <c r="AK16" i="1" s="1"/>
  <c r="AM16" i="1" s="1"/>
  <c r="AO15" i="1"/>
  <c r="AD15" i="1"/>
  <c r="R15" i="1"/>
  <c r="AK15" i="1" s="1"/>
  <c r="AM15" i="1" s="1"/>
  <c r="AO14" i="1"/>
  <c r="AD14" i="1"/>
  <c r="R14" i="1"/>
  <c r="AK14" i="1" s="1"/>
  <c r="AM14" i="1" s="1"/>
  <c r="AO13" i="1"/>
  <c r="R13" i="1"/>
  <c r="AK13" i="1" s="1"/>
  <c r="AM13" i="1" s="1"/>
  <c r="AO12" i="1"/>
  <c r="R12" i="1"/>
  <c r="AK12" i="1" s="1"/>
  <c r="AM12" i="1" s="1"/>
  <c r="AO11" i="1"/>
  <c r="R11" i="1"/>
  <c r="AK11" i="1" s="1"/>
  <c r="AM11" i="1" s="1"/>
  <c r="AO10" i="1"/>
  <c r="R10" i="1"/>
  <c r="AK10" i="1" s="1"/>
  <c r="AM10" i="1" s="1"/>
  <c r="AO9" i="1"/>
  <c r="AD9" i="1"/>
  <c r="R9" i="1"/>
  <c r="AK9" i="1" s="1"/>
  <c r="AM9" i="1" s="1"/>
  <c r="AO8" i="1"/>
  <c r="AD8" i="1"/>
  <c r="R8" i="1"/>
  <c r="AK8" i="1" s="1"/>
  <c r="AM8" i="1" s="1"/>
  <c r="AO7" i="1"/>
  <c r="AD7" i="1"/>
  <c r="R7" i="1"/>
  <c r="AK7" i="1" s="1"/>
  <c r="AM7" i="1" s="1"/>
  <c r="AO6" i="1"/>
  <c r="AD6" i="1"/>
  <c r="R6" i="1"/>
  <c r="AK6" i="1" s="1"/>
  <c r="AM6" i="1" s="1"/>
  <c r="AO5" i="1"/>
  <c r="AD5" i="1"/>
  <c r="R5" i="1"/>
  <c r="AK5" i="1" s="1"/>
  <c r="AM5" i="1" s="1"/>
  <c r="AO4" i="1"/>
  <c r="AD4" i="1"/>
  <c r="R4" i="1"/>
  <c r="AK4" i="1" s="1"/>
  <c r="AM4" i="1" s="1"/>
  <c r="AO3" i="1"/>
  <c r="AD3" i="1" l="1"/>
  <c r="R3" i="1"/>
  <c r="AK3" i="1" s="1"/>
  <c r="AM3" i="1" s="1"/>
</calcChain>
</file>

<file path=xl/sharedStrings.xml><?xml version="1.0" encoding="utf-8"?>
<sst xmlns="http://schemas.openxmlformats.org/spreadsheetml/2006/main" count="9792" uniqueCount="2127">
  <si>
    <t>FLETE</t>
  </si>
  <si>
    <t>PEDIMENTO</t>
  </si>
  <si>
    <t>CUENTA DE GASTOS AGENTE ADUANAL</t>
  </si>
  <si>
    <t>CERTIFICADO ORIGEN</t>
  </si>
  <si>
    <t>Tipo de Cambio</t>
  </si>
  <si>
    <t>COMENTARIOS</t>
  </si>
  <si>
    <t>MES</t>
  </si>
  <si>
    <t>CLIENTE</t>
  </si>
  <si>
    <t># EMBARQUE</t>
  </si>
  <si>
    <t>DESTINO</t>
  </si>
  <si>
    <t>VÍA</t>
  </si>
  <si>
    <t># FACTURA</t>
  </si>
  <si>
    <t>IMO</t>
  </si>
  <si>
    <t>TIPO DE UNIDAD</t>
  </si>
  <si>
    <t># DE CAJA /CONTENEDOR</t>
  </si>
  <si>
    <t>LOAD/ REFERENCIA</t>
  </si>
  <si>
    <t>FORWARDER</t>
  </si>
  <si>
    <t># FACTURA FLETE</t>
  </si>
  <si>
    <t>FLETE USD</t>
  </si>
  <si>
    <t>OTROS USD</t>
  </si>
  <si>
    <t xml:space="preserve"> TOTAL DE GASTOS USD</t>
  </si>
  <si>
    <t>ADUANA</t>
  </si>
  <si>
    <t>PATENTE</t>
  </si>
  <si>
    <t># PEDIMENTO</t>
  </si>
  <si>
    <t># R1</t>
  </si>
  <si>
    <t>VALOR COMERCIAL MXN</t>
  </si>
  <si>
    <t>A.A.</t>
  </si>
  <si>
    <t># FACT. CTA DE GTOS</t>
  </si>
  <si>
    <t>TOTAL FACTURA</t>
  </si>
  <si>
    <t>CUSTODIA MXN</t>
  </si>
  <si>
    <t>TOTAL MXN</t>
  </si>
  <si>
    <t>#FACTURA</t>
  </si>
  <si>
    <t>FLETE EN MXN</t>
  </si>
  <si>
    <t>ALL MXN</t>
  </si>
  <si>
    <t>PROFIT ó HANDLING</t>
  </si>
  <si>
    <t>REFERENCIA SAP</t>
  </si>
  <si>
    <t># DOC SAP FLETE</t>
  </si>
  <si>
    <t>#DOC SAP AA</t>
  </si>
  <si>
    <t>DOC SAP ACONDI</t>
  </si>
  <si>
    <t>DOC SAP CERT. ORIGEN</t>
  </si>
  <si>
    <t>SEA</t>
  </si>
  <si>
    <t>1x40</t>
  </si>
  <si>
    <t>SAMSUNG</t>
  </si>
  <si>
    <t>Perú</t>
  </si>
  <si>
    <t>BIP SALLY</t>
  </si>
  <si>
    <t>Colombia</t>
  </si>
  <si>
    <t>Dallas, Tx</t>
  </si>
  <si>
    <t>North Hollywood, CA</t>
  </si>
  <si>
    <t>Fort Worth, TX</t>
  </si>
  <si>
    <t>LAND</t>
  </si>
  <si>
    <t>53'</t>
  </si>
  <si>
    <t>CH ROBINSON</t>
  </si>
  <si>
    <t>AIR</t>
  </si>
  <si>
    <t>SOLUTRANS</t>
  </si>
  <si>
    <t>ENE</t>
  </si>
  <si>
    <t>FEB</t>
  </si>
  <si>
    <t>LTL</t>
  </si>
  <si>
    <t>DIC</t>
  </si>
  <si>
    <t>1x20</t>
  </si>
  <si>
    <t>LCL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</si>
  <si>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</si>
  <si>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</si>
  <si>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</si>
  <si>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</si>
  <si>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</si>
  <si>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</si>
  <si>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</si>
  <si>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</si>
  <si>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</si>
  <si>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Berkeley, CA</t>
  </si>
  <si>
    <t>FEDEX</t>
  </si>
  <si>
    <t>DEL CORONA</t>
  </si>
  <si>
    <t>GRECARGO</t>
  </si>
  <si>
    <t>BBC</t>
  </si>
  <si>
    <t>SAVINO DEL BENE</t>
  </si>
  <si>
    <t>MEROMA</t>
  </si>
  <si>
    <t>AA AMERICA</t>
  </si>
  <si>
    <t>BIP-JPMS</t>
  </si>
  <si>
    <t>VINTAGE</t>
  </si>
  <si>
    <t>Cliente</t>
  </si>
  <si>
    <t>TIPO UNIDAD</t>
  </si>
  <si>
    <t>Línea Transportista</t>
  </si>
  <si>
    <t>AA</t>
  </si>
  <si>
    <t>Argentina</t>
  </si>
  <si>
    <t>Brasil</t>
  </si>
  <si>
    <t>Costa Rica</t>
  </si>
  <si>
    <t>GPTCI</t>
  </si>
  <si>
    <t>Chile</t>
  </si>
  <si>
    <t>Rep. Dominicana</t>
  </si>
  <si>
    <t>Guatemala</t>
  </si>
  <si>
    <t>Honduras</t>
  </si>
  <si>
    <t>Houston, TX</t>
  </si>
  <si>
    <t>Italia</t>
  </si>
  <si>
    <t>Hutchins, Tx</t>
  </si>
  <si>
    <t>Nicaragua</t>
  </si>
  <si>
    <t>Panamá</t>
  </si>
  <si>
    <t>Miden,NV</t>
  </si>
  <si>
    <t>CWS Laredo</t>
  </si>
  <si>
    <t>El Salvador</t>
  </si>
  <si>
    <t>Uruguay</t>
  </si>
  <si>
    <t>Venezuela</t>
  </si>
  <si>
    <t>Indianapolis, IN</t>
  </si>
  <si>
    <t>Jacksonville</t>
  </si>
  <si>
    <t>BIP ALFA</t>
  </si>
  <si>
    <t>Lakeville</t>
  </si>
  <si>
    <t>HENKEL</t>
  </si>
  <si>
    <t>Mississagua</t>
  </si>
  <si>
    <t>BIP ALOXXI</t>
  </si>
  <si>
    <t>BIP SCRUPLES</t>
  </si>
  <si>
    <t>BIP CBG</t>
  </si>
  <si>
    <t>BIP BQ</t>
  </si>
  <si>
    <t>BIP TIGI</t>
  </si>
  <si>
    <t>BIP AVEDA</t>
  </si>
  <si>
    <t>BIP WALDENCAST</t>
  </si>
  <si>
    <t>BIP HELIAS</t>
  </si>
  <si>
    <t>Nebraska</t>
  </si>
  <si>
    <t>BIP LOREAL</t>
  </si>
  <si>
    <t>Blane, MN</t>
  </si>
  <si>
    <t>BIP R+F</t>
  </si>
  <si>
    <t>Melville, NY</t>
  </si>
  <si>
    <t>BIP S + BIP A</t>
  </si>
  <si>
    <t>Sally Chile</t>
  </si>
  <si>
    <t>Lewisville,Tx</t>
  </si>
  <si>
    <t>Sally Perú</t>
  </si>
  <si>
    <t>Rantoul, IL</t>
  </si>
  <si>
    <t>Ecuador</t>
  </si>
  <si>
    <t>Houston, Tx</t>
  </si>
  <si>
    <t>Arabia (Tawaya)</t>
  </si>
  <si>
    <t>McAllen, Tx</t>
  </si>
  <si>
    <t>HF CONSULTORES</t>
  </si>
  <si>
    <t>San Francisco, CA</t>
  </si>
  <si>
    <t>Arabia</t>
  </si>
  <si>
    <t>Spartanburg</t>
  </si>
  <si>
    <t>C A I S</t>
  </si>
  <si>
    <t>Coprodisa</t>
  </si>
  <si>
    <t>Santa Clarita, CA</t>
  </si>
  <si>
    <t>Lockbourne, OH</t>
  </si>
  <si>
    <t>Springfield, MO</t>
  </si>
  <si>
    <t>Justin, Tx</t>
  </si>
  <si>
    <t>BIP- DANGER JONES</t>
  </si>
  <si>
    <t>Paquetería</t>
  </si>
  <si>
    <t>AA América</t>
  </si>
  <si>
    <t>CUSTODIA</t>
  </si>
  <si>
    <t>REEFER</t>
  </si>
  <si>
    <t>NOTAS IMPORTANTES</t>
  </si>
  <si>
    <t>Aduana</t>
  </si>
  <si>
    <t>Manzanillo</t>
  </si>
  <si>
    <t>Veracruz</t>
  </si>
  <si>
    <t>Toluca</t>
  </si>
  <si>
    <t>AICM</t>
  </si>
  <si>
    <t>AIFA</t>
  </si>
  <si>
    <t>Laredo</t>
  </si>
  <si>
    <t>STATUS</t>
  </si>
  <si>
    <t>DATOS OPERACIÓN</t>
  </si>
  <si>
    <t>POR RECOLECTAR</t>
  </si>
  <si>
    <t>RECOLECTADO</t>
  </si>
  <si>
    <t>EN CRUCE/DESPACHO</t>
  </si>
  <si>
    <t>ZARPE EFECTIVO</t>
  </si>
  <si>
    <t>DETENIDO POR LA AUTORIDAD</t>
  </si>
  <si>
    <t>ENTREGADO</t>
  </si>
  <si>
    <t>FECHA PAGO</t>
  </si>
  <si>
    <t>ACONDICIONADO IMO</t>
  </si>
  <si>
    <t>KPI</t>
  </si>
  <si>
    <t>INGRESO SAP</t>
  </si>
  <si>
    <t>FECHA DE INGRESO</t>
  </si>
  <si>
    <t xml:space="preserve">ALMACENAJES / DEMORAS </t>
  </si>
  <si>
    <t>#1</t>
  </si>
  <si>
    <t>NO</t>
  </si>
  <si>
    <t>R823</t>
  </si>
  <si>
    <t>A292911</t>
  </si>
  <si>
    <t>MISMA FLETE</t>
  </si>
  <si>
    <t>#2</t>
  </si>
  <si>
    <t>A292972</t>
  </si>
  <si>
    <t>#3</t>
  </si>
  <si>
    <t>#4</t>
  </si>
  <si>
    <t>#5</t>
  </si>
  <si>
    <t>#6</t>
  </si>
  <si>
    <t>SI</t>
  </si>
  <si>
    <t>A293047</t>
  </si>
  <si>
    <t>A293061</t>
  </si>
  <si>
    <t>A293043, A293044, A293045, A293046</t>
  </si>
  <si>
    <t>TM86</t>
  </si>
  <si>
    <t>TM8045</t>
  </si>
  <si>
    <t>CD Hidalgo</t>
  </si>
  <si>
    <t>#7</t>
  </si>
  <si>
    <t>#8</t>
  </si>
  <si>
    <t>A293112</t>
  </si>
  <si>
    <t>A293114</t>
  </si>
  <si>
    <t>TM8109</t>
  </si>
  <si>
    <t>CHROBINSON</t>
  </si>
  <si>
    <t>R828</t>
  </si>
  <si>
    <t>A293218</t>
  </si>
  <si>
    <t>A293219</t>
  </si>
  <si>
    <t>TM75</t>
  </si>
  <si>
    <t>A293187</t>
  </si>
  <si>
    <t>A293188</t>
  </si>
  <si>
    <t>A293186</t>
  </si>
  <si>
    <t>#9</t>
  </si>
  <si>
    <t>#10</t>
  </si>
  <si>
    <t>#11</t>
  </si>
  <si>
    <t>A293389</t>
  </si>
  <si>
    <t>A293577</t>
  </si>
  <si>
    <t>A293380</t>
  </si>
  <si>
    <t>A293310</t>
  </si>
  <si>
    <t>A293576</t>
  </si>
  <si>
    <t xml:space="preserve">SLMX23EO000MO122 </t>
  </si>
  <si>
    <t xml:space="preserve">SLMX23EO000MO123 </t>
  </si>
  <si>
    <t xml:space="preserve">SLMX23EO000MO121 </t>
  </si>
  <si>
    <t>#1 + #12</t>
  </si>
  <si>
    <t>A293612</t>
  </si>
  <si>
    <t>A293757 A293758</t>
  </si>
  <si>
    <t>#13</t>
  </si>
  <si>
    <t>#14</t>
  </si>
  <si>
    <t>REINO UNIDO</t>
  </si>
  <si>
    <t>19/01 11/01/2024</t>
  </si>
  <si>
    <t>19/01 16/01/2024</t>
  </si>
  <si>
    <t>A293914</t>
  </si>
  <si>
    <t>A294041</t>
  </si>
  <si>
    <t>1x41</t>
  </si>
  <si>
    <t>TM55</t>
  </si>
  <si>
    <t>TM136</t>
  </si>
  <si>
    <t>TM129</t>
  </si>
  <si>
    <t>TM128</t>
  </si>
  <si>
    <t>TM 41</t>
  </si>
  <si>
    <t>A294123</t>
  </si>
  <si>
    <t>A293927 A293926</t>
  </si>
  <si>
    <t>A293963 A293964</t>
  </si>
  <si>
    <t>#15</t>
  </si>
  <si>
    <t>BIP-SALLY+BIP-LOREAL</t>
  </si>
  <si>
    <t>#16+#2</t>
  </si>
  <si>
    <t>A294104</t>
  </si>
  <si>
    <t>A294296, A294205</t>
  </si>
  <si>
    <t>R810</t>
  </si>
  <si>
    <t>A294371 A294372</t>
  </si>
  <si>
    <t>SLMX23EO000MO136</t>
  </si>
  <si>
    <t xml:space="preserve">SLMX23EO000MO134 </t>
  </si>
  <si>
    <t>BEAU2167170</t>
  </si>
  <si>
    <t xml:space="preserve">DFSU4329488 </t>
  </si>
  <si>
    <t>APZU4816938</t>
  </si>
  <si>
    <t>TCLU4151050</t>
  </si>
  <si>
    <t>TCLU4488890</t>
  </si>
  <si>
    <t>SLMX23EO000MO135</t>
  </si>
  <si>
    <t>A294505</t>
  </si>
  <si>
    <t>A294438 A294491</t>
  </si>
  <si>
    <t>#17 #2</t>
  </si>
  <si>
    <t>N/A</t>
  </si>
  <si>
    <t>PENDIENTE</t>
  </si>
  <si>
    <t>#18</t>
  </si>
  <si>
    <t>A294631</t>
  </si>
  <si>
    <t>#19</t>
  </si>
  <si>
    <t>#20</t>
  </si>
  <si>
    <t>BIP ITS A 10</t>
  </si>
  <si>
    <t>Waukegan, IL</t>
  </si>
  <si>
    <t>A294804</t>
  </si>
  <si>
    <t>A295011</t>
  </si>
  <si>
    <t>A294998</t>
  </si>
  <si>
    <t>A295498</t>
  </si>
  <si>
    <t>A295224</t>
  </si>
  <si>
    <t>A295226</t>
  </si>
  <si>
    <t>R836</t>
  </si>
  <si>
    <t>R837</t>
  </si>
  <si>
    <t>#21+#4</t>
  </si>
  <si>
    <t>07/02 19/01/2024</t>
  </si>
  <si>
    <t>07/02 26/01/2024</t>
  </si>
  <si>
    <t>NUMERO DE FACTURA</t>
  </si>
  <si>
    <t>TOTAL</t>
  </si>
  <si>
    <t>A295506 A295507 A295508 A295511 A295512</t>
  </si>
  <si>
    <t>A295514</t>
  </si>
  <si>
    <t>A295513</t>
  </si>
  <si>
    <t>A295509 A295510</t>
  </si>
  <si>
    <t xml:space="preserve">SLMX23EO000MO133 </t>
  </si>
  <si>
    <t>L971008370</t>
  </si>
  <si>
    <t>419WS9</t>
  </si>
  <si>
    <t xml:space="preserve"> 419WS9</t>
  </si>
  <si>
    <t>DRYU 4224402 APZU4703119 TGHU 5112736</t>
  </si>
  <si>
    <t>TM621199</t>
  </si>
  <si>
    <t>530DN8</t>
  </si>
  <si>
    <t>55 6V T2</t>
  </si>
  <si>
    <t>#22</t>
  </si>
  <si>
    <t>#23</t>
  </si>
  <si>
    <t>#24</t>
  </si>
  <si>
    <t>A295554 A295555</t>
  </si>
  <si>
    <t>A295640 A295641 A295642 A295643 A295995</t>
  </si>
  <si>
    <t>#1 muesras</t>
  </si>
  <si>
    <t>A295617</t>
  </si>
  <si>
    <t>2707 9964 6200</t>
  </si>
  <si>
    <t>A295639</t>
  </si>
  <si>
    <t>A295841</t>
  </si>
  <si>
    <t>A295994</t>
  </si>
  <si>
    <t>R846</t>
  </si>
  <si>
    <t>SAL102933</t>
  </si>
  <si>
    <t>CRC102934</t>
  </si>
  <si>
    <t>GUA102899</t>
  </si>
  <si>
    <t>BMOU3075978</t>
  </si>
  <si>
    <t>TCKU4671899</t>
  </si>
  <si>
    <t>14.02 26/01/2024</t>
  </si>
  <si>
    <t>14/02 26/01/2024</t>
  </si>
  <si>
    <t>14/02 07/02/2024</t>
  </si>
  <si>
    <t xml:space="preserve">OCT01240073 </t>
  </si>
  <si>
    <t>SAL102712</t>
  </si>
  <si>
    <t>02 UM7V</t>
  </si>
  <si>
    <t xml:space="preserve">CRC102934 </t>
  </si>
  <si>
    <t>-</t>
  </si>
  <si>
    <t>#25</t>
  </si>
  <si>
    <t>#26</t>
  </si>
  <si>
    <t>#27</t>
  </si>
  <si>
    <t>#28</t>
  </si>
  <si>
    <t>#29</t>
  </si>
  <si>
    <t>A296042</t>
  </si>
  <si>
    <t>CR1414</t>
  </si>
  <si>
    <t>R835</t>
  </si>
  <si>
    <t>TM54</t>
  </si>
  <si>
    <t>A296104</t>
  </si>
  <si>
    <t>A296002</t>
  </si>
  <si>
    <t>BIP-OLIGO</t>
  </si>
  <si>
    <t>#30</t>
  </si>
  <si>
    <t>#31</t>
  </si>
  <si>
    <t>#32</t>
  </si>
  <si>
    <t>#33</t>
  </si>
  <si>
    <t>A296379</t>
  </si>
  <si>
    <t>A296455</t>
  </si>
  <si>
    <t>A296247</t>
  </si>
  <si>
    <t>A296168</t>
  </si>
  <si>
    <t>A296167</t>
  </si>
  <si>
    <t>A296456</t>
  </si>
  <si>
    <t>Canada</t>
  </si>
  <si>
    <t>R854</t>
  </si>
  <si>
    <t>TM124</t>
  </si>
  <si>
    <t>PR1387</t>
  </si>
  <si>
    <t>2709 4763 3654</t>
  </si>
  <si>
    <t xml:space="preserve"> A296043</t>
  </si>
  <si>
    <t>#34</t>
  </si>
  <si>
    <t>A296600</t>
  </si>
  <si>
    <t>21/02 07/02/2024</t>
  </si>
  <si>
    <t>21/02 16/02/2024</t>
  </si>
  <si>
    <t>A296592</t>
  </si>
  <si>
    <t>A296695</t>
  </si>
  <si>
    <t>A296715 a A296718</t>
  </si>
  <si>
    <t>A296721</t>
  </si>
  <si>
    <t>A296744 A296746</t>
  </si>
  <si>
    <t>#36</t>
  </si>
  <si>
    <t>#37</t>
  </si>
  <si>
    <t>#38</t>
  </si>
  <si>
    <t>A295025  A295553</t>
  </si>
  <si>
    <t>A29650 a A296656</t>
  </si>
  <si>
    <t>A296831</t>
  </si>
  <si>
    <t>TM60</t>
  </si>
  <si>
    <t>A296912</t>
  </si>
  <si>
    <t>A297044</t>
  </si>
  <si>
    <t>A296956</t>
  </si>
  <si>
    <t>#39</t>
  </si>
  <si>
    <t>#41</t>
  </si>
  <si>
    <t>#40+6</t>
  </si>
  <si>
    <t>A297045</t>
  </si>
  <si>
    <t>27/02 16/02/2024</t>
  </si>
  <si>
    <t>27/02 27/02/2024</t>
  </si>
  <si>
    <t>TM7015</t>
  </si>
  <si>
    <t>TM7009</t>
  </si>
  <si>
    <t>A297322</t>
  </si>
  <si>
    <t>A297239 A297230</t>
  </si>
  <si>
    <t>A297351 A297352</t>
  </si>
  <si>
    <t>SLMX23EO000MO149</t>
  </si>
  <si>
    <t>SLMX24EO000MO159</t>
  </si>
  <si>
    <t>SLMX24EO000MO153</t>
  </si>
  <si>
    <t>TM621188</t>
  </si>
  <si>
    <t>TM8121</t>
  </si>
  <si>
    <t>HLXU 533111 1</t>
  </si>
  <si>
    <t>#45</t>
  </si>
  <si>
    <t>A-297560</t>
  </si>
  <si>
    <t>A-297602</t>
  </si>
  <si>
    <t>#44</t>
  </si>
  <si>
    <t>A297510</t>
  </si>
  <si>
    <t>A297998</t>
  </si>
  <si>
    <t>51 UR 6E</t>
  </si>
  <si>
    <t>A297995</t>
  </si>
  <si>
    <t>A297996 A297997</t>
  </si>
  <si>
    <t>A297561</t>
  </si>
  <si>
    <t xml:space="preserve">A-297125 </t>
  </si>
  <si>
    <t>A297068 A297069</t>
  </si>
  <si>
    <t>56 UB 4N</t>
  </si>
  <si>
    <t>A298284</t>
  </si>
  <si>
    <t>TM149</t>
  </si>
  <si>
    <t>#46 + #9</t>
  </si>
  <si>
    <t xml:space="preserve"> A298285 A298286</t>
  </si>
  <si>
    <t>TM8107</t>
  </si>
  <si>
    <t xml:space="preserve">#35 + #5 </t>
  </si>
  <si>
    <t>#42 + #7</t>
  </si>
  <si>
    <t>#43 + #8</t>
  </si>
  <si>
    <t>#47</t>
  </si>
  <si>
    <t>A298290</t>
  </si>
  <si>
    <t>A298297</t>
  </si>
  <si>
    <t>TM146</t>
  </si>
  <si>
    <t>A298287</t>
  </si>
  <si>
    <t xml:space="preserve">SLMX24AEO000MO166 </t>
  </si>
  <si>
    <t>A298283</t>
  </si>
  <si>
    <t>#48</t>
  </si>
  <si>
    <t>#49</t>
  </si>
  <si>
    <t>#50</t>
  </si>
  <si>
    <t>07/03 16/02/2024</t>
  </si>
  <si>
    <t>07/03 22/02/2024</t>
  </si>
  <si>
    <t>A297400 A297401 A297402 A297403 A297404 A297405 A298288</t>
  </si>
  <si>
    <t>080DH1</t>
  </si>
  <si>
    <t>#51</t>
  </si>
  <si>
    <t>#52</t>
  </si>
  <si>
    <t>A298310</t>
  </si>
  <si>
    <t>A298417</t>
  </si>
  <si>
    <t>A298480</t>
  </si>
  <si>
    <t>A298607</t>
  </si>
  <si>
    <t>A298568</t>
  </si>
  <si>
    <t>A298608</t>
  </si>
  <si>
    <t>A298562</t>
  </si>
  <si>
    <t>#53+#5</t>
  </si>
  <si>
    <t>A298647 A298664</t>
  </si>
  <si>
    <t>A298560 A298561</t>
  </si>
  <si>
    <t>A298546 A298547</t>
  </si>
  <si>
    <t>A298559</t>
  </si>
  <si>
    <t>A298545</t>
  </si>
  <si>
    <t>HLBU1258890</t>
  </si>
  <si>
    <t>CMAU 910966 1</t>
  </si>
  <si>
    <t>SLMX24EO000MO160</t>
  </si>
  <si>
    <t>CLU 4238248</t>
  </si>
  <si>
    <t xml:space="preserve">SLMX24EO000MO161 </t>
  </si>
  <si>
    <t>TGHU 5117300</t>
  </si>
  <si>
    <t>SLMX24EO000MO162</t>
  </si>
  <si>
    <t>UACU 8389529</t>
  </si>
  <si>
    <t>045-45529466</t>
  </si>
  <si>
    <t>TM150</t>
  </si>
  <si>
    <t>TM7028</t>
  </si>
  <si>
    <t>TM8003</t>
  </si>
  <si>
    <t>UACU 392734 4</t>
  </si>
  <si>
    <t>SLMX24EO000MO165</t>
  </si>
  <si>
    <t>#54</t>
  </si>
  <si>
    <t>2x40</t>
  </si>
  <si>
    <t>14/03 27/02/2024</t>
  </si>
  <si>
    <t>14/03 07/03/2024</t>
  </si>
  <si>
    <t>A298838</t>
  </si>
  <si>
    <t>#55</t>
  </si>
  <si>
    <t>#56+#11</t>
  </si>
  <si>
    <t>#57</t>
  </si>
  <si>
    <t>A298769 A298770</t>
  </si>
  <si>
    <t>A298767 A298768</t>
  </si>
  <si>
    <t>A298771 A298772</t>
  </si>
  <si>
    <t>A299240 A299241</t>
  </si>
  <si>
    <t>A299021</t>
  </si>
  <si>
    <t>A299068 A299099</t>
  </si>
  <si>
    <t>A299167</t>
  </si>
  <si>
    <t>A299115 a A299118</t>
  </si>
  <si>
    <t>A299114</t>
  </si>
  <si>
    <t>A299020</t>
  </si>
  <si>
    <t>A298866</t>
  </si>
  <si>
    <t>A299150</t>
  </si>
  <si>
    <t>A299166</t>
  </si>
  <si>
    <t>UBER</t>
  </si>
  <si>
    <t>X0753</t>
  </si>
  <si>
    <t xml:space="preserve">UACU 856368 8 UACU 857147 2 </t>
  </si>
  <si>
    <t>TGHU 5305273</t>
  </si>
  <si>
    <t>TM8123</t>
  </si>
  <si>
    <t xml:space="preserve">MISMA FLETE </t>
  </si>
  <si>
    <t>TM7075</t>
  </si>
  <si>
    <t>TM8028</t>
  </si>
  <si>
    <t>TM62195</t>
  </si>
  <si>
    <t>TM7020</t>
  </si>
  <si>
    <t>CMAU0911634</t>
  </si>
  <si>
    <t>SLMX24AEO000MO168</t>
  </si>
  <si>
    <t>L971008566</t>
  </si>
  <si>
    <t xml:space="preserve">L971008583 </t>
  </si>
  <si>
    <t>SLMX24AEO000MO167</t>
  </si>
  <si>
    <t xml:space="preserve">SLMX24AEO000MO169 </t>
  </si>
  <si>
    <t>SAL103253</t>
  </si>
  <si>
    <t>GUA103237</t>
  </si>
  <si>
    <t xml:space="preserve">CRC103254 </t>
  </si>
  <si>
    <t>TRL X0753</t>
  </si>
  <si>
    <t>G 60665</t>
  </si>
  <si>
    <t>22/03 07/03/2024</t>
  </si>
  <si>
    <t>22/03 14/03/2024</t>
  </si>
  <si>
    <t>#58</t>
  </si>
  <si>
    <t>#59</t>
  </si>
  <si>
    <t>#61</t>
  </si>
  <si>
    <t>#62</t>
  </si>
  <si>
    <t>#63</t>
  </si>
  <si>
    <t>#64</t>
  </si>
  <si>
    <t>A299279 A299280 A299281</t>
  </si>
  <si>
    <t>A299282 A299283 A299284</t>
  </si>
  <si>
    <t>618 UC 3</t>
  </si>
  <si>
    <t>A299405</t>
  </si>
  <si>
    <t>A299436</t>
  </si>
  <si>
    <t>A299437</t>
  </si>
  <si>
    <t>#60+#12</t>
  </si>
  <si>
    <t>A299487</t>
  </si>
  <si>
    <t xml:space="preserve"> A299406 A299422</t>
  </si>
  <si>
    <t>22/03 22/03/2024</t>
  </si>
  <si>
    <t>775544601209</t>
  </si>
  <si>
    <t>A299641</t>
  </si>
  <si>
    <t>A299707</t>
  </si>
  <si>
    <t>A299721</t>
  </si>
  <si>
    <t>UACU8195879 HLBU1525153</t>
  </si>
  <si>
    <t>YMMU4146562</t>
  </si>
  <si>
    <t>R822</t>
  </si>
  <si>
    <t>TM52</t>
  </si>
  <si>
    <t>X0942</t>
  </si>
  <si>
    <t>LIS53325</t>
  </si>
  <si>
    <t>L971008583</t>
  </si>
  <si>
    <t>DOC SAP CUSTODIA</t>
  </si>
  <si>
    <t>A299961</t>
  </si>
  <si>
    <t>A299915</t>
  </si>
  <si>
    <t>de A299759 a A299766</t>
  </si>
  <si>
    <t>#65+#13</t>
  </si>
  <si>
    <t>#66</t>
  </si>
  <si>
    <t>#68</t>
  </si>
  <si>
    <t>A299964 A299984</t>
  </si>
  <si>
    <t>X0724</t>
  </si>
  <si>
    <t>A299916 A299962 A299963</t>
  </si>
  <si>
    <t>A300006</t>
  </si>
  <si>
    <t>TM80</t>
  </si>
  <si>
    <t>SLMX24AEO000MO185</t>
  </si>
  <si>
    <t>#67+#14</t>
  </si>
  <si>
    <t>SDSNA24004964906</t>
  </si>
  <si>
    <t>G 61100</t>
  </si>
  <si>
    <t>27/03 07/02/2024</t>
  </si>
  <si>
    <t>SDSNA24004964907</t>
  </si>
  <si>
    <t>G 61103</t>
  </si>
  <si>
    <t>27/03/24 19/01/2024</t>
  </si>
  <si>
    <t>G 61110</t>
  </si>
  <si>
    <t>27/03 16/02 07/02/2024</t>
  </si>
  <si>
    <t>G 61111</t>
  </si>
  <si>
    <t>27/03/ 24 16/02/2024</t>
  </si>
  <si>
    <t>G 61112</t>
  </si>
  <si>
    <t>27/03/24 16/02 07/02/2024</t>
  </si>
  <si>
    <t>SDSNA24004978894</t>
  </si>
  <si>
    <t>G 61115</t>
  </si>
  <si>
    <t>27/03/24 07/02/2024</t>
  </si>
  <si>
    <t xml:space="preserve">MEROMA </t>
  </si>
  <si>
    <t>SDSNA24004827582</t>
  </si>
  <si>
    <t>G 60666</t>
  </si>
  <si>
    <t>SDSNA24004827557</t>
  </si>
  <si>
    <t>27/03/24 26/01/1900  12:14:24 a. m.</t>
  </si>
  <si>
    <t>SDSNA24004964943</t>
  </si>
  <si>
    <t>G 61113</t>
  </si>
  <si>
    <t>Pendiente Fact Ext</t>
  </si>
  <si>
    <t>Pendiente fact ext</t>
  </si>
  <si>
    <t>Pendiente RFC</t>
  </si>
  <si>
    <t>#69</t>
  </si>
  <si>
    <t xml:space="preserve">#70 </t>
  </si>
  <si>
    <t>A300011 A 299985</t>
  </si>
  <si>
    <t>A300010</t>
  </si>
  <si>
    <t>A300012</t>
  </si>
  <si>
    <t>A300069</t>
  </si>
  <si>
    <t>A300055</t>
  </si>
  <si>
    <t>A300042</t>
  </si>
  <si>
    <t>TGBU3245677</t>
  </si>
  <si>
    <t>2726 8668 4690</t>
  </si>
  <si>
    <t>TM78</t>
  </si>
  <si>
    <t>TM8048</t>
  </si>
  <si>
    <t>TM66</t>
  </si>
  <si>
    <t>2716 2729 5522</t>
  </si>
  <si>
    <t>Cd Hidalgo</t>
  </si>
  <si>
    <t>#71</t>
  </si>
  <si>
    <t>#72</t>
  </si>
  <si>
    <t>#74</t>
  </si>
  <si>
    <t>#75</t>
  </si>
  <si>
    <t>A300605</t>
  </si>
  <si>
    <t>A300613</t>
  </si>
  <si>
    <t>#76</t>
  </si>
  <si>
    <t>#77</t>
  </si>
  <si>
    <t>#78</t>
  </si>
  <si>
    <t>A300868</t>
  </si>
  <si>
    <t xml:space="preserve"> A300895</t>
  </si>
  <si>
    <t>A300892 A300893 A300894</t>
  </si>
  <si>
    <t>A300889 A300890 A300891</t>
  </si>
  <si>
    <t>#73 #15</t>
  </si>
  <si>
    <t>A300626</t>
  </si>
  <si>
    <t>A300648</t>
  </si>
  <si>
    <t>A300762</t>
  </si>
  <si>
    <t>A300718</t>
  </si>
  <si>
    <t>A300844</t>
  </si>
  <si>
    <t xml:space="preserve"> A300734</t>
  </si>
  <si>
    <t xml:space="preserve"> A300973</t>
  </si>
  <si>
    <t>A300628 A300629</t>
  </si>
  <si>
    <t>BIP-OYA</t>
  </si>
  <si>
    <t>MUESTRAS</t>
  </si>
  <si>
    <t>A300763</t>
  </si>
  <si>
    <t>TM88</t>
  </si>
  <si>
    <t>TM43</t>
  </si>
  <si>
    <t>CB161</t>
  </si>
  <si>
    <t>X0894</t>
  </si>
  <si>
    <t xml:space="preserve">CRC103374 </t>
  </si>
  <si>
    <t>SAL103373</t>
  </si>
  <si>
    <t>F010423</t>
  </si>
  <si>
    <t>09/04/24 27/03/2024</t>
  </si>
  <si>
    <t>09/04 22/03/2024</t>
  </si>
  <si>
    <t>F010440</t>
  </si>
  <si>
    <t>A300621</t>
  </si>
  <si>
    <t>SDSNA24005038707</t>
  </si>
  <si>
    <t>G 17197</t>
  </si>
  <si>
    <t>09/04 07/03/2024</t>
  </si>
  <si>
    <t>09/04 27/03/2024</t>
  </si>
  <si>
    <t>04/09 27/03/2024</t>
  </si>
  <si>
    <t>09/04  16/02/2024</t>
  </si>
  <si>
    <t>09/02 14/03 27/02/2024</t>
  </si>
  <si>
    <t>R838</t>
  </si>
  <si>
    <t>TCKU 4353563</t>
  </si>
  <si>
    <t>TM108</t>
  </si>
  <si>
    <t>A301045</t>
  </si>
  <si>
    <t>11/04 09/04 09/04/2024</t>
  </si>
  <si>
    <t>11/04 09/04/2024</t>
  </si>
  <si>
    <t>A301140</t>
  </si>
  <si>
    <t>#79</t>
  </si>
  <si>
    <t>#80</t>
  </si>
  <si>
    <t>#81</t>
  </si>
  <si>
    <t>#82</t>
  </si>
  <si>
    <t>A301157</t>
  </si>
  <si>
    <t>A301248</t>
  </si>
  <si>
    <t>A301329</t>
  </si>
  <si>
    <t>A301291</t>
  </si>
  <si>
    <t>SAVINO</t>
  </si>
  <si>
    <t>R804</t>
  </si>
  <si>
    <t>TM8037</t>
  </si>
  <si>
    <t>L971008638</t>
  </si>
  <si>
    <t>BMOU3177727</t>
  </si>
  <si>
    <t>TM7006</t>
  </si>
  <si>
    <t>A301455</t>
  </si>
  <si>
    <t>2730 6728 6789</t>
  </si>
  <si>
    <t>#17+#83</t>
  </si>
  <si>
    <t>#16</t>
  </si>
  <si>
    <t>Reino Unido</t>
  </si>
  <si>
    <t>GUA103128</t>
  </si>
  <si>
    <t>#84</t>
  </si>
  <si>
    <t>#85</t>
  </si>
  <si>
    <t>#86</t>
  </si>
  <si>
    <t>A301616</t>
  </si>
  <si>
    <t>A301690</t>
  </si>
  <si>
    <t>A301470</t>
  </si>
  <si>
    <t>A301654 A301671</t>
  </si>
  <si>
    <t>A301636 A301637</t>
  </si>
  <si>
    <t>A301691</t>
  </si>
  <si>
    <t>A301792</t>
  </si>
  <si>
    <t xml:space="preserve">CHROBINSON </t>
  </si>
  <si>
    <t>A301676</t>
  </si>
  <si>
    <t>F010464</t>
  </si>
  <si>
    <t>22/04 11/04/2024</t>
  </si>
  <si>
    <t>F010465</t>
  </si>
  <si>
    <t>G 70148</t>
  </si>
  <si>
    <t>SDSNA24005041694</t>
  </si>
  <si>
    <t>22/04 07/03/2024</t>
  </si>
  <si>
    <t>SDSNA24005041431</t>
  </si>
  <si>
    <t>G 17371</t>
  </si>
  <si>
    <t>22/04 14/03/2024</t>
  </si>
  <si>
    <t>FA 2361</t>
  </si>
  <si>
    <t>F010509</t>
  </si>
  <si>
    <t>cambio de buque por omision de puerto / camvia ETD al 27 abril</t>
  </si>
  <si>
    <t>26/04 11/04/2024</t>
  </si>
  <si>
    <t>26/04 22/04/2024</t>
  </si>
  <si>
    <t>#88</t>
  </si>
  <si>
    <t>#89</t>
  </si>
  <si>
    <t>#87+#18</t>
  </si>
  <si>
    <t>#90</t>
  </si>
  <si>
    <t>A302111</t>
  </si>
  <si>
    <t>A301952</t>
  </si>
  <si>
    <t>A301817</t>
  </si>
  <si>
    <t>A301930</t>
  </si>
  <si>
    <t>A301976 A301977</t>
  </si>
  <si>
    <t>A302064</t>
  </si>
  <si>
    <t>A302229</t>
  </si>
  <si>
    <t>TRHU1041528</t>
  </si>
  <si>
    <t>N96664</t>
  </si>
  <si>
    <t>TM152</t>
  </si>
  <si>
    <t>MR747213</t>
  </si>
  <si>
    <t>CRC103587</t>
  </si>
  <si>
    <t>35 AW 61</t>
  </si>
  <si>
    <t>X1171</t>
  </si>
  <si>
    <t>TCLU 433865 3</t>
  </si>
  <si>
    <t>N96662</t>
  </si>
  <si>
    <t>UACU8613602</t>
  </si>
  <si>
    <t xml:space="preserve">SLMX24EIO000MO197 </t>
  </si>
  <si>
    <t>SAL103449</t>
  </si>
  <si>
    <t>556 VT 2</t>
  </si>
  <si>
    <t>GUA103438</t>
  </si>
  <si>
    <t xml:space="preserve"> 556 VT 2</t>
  </si>
  <si>
    <t xml:space="preserve">CRC103450 </t>
  </si>
  <si>
    <t>X0749</t>
  </si>
  <si>
    <t>HLBU1256434 HLBU1804693</t>
  </si>
  <si>
    <t>SLMX24AEO000MO192</t>
  </si>
  <si>
    <t xml:space="preserve">MXO0695856 </t>
  </si>
  <si>
    <t>R833</t>
  </si>
  <si>
    <t>TM7052</t>
  </si>
  <si>
    <t>MEX 4637 4101</t>
  </si>
  <si>
    <t>G 70597</t>
  </si>
  <si>
    <t>26/04 14/03/2024</t>
  </si>
  <si>
    <t>SDSNA24005044923</t>
  </si>
  <si>
    <t>G 70599</t>
  </si>
  <si>
    <t>G 70600</t>
  </si>
  <si>
    <t>26/04 27/03/24 22/03/2024</t>
  </si>
  <si>
    <t>G 70603</t>
  </si>
  <si>
    <t>SDSNA24005044925</t>
  </si>
  <si>
    <t>SDSNA24005063830</t>
  </si>
  <si>
    <t>G 70605</t>
  </si>
  <si>
    <t>SDSNA24005063829</t>
  </si>
  <si>
    <t>G 70604</t>
  </si>
  <si>
    <t>SDSNA24005041432</t>
  </si>
  <si>
    <t>G 17372</t>
  </si>
  <si>
    <t>SDSNA24005044924</t>
  </si>
  <si>
    <t>G 70602</t>
  </si>
  <si>
    <t>26/04 22/03/2024</t>
  </si>
  <si>
    <t>SDSNA24005043355</t>
  </si>
  <si>
    <t>A302509 A302561</t>
  </si>
  <si>
    <t>#7+#92</t>
  </si>
  <si>
    <t>BIP L + BIP-S</t>
  </si>
  <si>
    <t>#94+#20</t>
  </si>
  <si>
    <t>A302566 A302572</t>
  </si>
  <si>
    <t>#93+#19</t>
  </si>
  <si>
    <t>A302507</t>
  </si>
  <si>
    <t>#91</t>
  </si>
  <si>
    <t>#95</t>
  </si>
  <si>
    <t>A302712 A302714</t>
  </si>
  <si>
    <t>A302710 A302711 A302713</t>
  </si>
  <si>
    <t>A302263</t>
  </si>
  <si>
    <t>A302290</t>
  </si>
  <si>
    <t>FMI</t>
  </si>
  <si>
    <t>ENVIO FRANCISCO</t>
  </si>
  <si>
    <t>A301781</t>
  </si>
  <si>
    <t>Pennsilvanya</t>
  </si>
  <si>
    <t>A303045 A303046</t>
  </si>
  <si>
    <t>SLMX24AEO000MO193</t>
  </si>
  <si>
    <t>HLBU 1811326 UACU 8475530</t>
  </si>
  <si>
    <t>A303124 A303125 A303126</t>
  </si>
  <si>
    <t>CAIU 4136933 APZU 4628015</t>
  </si>
  <si>
    <t>A303223</t>
  </si>
  <si>
    <t>A303118 A303119 A303120</t>
  </si>
  <si>
    <t>A303122 A303123</t>
  </si>
  <si>
    <t>R5303</t>
  </si>
  <si>
    <t>CB156</t>
  </si>
  <si>
    <t>X777</t>
  </si>
  <si>
    <t>X1142</t>
  </si>
  <si>
    <t>TM61</t>
  </si>
  <si>
    <t xml:space="preserve">7760 7812 2031 </t>
  </si>
  <si>
    <t>MP001288</t>
  </si>
  <si>
    <t>A301103</t>
  </si>
  <si>
    <t>A302786</t>
  </si>
  <si>
    <t>2732 4789 5329</t>
  </si>
  <si>
    <t>se despacha por Colombia como hazmat</t>
  </si>
  <si>
    <t>F010390</t>
  </si>
  <si>
    <t>07/05/14 27/03/24 22/03 22/03/2024</t>
  </si>
  <si>
    <t>Proveedor</t>
  </si>
  <si>
    <t>#96</t>
  </si>
  <si>
    <t>#97</t>
  </si>
  <si>
    <t>#98</t>
  </si>
  <si>
    <t>#100</t>
  </si>
  <si>
    <t>#101</t>
  </si>
  <si>
    <t>BIP-LOREAL+BIP-SALLY</t>
  </si>
  <si>
    <t xml:space="preserve">#11 </t>
  </si>
  <si>
    <t>AEREO</t>
  </si>
  <si>
    <t>A303507</t>
  </si>
  <si>
    <t>A303510</t>
  </si>
  <si>
    <t>A303506</t>
  </si>
  <si>
    <t>A303508</t>
  </si>
  <si>
    <t>A303517</t>
  </si>
  <si>
    <t>A303552</t>
  </si>
  <si>
    <t>A303518 A303522</t>
  </si>
  <si>
    <t>A303511 A303512 A303513 A303514 A303515</t>
  </si>
  <si>
    <t>A303504 A303505</t>
  </si>
  <si>
    <t>H079</t>
  </si>
  <si>
    <t>TM7076</t>
  </si>
  <si>
    <t>TM155</t>
  </si>
  <si>
    <t>#8 + #99</t>
  </si>
  <si>
    <t>10118598 10118738</t>
  </si>
  <si>
    <t>F010547</t>
  </si>
  <si>
    <t>F010548</t>
  </si>
  <si>
    <t>09/05/24 22/04/2024</t>
  </si>
  <si>
    <t>09/05/24 09/05/24 09/05/2024</t>
  </si>
  <si>
    <t>09/05/24 09/05/24 09/05/24</t>
  </si>
  <si>
    <t>09/05/24 09/05/20</t>
  </si>
  <si>
    <t>09/05/20 09/05/20</t>
  </si>
  <si>
    <t>09/05/24 09/05/24</t>
  </si>
  <si>
    <t>deduccion de 81.17 usd de la factura de flete por R1</t>
  </si>
  <si>
    <t>A303755</t>
  </si>
  <si>
    <t>R849</t>
  </si>
  <si>
    <t>Waukegan IL</t>
  </si>
  <si>
    <t>#102</t>
  </si>
  <si>
    <t>A304012</t>
  </si>
  <si>
    <t>A304041</t>
  </si>
  <si>
    <t>#12</t>
  </si>
  <si>
    <t>15/05/24 22/04/2024</t>
  </si>
  <si>
    <t>24/05/24 22/04/2024</t>
  </si>
  <si>
    <t>#103</t>
  </si>
  <si>
    <t>#105</t>
  </si>
  <si>
    <t>#106</t>
  </si>
  <si>
    <t>#104+#22</t>
  </si>
  <si>
    <t>#21</t>
  </si>
  <si>
    <t xml:space="preserve">SLMX24AEO000MO209 </t>
  </si>
  <si>
    <t>FBIU 009328 0</t>
  </si>
  <si>
    <t>A303977 A304182</t>
  </si>
  <si>
    <t>TM01</t>
  </si>
  <si>
    <t>A304183</t>
  </si>
  <si>
    <t>A304267</t>
  </si>
  <si>
    <t>TM107</t>
  </si>
  <si>
    <t>A304294</t>
  </si>
  <si>
    <t>A304369</t>
  </si>
  <si>
    <t>A304376 A304473</t>
  </si>
  <si>
    <t xml:space="preserve">A304377 A304445 </t>
  </si>
  <si>
    <t>TM120</t>
  </si>
  <si>
    <t>A304234</t>
  </si>
  <si>
    <t>TRLU 945327 9</t>
  </si>
  <si>
    <t>SLMX24AEO000MO212</t>
  </si>
  <si>
    <t>A304083</t>
  </si>
  <si>
    <t>TGBU 870591 8</t>
  </si>
  <si>
    <t>DMX0150224</t>
  </si>
  <si>
    <t>A304360</t>
  </si>
  <si>
    <t>TCLU 4048309</t>
  </si>
  <si>
    <t xml:space="preserve">MXO0700021 </t>
  </si>
  <si>
    <t>SLMX24AEO000MO214</t>
  </si>
  <si>
    <t>SLMX24AEO000MO207</t>
  </si>
  <si>
    <t>HLXU 5398563</t>
  </si>
  <si>
    <t>A304084</t>
  </si>
  <si>
    <t xml:space="preserve">S2402212149 </t>
  </si>
  <si>
    <t xml:space="preserve">SLMX24AEO000MO216 </t>
  </si>
  <si>
    <t>DHL</t>
  </si>
  <si>
    <t>SLMX24AEO000MO199</t>
  </si>
  <si>
    <t>N96708</t>
  </si>
  <si>
    <t>YMMU 408242 6</t>
  </si>
  <si>
    <t>TM8055</t>
  </si>
  <si>
    <t>Ramsbury, UK</t>
  </si>
  <si>
    <t>A304029</t>
  </si>
  <si>
    <t>7764 0460 4723</t>
  </si>
  <si>
    <t>A304216</t>
  </si>
  <si>
    <t>DMX0155224</t>
  </si>
  <si>
    <t>SLMX24AEO000MO211</t>
  </si>
  <si>
    <t>20AK5G</t>
  </si>
  <si>
    <t>L971008811</t>
  </si>
  <si>
    <t>A304629</t>
  </si>
  <si>
    <t>TM31</t>
  </si>
  <si>
    <t>F010578</t>
  </si>
  <si>
    <t>G 70794</t>
  </si>
  <si>
    <t>21/05 11/04 09/04/2024</t>
  </si>
  <si>
    <t>G 70795</t>
  </si>
  <si>
    <t>21/05 22/04 11/04/2024</t>
  </si>
  <si>
    <t>SDSNA24005232810</t>
  </si>
  <si>
    <t>G 70797</t>
  </si>
  <si>
    <t>21/05 11/04/2024</t>
  </si>
  <si>
    <t>20004755, 20005536</t>
  </si>
  <si>
    <t>21/05/24 09/05/2024</t>
  </si>
  <si>
    <t>F010592</t>
  </si>
  <si>
    <t>tendra factura de uber (recoleccion), chrobinson (entrega en destino). Lleva factura de DGD</t>
  </si>
  <si>
    <t xml:space="preserve"> </t>
  </si>
  <si>
    <t>W 0623718</t>
  </si>
  <si>
    <t>#107</t>
  </si>
  <si>
    <t>#108</t>
  </si>
  <si>
    <t>#109</t>
  </si>
  <si>
    <t>#23+#110</t>
  </si>
  <si>
    <t>A305075</t>
  </si>
  <si>
    <t xml:space="preserve"> A304894</t>
  </si>
  <si>
    <t>A304747</t>
  </si>
  <si>
    <t>A304739</t>
  </si>
  <si>
    <t>A304890</t>
  </si>
  <si>
    <t>A304892  A304893</t>
  </si>
  <si>
    <t xml:space="preserve"> A304891</t>
  </si>
  <si>
    <t>A304895</t>
  </si>
  <si>
    <t xml:space="preserve"> A305034 A305080</t>
  </si>
  <si>
    <r>
      <t xml:space="preserve"> </t>
    </r>
    <r>
      <rPr>
        <sz val="11"/>
        <color rgb="FF242424"/>
        <rFont val="Aptos"/>
        <family val="2"/>
      </rPr>
      <t>L4</t>
    </r>
  </si>
  <si>
    <t>YMMU4163554</t>
  </si>
  <si>
    <t>TTNU 4440639</t>
  </si>
  <si>
    <t>SLMX24AEO000MO213</t>
  </si>
  <si>
    <t>27/05/24 09/05/2024</t>
  </si>
  <si>
    <t>27/05/2405/2024</t>
  </si>
  <si>
    <t>27/05/24 21/05/2024</t>
  </si>
  <si>
    <t xml:space="preserve"> A305193</t>
  </si>
  <si>
    <t>A305194</t>
  </si>
  <si>
    <t>A305195 A305196</t>
  </si>
  <si>
    <t>227/05/24 21/05/2024</t>
  </si>
  <si>
    <t>27/05/24 27/05/2024</t>
  </si>
  <si>
    <t>G 71253</t>
  </si>
  <si>
    <t>27/05/24 09/05/24 26/04 22/04/2024</t>
  </si>
  <si>
    <t>G 71260</t>
  </si>
  <si>
    <t>27/05/24 21/05/24 26/04 22/04/2024</t>
  </si>
  <si>
    <t>G 71261</t>
  </si>
  <si>
    <t>SDSNA24005286809</t>
  </si>
  <si>
    <t>27/05/24 22/04/2024</t>
  </si>
  <si>
    <t>SDSNA24005286812</t>
  </si>
  <si>
    <t>G 71262</t>
  </si>
  <si>
    <t>SDSNA24005286817</t>
  </si>
  <si>
    <t>G 71265</t>
  </si>
  <si>
    <t>SDSNA24005286815</t>
  </si>
  <si>
    <t>G 71264</t>
  </si>
  <si>
    <t>27/05/24 11/04/2024</t>
  </si>
  <si>
    <t>G 71267</t>
  </si>
  <si>
    <t>27/05/24 26/04 22/04/2024</t>
  </si>
  <si>
    <t>G 71269</t>
  </si>
  <si>
    <t>G 71271</t>
  </si>
  <si>
    <t>#111</t>
  </si>
  <si>
    <t xml:space="preserve">#112 </t>
  </si>
  <si>
    <t>A305297</t>
  </si>
  <si>
    <t>#113</t>
  </si>
  <si>
    <t>#114</t>
  </si>
  <si>
    <t>FA 2420</t>
  </si>
  <si>
    <t>TM8065</t>
  </si>
  <si>
    <t>R855</t>
  </si>
  <si>
    <t>A305377</t>
  </si>
  <si>
    <t>TM08</t>
  </si>
  <si>
    <t>A305378</t>
  </si>
  <si>
    <t>A305376</t>
  </si>
  <si>
    <t>A305309</t>
  </si>
  <si>
    <t>SLMX24AEO000MO208</t>
  </si>
  <si>
    <t>CLHU4734827</t>
  </si>
  <si>
    <t>A305489</t>
  </si>
  <si>
    <t>SLMX24AEO000MO225</t>
  </si>
  <si>
    <t xml:space="preserve">SLMX24AEO000MO215 </t>
  </si>
  <si>
    <t xml:space="preserve"> A305488</t>
  </si>
  <si>
    <t>A305680</t>
  </si>
  <si>
    <t>#115+#24</t>
  </si>
  <si>
    <t>#116+#25</t>
  </si>
  <si>
    <t>A305701  A305764</t>
  </si>
  <si>
    <t>A306301 A306302</t>
  </si>
  <si>
    <t>TM134</t>
  </si>
  <si>
    <t>A305681</t>
  </si>
  <si>
    <t>07/06/24 21/05/2024</t>
  </si>
  <si>
    <t>07/06/24 27/05/2024</t>
  </si>
  <si>
    <t>07/06/24 07/06/2024</t>
  </si>
  <si>
    <t>BIP SALLY #96  4013345</t>
  </si>
  <si>
    <t>BIP SALLY #97  4013400</t>
  </si>
  <si>
    <t>BIP SALLY #98  4013394</t>
  </si>
  <si>
    <t>BIP-LOREAL+BIP-SALLY #8 + #99  4002401</t>
  </si>
  <si>
    <t>BIP SALLY #100  4013505</t>
  </si>
  <si>
    <t>BIP R+F #6  4013391</t>
  </si>
  <si>
    <t>BIP WALDENCAST #8  4013320</t>
  </si>
  <si>
    <t>Argentina #1  4009651</t>
  </si>
  <si>
    <t>Brasil #1  4008776</t>
  </si>
  <si>
    <t>Chile #6  4002040</t>
  </si>
  <si>
    <t>Italia #9  4008026</t>
  </si>
  <si>
    <t>Italia #10  4008851</t>
  </si>
  <si>
    <t>Italia #11  4009384</t>
  </si>
  <si>
    <t>Perú #10  4001923</t>
  </si>
  <si>
    <t>Perú #11   4002958</t>
  </si>
  <si>
    <t>Sally Chile #1  4002105</t>
  </si>
  <si>
    <t>BIP ITS A 10 #5  4014145</t>
  </si>
  <si>
    <t>BIP ITS A 10 #6  4014158</t>
  </si>
  <si>
    <t>BIP ITS A 10 #7  4014276</t>
  </si>
  <si>
    <t>BIP ITS A 10 #8  4014452</t>
  </si>
  <si>
    <t>BIP SALLY #8  4014053</t>
  </si>
  <si>
    <t>Perú #12  4002178</t>
  </si>
  <si>
    <t>Colombia #8  4009055</t>
  </si>
  <si>
    <t>Chile #7  4002177</t>
  </si>
  <si>
    <t>BIP SALLY #103  4014420</t>
  </si>
  <si>
    <t>BIP S + BIP A #104+#22  4014456</t>
  </si>
  <si>
    <t>BIP SALLY #105  4014552</t>
  </si>
  <si>
    <t>BIP SALLY #106  4014647</t>
  </si>
  <si>
    <t>BIP ALFA #21  4014269</t>
  </si>
  <si>
    <t>BIP WALDENCAST #9  -</t>
  </si>
  <si>
    <t>BIP WALDENCAST #10  4009943</t>
  </si>
  <si>
    <t>El Salvador #8  4020254</t>
  </si>
  <si>
    <t>Costa Rica #9  4020256</t>
  </si>
  <si>
    <t>Guatemala #8  4020255</t>
  </si>
  <si>
    <t>BIP SALLY #107  4014793</t>
  </si>
  <si>
    <t>BIP SALLY #108  4014959</t>
  </si>
  <si>
    <t>BIP SALLY #109  4014967</t>
  </si>
  <si>
    <t>BIP S + BIP A #23+#110  4014965</t>
  </si>
  <si>
    <t>BIP ITS A 10 #9  4014925</t>
  </si>
  <si>
    <t>BIP SALLY #111  4015043</t>
  </si>
  <si>
    <t>BIP SALLY #112   4015086</t>
  </si>
  <si>
    <t>BIP-JPMS #3  4015073</t>
  </si>
  <si>
    <t>BIP-JPMS #4  4015293</t>
  </si>
  <si>
    <t>BIP-OLIGO #4  4015152</t>
  </si>
  <si>
    <t>BIP SALLY #113  4015279</t>
  </si>
  <si>
    <t xml:space="preserve">   </t>
  </si>
  <si>
    <t>#117</t>
  </si>
  <si>
    <t>TM142</t>
  </si>
  <si>
    <t>L8</t>
  </si>
  <si>
    <t>92462310 6201705033</t>
  </si>
  <si>
    <t>07/06/24 27/05/24 21/05/24 21/05 22/04/2024</t>
  </si>
  <si>
    <t>A306317</t>
  </si>
  <si>
    <t>TM133</t>
  </si>
  <si>
    <t>#118</t>
  </si>
  <si>
    <t>#119</t>
  </si>
  <si>
    <t xml:space="preserve"> A306362,  A306363,  A306364</t>
  </si>
  <si>
    <t>92528350-R1</t>
  </si>
  <si>
    <t>07/06/24 21/05 09/05/2024</t>
  </si>
  <si>
    <t>UACU3388784</t>
  </si>
  <si>
    <t>#120</t>
  </si>
  <si>
    <t>#121</t>
  </si>
  <si>
    <t>#envio aereo</t>
  </si>
  <si>
    <t>A306329</t>
  </si>
  <si>
    <t>A306415</t>
  </si>
  <si>
    <t>A306482</t>
  </si>
  <si>
    <t>#122</t>
  </si>
  <si>
    <t>2757 2641 4158</t>
  </si>
  <si>
    <t>A306490</t>
  </si>
  <si>
    <t>A306745</t>
  </si>
  <si>
    <t xml:space="preserve">7768 0569 8584 </t>
  </si>
  <si>
    <t>A306606</t>
  </si>
  <si>
    <t>TM8089</t>
  </si>
  <si>
    <t>TM59</t>
  </si>
  <si>
    <t>14/06/2024 27/05/2024</t>
  </si>
  <si>
    <t>14/06/2024 07/06/2024</t>
  </si>
  <si>
    <t>07/06/2024 14/06/2024</t>
  </si>
  <si>
    <t>G 71703</t>
  </si>
  <si>
    <t>14/06/2024 27/05/24 15/05/2024</t>
  </si>
  <si>
    <t>A 12417</t>
  </si>
  <si>
    <t>F010695</t>
  </si>
  <si>
    <t>TM7086</t>
  </si>
  <si>
    <t>A306671</t>
  </si>
  <si>
    <t>A306770</t>
  </si>
  <si>
    <t>#123</t>
  </si>
  <si>
    <t>#124</t>
  </si>
  <si>
    <t>A306962</t>
  </si>
  <si>
    <t>TM123</t>
  </si>
  <si>
    <t>#125</t>
  </si>
  <si>
    <t>A307007</t>
  </si>
  <si>
    <t>A307112</t>
  </si>
  <si>
    <t>R819</t>
  </si>
  <si>
    <t>UACU 8376732 HLXU 5230414</t>
  </si>
  <si>
    <t>#126</t>
  </si>
  <si>
    <t>#127</t>
  </si>
  <si>
    <t xml:space="preserve"> A307207,  A307208,  A307209</t>
  </si>
  <si>
    <t>TM87</t>
  </si>
  <si>
    <t>TM8009</t>
  </si>
  <si>
    <t>A307275 A307297</t>
  </si>
  <si>
    <t>A307345</t>
  </si>
  <si>
    <t>A307395</t>
  </si>
  <si>
    <t>TM125</t>
  </si>
  <si>
    <t xml:space="preserve"> A307399</t>
  </si>
  <si>
    <t>21/06/2024 07/06/2024</t>
  </si>
  <si>
    <t>21/06/2024 14/06/2024</t>
  </si>
  <si>
    <t>20006940 / 20006950</t>
  </si>
  <si>
    <t>40000388 / 40000431</t>
  </si>
  <si>
    <t>#128+27</t>
  </si>
  <si>
    <t>#129</t>
  </si>
  <si>
    <t>#130+28+10</t>
  </si>
  <si>
    <t>BIP S + BIP A + BIP L</t>
  </si>
  <si>
    <t>#131</t>
  </si>
  <si>
    <t>#132</t>
  </si>
  <si>
    <t>#133</t>
  </si>
  <si>
    <t>#134</t>
  </si>
  <si>
    <t>A307472 A307473</t>
  </si>
  <si>
    <t>A307567 A307568 A307569</t>
  </si>
  <si>
    <t>A-307651 A307779 A307652  A307653 A307780</t>
  </si>
  <si>
    <t>A307274</t>
  </si>
  <si>
    <t>A307655 A307659</t>
  </si>
  <si>
    <t>A307798</t>
  </si>
  <si>
    <t>A307799 A307851 A307852</t>
  </si>
  <si>
    <t>A307943</t>
  </si>
  <si>
    <t>SLMX24AEO000MO242</t>
  </si>
  <si>
    <t>HLBU 125670 6</t>
  </si>
  <si>
    <t xml:space="preserve">MXO0705118 </t>
  </si>
  <si>
    <t xml:space="preserve">GHU5217017 DRYU4117908 </t>
  </si>
  <si>
    <t>TM8039</t>
  </si>
  <si>
    <t>TM7090</t>
  </si>
  <si>
    <t>A307530</t>
  </si>
  <si>
    <t>TCKU4543497</t>
  </si>
  <si>
    <t>HLBU1804780</t>
  </si>
  <si>
    <t>SLMX24AEO000MO232</t>
  </si>
  <si>
    <t>TM37</t>
  </si>
  <si>
    <t>X0765</t>
  </si>
  <si>
    <t>27/06/24 14/06/2024</t>
  </si>
  <si>
    <t>27/06/24 21/06/2024</t>
  </si>
  <si>
    <t>F010752</t>
  </si>
  <si>
    <t>27/06/24 27/06/24 21/06/2024</t>
  </si>
  <si>
    <t xml:space="preserve">G 72041                7259 </t>
  </si>
  <si>
    <t xml:space="preserve">SAMSUNG DEL CORONA </t>
  </si>
  <si>
    <t>27/06/24 07/06/24 21/05/2024</t>
  </si>
  <si>
    <t>G 72047</t>
  </si>
  <si>
    <t>27/06/24 21/05/2024</t>
  </si>
  <si>
    <t>SDSNA24005837159</t>
  </si>
  <si>
    <t>G 72123</t>
  </si>
  <si>
    <t>27/06/24 21/05 09/05/2024</t>
  </si>
  <si>
    <t>G 72124</t>
  </si>
  <si>
    <t>G 72125</t>
  </si>
  <si>
    <t>27/06/24 27/05/24 27/05/2024</t>
  </si>
  <si>
    <t>G 72126</t>
  </si>
  <si>
    <t>27/06/24 27/05/24 21/05/2024</t>
  </si>
  <si>
    <t>G 72130</t>
  </si>
  <si>
    <t>#135</t>
  </si>
  <si>
    <t xml:space="preserve"> #136+#29</t>
  </si>
  <si>
    <t xml:space="preserve"> A308144</t>
  </si>
  <si>
    <t>A308278</t>
  </si>
  <si>
    <t xml:space="preserve"> A308357</t>
  </si>
  <si>
    <t>TM145</t>
  </si>
  <si>
    <t>TCKU4783970 YMMU4064171</t>
  </si>
  <si>
    <t>L971008915</t>
  </si>
  <si>
    <t>G 72042</t>
  </si>
  <si>
    <t>27/06/24 27/05/24 22/05/2024</t>
  </si>
  <si>
    <t>A308005 A308006</t>
  </si>
  <si>
    <t>A308007 A308008</t>
  </si>
  <si>
    <t>A307980 A307981 A308054</t>
  </si>
  <si>
    <t xml:space="preserve">35UG5M </t>
  </si>
  <si>
    <t xml:space="preserve">419WS9 </t>
  </si>
  <si>
    <t>X0913</t>
  </si>
  <si>
    <t>27/06/24 14/06/2024 14/06/2024</t>
  </si>
  <si>
    <t>A-308398</t>
  </si>
  <si>
    <t>A308420 A308399</t>
  </si>
  <si>
    <t>A308380 A308381 A308382</t>
  </si>
  <si>
    <t>TM5001</t>
  </si>
  <si>
    <t>A306959 A306960 A306961 A306985 A306986 A306987 A307396</t>
  </si>
  <si>
    <t>#137</t>
  </si>
  <si>
    <t>#138</t>
  </si>
  <si>
    <t>A308943</t>
  </si>
  <si>
    <t>A308944</t>
  </si>
  <si>
    <t>TM77</t>
  </si>
  <si>
    <t>TM76</t>
  </si>
  <si>
    <t>#139</t>
  </si>
  <si>
    <t>A308945</t>
  </si>
  <si>
    <t>#140</t>
  </si>
  <si>
    <t>A308946 A308947</t>
  </si>
  <si>
    <t>UACU8337150</t>
  </si>
  <si>
    <t xml:space="preserve">SLMX24AEO000MO51 </t>
  </si>
  <si>
    <t>A308956</t>
  </si>
  <si>
    <t>A308958 A308959</t>
  </si>
  <si>
    <t>04/07/24 21/06/2024</t>
  </si>
  <si>
    <t>04/07/24 27/06/2024</t>
  </si>
  <si>
    <t>A308987</t>
  </si>
  <si>
    <t>A309010</t>
  </si>
  <si>
    <t>#142</t>
  </si>
  <si>
    <t>09/07/24 04/07/24 27/06/2024</t>
  </si>
  <si>
    <t>FA 2476</t>
  </si>
  <si>
    <t>G 72447</t>
  </si>
  <si>
    <t>09/07/2024 21/05/2024</t>
  </si>
  <si>
    <t>SDSNA24005881929</t>
  </si>
  <si>
    <t>G 72448</t>
  </si>
  <si>
    <t>09/07/2024 07/06/2024</t>
  </si>
  <si>
    <t>SDSNA24005881930</t>
  </si>
  <si>
    <t>#141</t>
  </si>
  <si>
    <t>#143</t>
  </si>
  <si>
    <t>#144</t>
  </si>
  <si>
    <t>#17</t>
  </si>
  <si>
    <t>A309373</t>
  </si>
  <si>
    <t>UACU8546340</t>
  </si>
  <si>
    <t>A309204</t>
  </si>
  <si>
    <t xml:space="preserve"> A309303 A309304</t>
  </si>
  <si>
    <t>A309180</t>
  </si>
  <si>
    <t>A309265</t>
  </si>
  <si>
    <t>62625050 SLMX24AEO000MO258</t>
  </si>
  <si>
    <t>69958299 SLMX24AEO000MO259</t>
  </si>
  <si>
    <t>68958309 SLMX24AEO000MO260</t>
  </si>
  <si>
    <t>40000476</t>
  </si>
  <si>
    <t>40000477</t>
  </si>
  <si>
    <t>40000478</t>
  </si>
  <si>
    <t>20007745</t>
  </si>
  <si>
    <t>20007747</t>
  </si>
  <si>
    <t>40000479</t>
  </si>
  <si>
    <t>40000475</t>
  </si>
  <si>
    <t>20007731</t>
  </si>
  <si>
    <t>20007733</t>
  </si>
  <si>
    <t>20007742</t>
  </si>
  <si>
    <t>20007744</t>
  </si>
  <si>
    <t>20007746</t>
  </si>
  <si>
    <t>20007741</t>
  </si>
  <si>
    <t>40000473</t>
  </si>
  <si>
    <t>40000474</t>
  </si>
  <si>
    <t>40000472</t>
  </si>
  <si>
    <t>20007736</t>
  </si>
  <si>
    <t>20007743</t>
  </si>
  <si>
    <t>#145</t>
  </si>
  <si>
    <t>#146</t>
  </si>
  <si>
    <t>#147</t>
  </si>
  <si>
    <t>#148</t>
  </si>
  <si>
    <t>ENVIO AEREO #1</t>
  </si>
  <si>
    <t>A309447</t>
  </si>
  <si>
    <t>A309539</t>
  </si>
  <si>
    <t>A309646</t>
  </si>
  <si>
    <t>A309739</t>
  </si>
  <si>
    <t>A309798</t>
  </si>
  <si>
    <t>A309674 A309675</t>
  </si>
  <si>
    <t>A309678</t>
  </si>
  <si>
    <t>A309664</t>
  </si>
  <si>
    <t>A309581</t>
  </si>
  <si>
    <t>A309796</t>
  </si>
  <si>
    <t>TM8026</t>
  </si>
  <si>
    <t>TM8118</t>
  </si>
  <si>
    <t>3G288</t>
  </si>
  <si>
    <t>TM73</t>
  </si>
  <si>
    <t>TM7030</t>
  </si>
  <si>
    <t>TM8111</t>
  </si>
  <si>
    <t>UACU 8586908 HLBU 1131000</t>
  </si>
  <si>
    <t>TM180</t>
  </si>
  <si>
    <t>TM7014</t>
  </si>
  <si>
    <t>TM177</t>
  </si>
  <si>
    <t>TM7089</t>
  </si>
  <si>
    <t>2769 5282 40056</t>
  </si>
  <si>
    <t>7774 0589 0621</t>
  </si>
  <si>
    <t>TM165</t>
  </si>
  <si>
    <t>TM99</t>
  </si>
  <si>
    <t>G 72419</t>
  </si>
  <si>
    <t>16/07/24 21/06/2024 21/06/2024</t>
  </si>
  <si>
    <t>gastos extra por rol de buque</t>
  </si>
  <si>
    <t>SDSNA24005887926</t>
  </si>
  <si>
    <t>G 72469</t>
  </si>
  <si>
    <t>16/07/24 27/05/2024</t>
  </si>
  <si>
    <t>16/07/24 21/06/2024</t>
  </si>
  <si>
    <t>16/07/24 27/06/2024</t>
  </si>
  <si>
    <t>16/07/24 04/07/2024</t>
  </si>
  <si>
    <t>ENVIO AEREO #2</t>
  </si>
  <si>
    <t>16/07/24 16/07/2024</t>
  </si>
  <si>
    <t>#149</t>
  </si>
  <si>
    <t>A310158 A310159</t>
  </si>
  <si>
    <t>A310164 A310165</t>
  </si>
  <si>
    <t>A309916</t>
  </si>
  <si>
    <t>A310051</t>
  </si>
  <si>
    <t>A310092 A310093 A310094</t>
  </si>
  <si>
    <t>A309957</t>
  </si>
  <si>
    <t>2771 6810 6706</t>
  </si>
  <si>
    <t>A309956</t>
  </si>
  <si>
    <t>2771 7526 7036</t>
  </si>
  <si>
    <r>
      <t>T</t>
    </r>
    <r>
      <rPr>
        <sz val="11"/>
        <color rgb="FF242424"/>
        <rFont val="Aptos"/>
        <family val="2"/>
      </rPr>
      <t>M8129</t>
    </r>
  </si>
  <si>
    <t>SDSNA24005918699</t>
  </si>
  <si>
    <t>G 72471</t>
  </si>
  <si>
    <t>16/07/24 14/06/2024</t>
  </si>
  <si>
    <t>TM135</t>
  </si>
  <si>
    <t>cobro de 5 días de almacenaje por omision de puerto</t>
  </si>
  <si>
    <t>A310265 A310266 A310267</t>
  </si>
  <si>
    <t>SDSNA24005918698</t>
  </si>
  <si>
    <t>G 72470</t>
  </si>
  <si>
    <t>G 73002</t>
  </si>
  <si>
    <t>22/07/24 04/07/24 27/06/2024</t>
  </si>
  <si>
    <t>UETU4020028</t>
  </si>
  <si>
    <t>DFSU 401576 4</t>
  </si>
  <si>
    <t>MXO0710032 SLMX24AEO000MO265</t>
  </si>
  <si>
    <t>TCLU 4282180 CAIU 4052386</t>
  </si>
  <si>
    <t>7773 6382 0636</t>
  </si>
  <si>
    <t>#150</t>
  </si>
  <si>
    <t>A309588 A309645</t>
  </si>
  <si>
    <t>A310318</t>
  </si>
  <si>
    <t>#151</t>
  </si>
  <si>
    <t>22/07/24 16/07/2024</t>
  </si>
  <si>
    <t>22/07/24 04/07/2024</t>
  </si>
  <si>
    <t>22//07/24 16/07/2024</t>
  </si>
  <si>
    <t>A310531</t>
  </si>
  <si>
    <t>CAMBIO DE BUQUE POR OMISION DE PUERTO</t>
  </si>
  <si>
    <t>A310602</t>
  </si>
  <si>
    <t>A310634</t>
  </si>
  <si>
    <t>A310630 A310631 A310632</t>
  </si>
  <si>
    <t>#152</t>
  </si>
  <si>
    <t>TM7116</t>
  </si>
  <si>
    <t>G 73191</t>
  </si>
  <si>
    <t>26/07/24 16/07/24 27/06/24 21/06/2024</t>
  </si>
  <si>
    <t>A310727 A310728 A310729 A310730 A310731</t>
  </si>
  <si>
    <t>A310724 A310725 A310726</t>
  </si>
  <si>
    <t>A310748</t>
  </si>
  <si>
    <t>#153+#32</t>
  </si>
  <si>
    <t>A310824 A310825 A310826</t>
  </si>
  <si>
    <t>#154</t>
  </si>
  <si>
    <t>A310713</t>
  </si>
  <si>
    <t>TM130</t>
  </si>
  <si>
    <t>G 73192</t>
  </si>
  <si>
    <t>29/07/24 27/06/24 27/06/2024</t>
  </si>
  <si>
    <t>29/07/24 04/07/2024</t>
  </si>
  <si>
    <t>29/07/24 16/07/2024</t>
  </si>
  <si>
    <t>SAVINO DEL BENE SAMSUNG</t>
  </si>
  <si>
    <t>F010926</t>
  </si>
  <si>
    <t>CMAU8391816 APZU4554355</t>
  </si>
  <si>
    <t>MXO0710278 SLMX24AEO000MO264</t>
  </si>
  <si>
    <t>L971008989</t>
  </si>
  <si>
    <t>#155+#33</t>
  </si>
  <si>
    <t>L971008990 SLMX24AEO000MO266</t>
  </si>
  <si>
    <t>L971008989 SLMX24AEO000MO275</t>
  </si>
  <si>
    <t>n/a</t>
  </si>
  <si>
    <t>TM8057</t>
  </si>
  <si>
    <t>TM115</t>
  </si>
  <si>
    <t>SLMX24AEO000MO269</t>
  </si>
  <si>
    <t>CSNU4090147</t>
  </si>
  <si>
    <t>TCKU4501906</t>
  </si>
  <si>
    <t>SLMX24AEO000MO268</t>
  </si>
  <si>
    <t>UACU 8431022</t>
  </si>
  <si>
    <t>TM621195</t>
  </si>
  <si>
    <t>X0801</t>
  </si>
  <si>
    <t>X1151</t>
  </si>
  <si>
    <t xml:space="preserve">SAVINO DEL BENE SAMSUNG </t>
  </si>
  <si>
    <t>A310948 A310949</t>
  </si>
  <si>
    <t>A311037 A311038  A311051</t>
  </si>
  <si>
    <t>A311331 A311332 A311333 A311334</t>
  </si>
  <si>
    <t>A311195 A311196 A311373</t>
  </si>
  <si>
    <t>A311328 A311329 A311330</t>
  </si>
  <si>
    <t>A311376 A311377</t>
  </si>
  <si>
    <t>A311395 A311396 A311397</t>
  </si>
  <si>
    <t>A311398 A311399</t>
  </si>
  <si>
    <t>#156+#34</t>
  </si>
  <si>
    <t>56UB4N</t>
  </si>
  <si>
    <t>06UU2Z</t>
  </si>
  <si>
    <t>06UU2Z 06UU2Z</t>
  </si>
  <si>
    <t>TLLU 4185568 YMMU 6599552</t>
  </si>
  <si>
    <t>MEXE18377400 SLMX24AEO000MO274</t>
  </si>
  <si>
    <t>64296164 SLMX24AEO000MO280</t>
  </si>
  <si>
    <t>A311050</t>
  </si>
  <si>
    <t>A311097</t>
  </si>
  <si>
    <t>20008475, 20008476</t>
  </si>
  <si>
    <t>20008270</t>
  </si>
  <si>
    <t>40000523</t>
  </si>
  <si>
    <t>40000516</t>
  </si>
  <si>
    <t>40000522</t>
  </si>
  <si>
    <t>40000520</t>
  </si>
  <si>
    <t>20008266</t>
  </si>
  <si>
    <t>40000515</t>
  </si>
  <si>
    <t>40000519</t>
  </si>
  <si>
    <t>40000517</t>
  </si>
  <si>
    <t>40000525</t>
  </si>
  <si>
    <t>40000524</t>
  </si>
  <si>
    <t>20008271</t>
  </si>
  <si>
    <t>20008267</t>
  </si>
  <si>
    <t>40000521</t>
  </si>
  <si>
    <t>40000518</t>
  </si>
  <si>
    <t>20008483, 20008484</t>
  </si>
  <si>
    <t>20008481 , 20008487</t>
  </si>
  <si>
    <t>A311027</t>
  </si>
  <si>
    <t>2776 8841 7340</t>
  </si>
  <si>
    <t>20008525, 20008526</t>
  </si>
  <si>
    <t>TM64</t>
  </si>
  <si>
    <t>TM7011</t>
  </si>
  <si>
    <t>06/08/24 16/07/2024</t>
  </si>
  <si>
    <t>06/08/24 22/07/2024</t>
  </si>
  <si>
    <t>95068205-R1</t>
  </si>
  <si>
    <t>06/08/24 29/07/24 22/07/2024</t>
  </si>
  <si>
    <t>SAVINO  SAMSUNG</t>
  </si>
  <si>
    <t>SAVINO SAMSUNG</t>
  </si>
  <si>
    <t>#157</t>
  </si>
  <si>
    <t>#158</t>
  </si>
  <si>
    <t>G 73242</t>
  </si>
  <si>
    <t>06/08/24 21/05/24 09/05/2024</t>
  </si>
  <si>
    <t>G 73240</t>
  </si>
  <si>
    <t>SDSNA24006033676</t>
  </si>
  <si>
    <t>06/08/24 21/06/2024</t>
  </si>
  <si>
    <t>20008900, 20008901</t>
  </si>
  <si>
    <t>20008889,</t>
  </si>
  <si>
    <t>20008897, 20008898</t>
  </si>
  <si>
    <t>#160</t>
  </si>
  <si>
    <t>#161</t>
  </si>
  <si>
    <t>#162</t>
  </si>
  <si>
    <t>#163</t>
  </si>
  <si>
    <t>#164</t>
  </si>
  <si>
    <t>#165</t>
  </si>
  <si>
    <t>#166</t>
  </si>
  <si>
    <t>#167</t>
  </si>
  <si>
    <t>#159+#11</t>
  </si>
  <si>
    <t>#168+#12</t>
  </si>
  <si>
    <t>#35</t>
  </si>
  <si>
    <t>A312091</t>
  </si>
  <si>
    <t>A311663</t>
  </si>
  <si>
    <t>A311674</t>
  </si>
  <si>
    <t>A311984</t>
  </si>
  <si>
    <t>A312055</t>
  </si>
  <si>
    <t>A312144</t>
  </si>
  <si>
    <t>A312145</t>
  </si>
  <si>
    <t>A312175</t>
  </si>
  <si>
    <t>A312270</t>
  </si>
  <si>
    <t>A312410</t>
  </si>
  <si>
    <t>A312686</t>
  </si>
  <si>
    <t>A311881</t>
  </si>
  <si>
    <t>A311675</t>
  </si>
  <si>
    <t>A311955 A311999</t>
  </si>
  <si>
    <t>A312353</t>
  </si>
  <si>
    <t>A312567</t>
  </si>
  <si>
    <t>TM28</t>
  </si>
  <si>
    <t>83AK6V</t>
  </si>
  <si>
    <t>01652T</t>
  </si>
  <si>
    <t>TM175</t>
  </si>
  <si>
    <t>TM621190</t>
  </si>
  <si>
    <t>TM67</t>
  </si>
  <si>
    <t>TM159</t>
  </si>
  <si>
    <t>SLMX24AEO000MO289</t>
  </si>
  <si>
    <t>TCKU4725193</t>
  </si>
  <si>
    <t>TM71</t>
  </si>
  <si>
    <t>A312721 A312722</t>
  </si>
  <si>
    <t>A312701</t>
  </si>
  <si>
    <t>#169</t>
  </si>
  <si>
    <t>#170</t>
  </si>
  <si>
    <t>20708/24 22/07/2024</t>
  </si>
  <si>
    <t>20/08/24 06/08/2024</t>
  </si>
  <si>
    <t>24/08/24 06/08/2024</t>
  </si>
  <si>
    <t>20/08/22 22/07/2024</t>
  </si>
  <si>
    <t>20/08/24 16/07/2024</t>
  </si>
  <si>
    <t>20/08/2024 06/08/2024</t>
  </si>
  <si>
    <t>10121782 G73512</t>
  </si>
  <si>
    <t>20/08/24 29/07/24 16/07/2024</t>
  </si>
  <si>
    <t>10121577 G73513</t>
  </si>
  <si>
    <t>20/08/2024 22/07/24 16/07/2024</t>
  </si>
  <si>
    <t>10121575 G73514</t>
  </si>
  <si>
    <t>10121777 G73515</t>
  </si>
  <si>
    <t>20/08/2024 29/07/24 16/07/2024</t>
  </si>
  <si>
    <t>10122071 G73516</t>
  </si>
  <si>
    <t>F010941</t>
  </si>
  <si>
    <t>20/08/2024 06/08/24 22/07/2024</t>
  </si>
  <si>
    <t>20/08/2024 20/08/2024</t>
  </si>
  <si>
    <t>22/08/24 20/08/2024</t>
  </si>
  <si>
    <t>22/08/24 22/08/2024</t>
  </si>
  <si>
    <t>22/07/2024 22/08/2024</t>
  </si>
  <si>
    <t>22/08/2024 22/08/2024</t>
  </si>
  <si>
    <t>F011028</t>
  </si>
  <si>
    <t>G73511</t>
  </si>
  <si>
    <t>20/08/2024 04/07/2024</t>
  </si>
  <si>
    <t>SDSNA24006139752</t>
  </si>
  <si>
    <t>TOTAL MXN2</t>
  </si>
  <si>
    <t>#FACTURA3</t>
  </si>
  <si>
    <t>TOTAL MXN4</t>
  </si>
  <si>
    <t>#FACTURA5</t>
  </si>
  <si>
    <t>TOTAL MXN6</t>
  </si>
  <si>
    <t>#171</t>
  </si>
  <si>
    <t>#172</t>
  </si>
  <si>
    <t>#173</t>
  </si>
  <si>
    <t>#174</t>
  </si>
  <si>
    <t>L3V3L 3</t>
  </si>
  <si>
    <t>#2 AIR</t>
  </si>
  <si>
    <t>#3 AIR</t>
  </si>
  <si>
    <t>SDSNA24006188599</t>
  </si>
  <si>
    <t>G63600</t>
  </si>
  <si>
    <t>26/08/2024 20/08/2024</t>
  </si>
  <si>
    <t>10122052 G63604</t>
  </si>
  <si>
    <t>26/08/2024 06/08/2024</t>
  </si>
  <si>
    <t>SDSNA24006188600</t>
  </si>
  <si>
    <t>G 63603</t>
  </si>
  <si>
    <t>RECOLECCIÓN A/C CLIENTE</t>
  </si>
  <si>
    <t>#175</t>
  </si>
  <si>
    <t>#176</t>
  </si>
  <si>
    <t>TM7055</t>
  </si>
  <si>
    <t>TM121</t>
  </si>
  <si>
    <t>A312811</t>
  </si>
  <si>
    <t>A312766</t>
  </si>
  <si>
    <t>TM33</t>
  </si>
  <si>
    <t>TM94</t>
  </si>
  <si>
    <t>TM8049</t>
  </si>
  <si>
    <t>A312859</t>
  </si>
  <si>
    <t>A312972</t>
  </si>
  <si>
    <t>UACU 8582522 HLXU 5373246</t>
  </si>
  <si>
    <t>A312843 A312844</t>
  </si>
  <si>
    <t>10122050 G 63598</t>
  </si>
  <si>
    <t>#177+#38</t>
  </si>
  <si>
    <t>A313413</t>
  </si>
  <si>
    <t>A313110 A313111</t>
  </si>
  <si>
    <t>A313567</t>
  </si>
  <si>
    <t>A313074</t>
  </si>
  <si>
    <t>A313189</t>
  </si>
  <si>
    <t>A313225</t>
  </si>
  <si>
    <t>A313602 A313603</t>
  </si>
  <si>
    <t>A313248</t>
  </si>
  <si>
    <t>A313563 A313564 A313565 A313566</t>
  </si>
  <si>
    <t>A313473</t>
  </si>
  <si>
    <t>A313522</t>
  </si>
  <si>
    <t>A313056</t>
  </si>
  <si>
    <t>A312841</t>
  </si>
  <si>
    <t>A313073</t>
  </si>
  <si>
    <t xml:space="preserve"> A313205</t>
  </si>
  <si>
    <t>29/08/24 22/08/2024 22/08/2024</t>
  </si>
  <si>
    <t>F011039</t>
  </si>
  <si>
    <t>29/08/24 22/08/2024</t>
  </si>
  <si>
    <t>F011045</t>
  </si>
  <si>
    <t>29/08/24 29/08/24 22/08/2024</t>
  </si>
  <si>
    <t>F011060</t>
  </si>
  <si>
    <t>TM8051</t>
  </si>
  <si>
    <t>TM144</t>
  </si>
  <si>
    <t>TM191</t>
  </si>
  <si>
    <t>AAAMERICA</t>
  </si>
  <si>
    <t xml:space="preserve">SOLUTRANS </t>
  </si>
  <si>
    <t>20009562, 20009653</t>
  </si>
  <si>
    <t>#179</t>
  </si>
  <si>
    <t>A313929</t>
  </si>
  <si>
    <t>A313714</t>
  </si>
  <si>
    <t>A313715 A313716</t>
  </si>
  <si>
    <t>A313713</t>
  </si>
  <si>
    <t>63296925 SLMX24AEO000MO291</t>
  </si>
  <si>
    <t>UACU3884410</t>
  </si>
  <si>
    <t>HLXU5365180</t>
  </si>
  <si>
    <t>TCKU 681442 7 FFAU 555705 4</t>
  </si>
  <si>
    <t>HLXU 5365180</t>
  </si>
  <si>
    <t>X0658</t>
  </si>
  <si>
    <t>A313205</t>
  </si>
  <si>
    <t>ILLINOIS</t>
  </si>
  <si>
    <t>TM158</t>
  </si>
  <si>
    <t xml:space="preserve">7781 0807 5281 </t>
  </si>
  <si>
    <t>2786 5421 3152</t>
  </si>
  <si>
    <t>A313790</t>
  </si>
  <si>
    <t>A313794</t>
  </si>
  <si>
    <t>#178+#39</t>
  </si>
  <si>
    <t>A313900 A313899</t>
  </si>
  <si>
    <t>TM74</t>
  </si>
  <si>
    <t>TM114</t>
  </si>
  <si>
    <t>#180</t>
  </si>
  <si>
    <t>#181</t>
  </si>
  <si>
    <t>BIP-ITS A TEN</t>
  </si>
  <si>
    <t>A314521</t>
  </si>
  <si>
    <t>A314520</t>
  </si>
  <si>
    <t>A314346</t>
  </si>
  <si>
    <t>2791 0636 1529</t>
  </si>
  <si>
    <t>A314512</t>
  </si>
  <si>
    <t>A314317</t>
  </si>
  <si>
    <t>A314406</t>
  </si>
  <si>
    <t>CD HIDALGO</t>
  </si>
  <si>
    <t>FACTURA</t>
  </si>
  <si>
    <t>09/09/2024 22/08/2024</t>
  </si>
  <si>
    <t>09/09/2024 29/08/2024</t>
  </si>
  <si>
    <t>09/07/2024 29/08/2024</t>
  </si>
  <si>
    <t>96175475-R1</t>
  </si>
  <si>
    <t>09/09/2024 29/08/24 29/08/2024</t>
  </si>
  <si>
    <t>F011078</t>
  </si>
  <si>
    <t>279659 279669</t>
  </si>
  <si>
    <t>A314573</t>
  </si>
  <si>
    <t>#182+#40</t>
  </si>
  <si>
    <t xml:space="preserve"> A314619 A314645</t>
  </si>
  <si>
    <t>A314700 A314701 A314702</t>
  </si>
  <si>
    <t>PEDIMENTO K1 4003438 PEDIMENTO A1 (1 CONTENEDOR) 4003598</t>
  </si>
  <si>
    <t>ALFA #35</t>
  </si>
  <si>
    <t>ALFA #36</t>
  </si>
  <si>
    <t>#183</t>
  </si>
  <si>
    <t>#184</t>
  </si>
  <si>
    <t>#185</t>
  </si>
  <si>
    <t>#186</t>
  </si>
  <si>
    <t>A314833 A314834</t>
  </si>
  <si>
    <t xml:space="preserve"> A314751</t>
  </si>
  <si>
    <t>A314786  A314787</t>
  </si>
  <si>
    <t>A314739</t>
  </si>
  <si>
    <t xml:space="preserve"> A314857</t>
  </si>
  <si>
    <t>A314943</t>
  </si>
  <si>
    <t>A315055</t>
  </si>
  <si>
    <t>TM5000</t>
  </si>
  <si>
    <t>TM8036</t>
  </si>
  <si>
    <t>TM8119</t>
  </si>
  <si>
    <t>TM32</t>
  </si>
  <si>
    <t xml:space="preserve">SLMX24AEO000MO321 </t>
  </si>
  <si>
    <t>HLBU 1526817</t>
  </si>
  <si>
    <t>SLMX24AEO000MO302</t>
  </si>
  <si>
    <t>OOLU 6838404</t>
  </si>
  <si>
    <t xml:space="preserve">SLMX24AEO000MO322 </t>
  </si>
  <si>
    <t>TCLU 4329245</t>
  </si>
  <si>
    <t>YMMU6848212</t>
  </si>
  <si>
    <t>L971009151</t>
  </si>
  <si>
    <t>68970385 SLMX24AEO000MO331</t>
  </si>
  <si>
    <t>HLBU 179521 0 UACU 853238 9</t>
  </si>
  <si>
    <t>#187</t>
  </si>
  <si>
    <t>#188+#42</t>
  </si>
  <si>
    <t xml:space="preserve">#13 AIR </t>
  </si>
  <si>
    <t>A315196</t>
  </si>
  <si>
    <t>A315109</t>
  </si>
  <si>
    <t>A315218</t>
  </si>
  <si>
    <t>A315360 A315361</t>
  </si>
  <si>
    <t>A315354 A315355 A315356 A315357</t>
  </si>
  <si>
    <t>TM8114</t>
  </si>
  <si>
    <t>CSNU4021552 FSCU5004564</t>
  </si>
  <si>
    <t>SLMX24AEO000MO300</t>
  </si>
  <si>
    <t>TM8006</t>
  </si>
  <si>
    <t>TM7118</t>
  </si>
  <si>
    <t>UACU 851353 7</t>
  </si>
  <si>
    <t>TM113</t>
  </si>
  <si>
    <t>TM96</t>
  </si>
  <si>
    <t>TM8105</t>
  </si>
  <si>
    <t>20/09/24 22/08/2024</t>
  </si>
  <si>
    <t>20/09/24 09/09/2024</t>
  </si>
  <si>
    <t>20/09/2024 09/09/2024</t>
  </si>
  <si>
    <t>F011111</t>
  </si>
  <si>
    <t>F011120</t>
  </si>
  <si>
    <t>10122640 G67729</t>
  </si>
  <si>
    <t>20/09/2024 22/08/2024 16/07/2024</t>
  </si>
  <si>
    <t>F011138</t>
  </si>
  <si>
    <t>23/09/2024 20/09/2024 09/09/2024</t>
  </si>
  <si>
    <t>corrección BL</t>
  </si>
  <si>
    <t>10122051 10123776</t>
  </si>
  <si>
    <t>23/09/2024 26/08/2024 06/08/2024</t>
  </si>
  <si>
    <t>#189</t>
  </si>
  <si>
    <t>#190</t>
  </si>
  <si>
    <t>#191</t>
  </si>
  <si>
    <t>#192</t>
  </si>
  <si>
    <t>#193</t>
  </si>
  <si>
    <t>A315559</t>
  </si>
  <si>
    <t>A315389 A315419</t>
  </si>
  <si>
    <t>A315582</t>
  </si>
  <si>
    <t>A315681</t>
  </si>
  <si>
    <t xml:space="preserve"> A315698</t>
  </si>
  <si>
    <t>A315735</t>
  </si>
  <si>
    <t>A315857</t>
  </si>
  <si>
    <t>A315864 A315865</t>
  </si>
  <si>
    <t>A315899</t>
  </si>
  <si>
    <t>#194</t>
  </si>
  <si>
    <t>#195</t>
  </si>
  <si>
    <t>#196</t>
  </si>
  <si>
    <t>#197</t>
  </si>
  <si>
    <t>#198</t>
  </si>
  <si>
    <t>A315882</t>
  </si>
  <si>
    <t>A315959 A315960</t>
  </si>
  <si>
    <t>A315280 A315089</t>
  </si>
  <si>
    <t>SDSNA24006507571</t>
  </si>
  <si>
    <t>G 69106</t>
  </si>
  <si>
    <t>27/09/2024 22/08/2024</t>
  </si>
  <si>
    <t>SDSNA24006512507</t>
  </si>
  <si>
    <t>G 69107</t>
  </si>
  <si>
    <t>27/09/2024 20/09/2024</t>
  </si>
  <si>
    <t>27/09/2024 23/09/2024</t>
  </si>
  <si>
    <t>F011179</t>
  </si>
  <si>
    <t>27/09/2024 09/09/2024</t>
  </si>
  <si>
    <t>27/09/2024 09/2024</t>
  </si>
  <si>
    <t>TM201</t>
  </si>
  <si>
    <t>TM8067</t>
  </si>
  <si>
    <t>#199+#43</t>
  </si>
  <si>
    <t>#200+#44</t>
  </si>
  <si>
    <t>A316142 A316143</t>
  </si>
  <si>
    <t>A316193</t>
  </si>
  <si>
    <t>A315990</t>
  </si>
  <si>
    <t>A316010 A316009</t>
  </si>
  <si>
    <t>A316064 A316065</t>
  </si>
  <si>
    <t>A316279 A316280</t>
  </si>
  <si>
    <t>A316285 A316287</t>
  </si>
  <si>
    <t>R847</t>
  </si>
  <si>
    <t>APZU 4579348</t>
  </si>
  <si>
    <t>MXO0718807 SLMX24AEO000MO337</t>
  </si>
  <si>
    <t>TM72</t>
  </si>
  <si>
    <t xml:space="preserve">SLMX24AEO000MO339 </t>
  </si>
  <si>
    <t>CCLU 5170104</t>
  </si>
  <si>
    <t>SEGU 596754 3</t>
  </si>
  <si>
    <t>MEXE25598700 SLMX24AEO000MO346</t>
  </si>
  <si>
    <t>TM195</t>
  </si>
  <si>
    <t>TM8016</t>
  </si>
  <si>
    <t>TM172</t>
  </si>
  <si>
    <t>TM83</t>
  </si>
  <si>
    <t>2799 3113 3339</t>
  </si>
  <si>
    <t>#2 air</t>
  </si>
  <si>
    <t>10124088 10122793</t>
  </si>
  <si>
    <t>A316657 A316658</t>
  </si>
  <si>
    <t>A316603 A316604 A316605 A316606</t>
  </si>
  <si>
    <t>A316556 A316557 A316612</t>
  </si>
  <si>
    <t>A316555</t>
  </si>
  <si>
    <t>G69103 10122796</t>
  </si>
  <si>
    <t>SAMSUNG SAVINO DEL BENE</t>
  </si>
  <si>
    <t>07/10/2024 27/07/2024 29/08/2024</t>
  </si>
  <si>
    <t>#201</t>
  </si>
  <si>
    <t>#202</t>
  </si>
  <si>
    <t>#203</t>
  </si>
  <si>
    <t>#204</t>
  </si>
  <si>
    <t>MP00020</t>
  </si>
  <si>
    <t>TM122</t>
  </si>
  <si>
    <t>SLMX24AEO000MO340</t>
  </si>
  <si>
    <t>OOCU4944416 OOLU4297276</t>
  </si>
  <si>
    <t>A317108</t>
  </si>
  <si>
    <t>A317101</t>
  </si>
  <si>
    <t>A317103</t>
  </si>
  <si>
    <t>A317109</t>
  </si>
  <si>
    <t>A317113</t>
  </si>
  <si>
    <t>20011078, 20011079</t>
  </si>
  <si>
    <t>08/10/2024 23/09/2024</t>
  </si>
  <si>
    <t>08/10/2024 08/10/2024</t>
  </si>
  <si>
    <t>08/10/2024 08/10/2024 27/09/2024</t>
  </si>
  <si>
    <t>#206</t>
  </si>
  <si>
    <t>#207</t>
  </si>
  <si>
    <t>#208</t>
  </si>
  <si>
    <t>#209</t>
  </si>
  <si>
    <t>A317144</t>
  </si>
  <si>
    <t>A317186</t>
  </si>
  <si>
    <t>A317293</t>
  </si>
  <si>
    <t>A317112</t>
  </si>
  <si>
    <t>A317114 A317115</t>
  </si>
  <si>
    <t>#205+#45</t>
  </si>
  <si>
    <t>TM154</t>
  </si>
  <si>
    <t>TM8019</t>
  </si>
  <si>
    <t>A317110</t>
  </si>
  <si>
    <t>TM621198</t>
  </si>
  <si>
    <t>A317294</t>
  </si>
  <si>
    <t>TM102</t>
  </si>
  <si>
    <t>A317295</t>
  </si>
  <si>
    <t>#210</t>
  </si>
  <si>
    <t>TM8021</t>
  </si>
  <si>
    <t>#211</t>
  </si>
  <si>
    <t>279932 279933</t>
  </si>
  <si>
    <t>14/10/2024 08/10/2024</t>
  </si>
  <si>
    <t>F011246</t>
  </si>
  <si>
    <t>#212</t>
  </si>
  <si>
    <t>TM8128</t>
  </si>
  <si>
    <t>A317291</t>
  </si>
  <si>
    <t>S2404620724</t>
  </si>
  <si>
    <t>10123609 G69445</t>
  </si>
  <si>
    <t>18/10/2024 23/09/2024 20/09/2024</t>
  </si>
  <si>
    <t>10123924 G69446</t>
  </si>
  <si>
    <t>18/10/2024 08/10/2024 27/09/2024</t>
  </si>
  <si>
    <t>10123437 G69447</t>
  </si>
  <si>
    <t>10123604 G69448</t>
  </si>
  <si>
    <t>10123288 G69449</t>
  </si>
  <si>
    <t>18/10/2024 20/09/24 22/08/2024</t>
  </si>
  <si>
    <t>279934  279960</t>
  </si>
  <si>
    <t>18/10/2024 14/10/2024</t>
  </si>
  <si>
    <t>A317814</t>
  </si>
  <si>
    <t>A317994 A318028</t>
  </si>
  <si>
    <t>#46</t>
  </si>
  <si>
    <t>A317840</t>
  </si>
  <si>
    <t>A318127</t>
  </si>
  <si>
    <t>A318065</t>
  </si>
  <si>
    <t>#213</t>
  </si>
  <si>
    <t>#214</t>
  </si>
  <si>
    <t>#215</t>
  </si>
  <si>
    <t>A318128</t>
  </si>
  <si>
    <t>A318189</t>
  </si>
  <si>
    <t>TM07</t>
  </si>
  <si>
    <t>4016683 4018585</t>
  </si>
  <si>
    <t>4016684 4018614</t>
  </si>
  <si>
    <t>18/10/2024 08/10/2024</t>
  </si>
  <si>
    <t>A318336</t>
  </si>
  <si>
    <t>A318360</t>
  </si>
  <si>
    <t>F011293</t>
  </si>
  <si>
    <t>10123160 G69598</t>
  </si>
  <si>
    <t>18/10/2024 09/09/2024 29/08/2024</t>
  </si>
  <si>
    <t>#216</t>
  </si>
  <si>
    <t>#217</t>
  </si>
  <si>
    <t>#218</t>
  </si>
  <si>
    <t>A318572</t>
  </si>
  <si>
    <t>A318646</t>
  </si>
  <si>
    <t>A318500</t>
  </si>
  <si>
    <t>A318609</t>
  </si>
  <si>
    <t>25/10/2024 14/10/2024</t>
  </si>
  <si>
    <t>25/10/2024 18/10/2024</t>
  </si>
  <si>
    <t>25/10/2024 18/10/2024 18/10/2024</t>
  </si>
  <si>
    <t>BIP ITS A TEN</t>
  </si>
  <si>
    <t>Illinois</t>
  </si>
  <si>
    <t>A318492</t>
  </si>
  <si>
    <t>A318525</t>
  </si>
  <si>
    <t>TM7080</t>
  </si>
  <si>
    <t>TM202</t>
  </si>
  <si>
    <t>F011306</t>
  </si>
  <si>
    <t>A318338</t>
  </si>
  <si>
    <t>A318337</t>
  </si>
  <si>
    <t>A316472</t>
  </si>
  <si>
    <t>FA 2718</t>
  </si>
  <si>
    <t>29/10/2024 20/09/2024</t>
  </si>
  <si>
    <t>FA 2717</t>
  </si>
  <si>
    <t>FA 2716</t>
  </si>
  <si>
    <t>29/04/2024 20/09/2024</t>
  </si>
  <si>
    <t>FA 2715</t>
  </si>
  <si>
    <t>29/10/2024 18/10/2024 20/09/2024 09/09/2024</t>
  </si>
  <si>
    <t>FA 2714</t>
  </si>
  <si>
    <t>29/10/2024 27/09/2024 29/08/2024</t>
  </si>
  <si>
    <t>FA 2712</t>
  </si>
  <si>
    <t>FA 2711</t>
  </si>
  <si>
    <t>A318919, A318920, A318921, A318922</t>
  </si>
  <si>
    <t>A318738</t>
  </si>
  <si>
    <t>#219+#48</t>
  </si>
  <si>
    <t>#220</t>
  </si>
  <si>
    <t>#221</t>
  </si>
  <si>
    <t>#222</t>
  </si>
  <si>
    <t>CUSTODIAS</t>
  </si>
  <si>
    <t>BIP INC</t>
  </si>
  <si>
    <t>AIR SAMPLES</t>
  </si>
  <si>
    <t>2809 3870 8685</t>
  </si>
  <si>
    <t>A318346</t>
  </si>
  <si>
    <t>A318915</t>
  </si>
  <si>
    <t>A318853</t>
  </si>
  <si>
    <t>A318739 A318798</t>
  </si>
  <si>
    <t>JV133</t>
  </si>
  <si>
    <t>JV134</t>
  </si>
  <si>
    <t>New York</t>
  </si>
  <si>
    <t>2811  9194 5119</t>
  </si>
  <si>
    <t>Blaine</t>
  </si>
  <si>
    <t>FLORIDA</t>
  </si>
  <si>
    <t>HPCU 4835976</t>
  </si>
  <si>
    <t>MEX400101100 SLMX24EX000AU364</t>
  </si>
  <si>
    <t>A318959</t>
  </si>
  <si>
    <t>#223</t>
  </si>
  <si>
    <t>SLMX24EX000AU356</t>
  </si>
  <si>
    <t>UACU 8520829</t>
  </si>
  <si>
    <t>L971009233 SLMX24EX000AU360</t>
  </si>
  <si>
    <t xml:space="preserve"> YMAP747752</t>
  </si>
  <si>
    <t>X0711</t>
  </si>
  <si>
    <t>KR MP00020</t>
  </si>
  <si>
    <t xml:space="preserve">SLMX24EX000AU363 </t>
  </si>
  <si>
    <t>UACU 8490534</t>
  </si>
  <si>
    <t>SLMX24EX000AU358</t>
  </si>
  <si>
    <t>OOCU 785411 0</t>
  </si>
  <si>
    <t>TM206</t>
  </si>
  <si>
    <t>097 WL 5</t>
  </si>
  <si>
    <t>419 WS 9</t>
  </si>
  <si>
    <t>X0642</t>
  </si>
  <si>
    <t>TM8125</t>
  </si>
  <si>
    <t>TM222</t>
  </si>
  <si>
    <t>#224</t>
  </si>
  <si>
    <t>A319011</t>
  </si>
  <si>
    <t>A319121</t>
  </si>
  <si>
    <t>A319549</t>
  </si>
  <si>
    <t>A319553</t>
  </si>
  <si>
    <t>#227</t>
  </si>
  <si>
    <t>A319588</t>
  </si>
  <si>
    <t>A319552</t>
  </si>
  <si>
    <t>A319551</t>
  </si>
  <si>
    <t>A319554</t>
  </si>
  <si>
    <t>TM217</t>
  </si>
  <si>
    <t>TM219</t>
  </si>
  <si>
    <t>#225+#49</t>
  </si>
  <si>
    <t>#226</t>
  </si>
  <si>
    <t>A319556 A319557</t>
  </si>
  <si>
    <t>A319587</t>
  </si>
  <si>
    <t>29/10/2024 18/10/2024 23/09/2024 20/09/2024</t>
  </si>
  <si>
    <t>A317431 A317432 A317562</t>
  </si>
  <si>
    <t>BIP-SCRUPLES+BIP-ITS A TEN+BIP-ITS A TEN</t>
  </si>
  <si>
    <t>06/11/2024 18/10/2024</t>
  </si>
  <si>
    <t>06/11/2024 25/10/2024</t>
  </si>
  <si>
    <t>06/11/1014 25/10/2024</t>
  </si>
  <si>
    <t>06/11/2024 06/11/2024</t>
  </si>
  <si>
    <t>F011337</t>
  </si>
  <si>
    <t xml:space="preserve">06/11/2024  06/11/2024 06/11/2024 </t>
  </si>
  <si>
    <t>#228</t>
  </si>
  <si>
    <t>FA 2763</t>
  </si>
  <si>
    <t>FA 2764</t>
  </si>
  <si>
    <t>FA 2765</t>
  </si>
  <si>
    <t>FA 2767</t>
  </si>
  <si>
    <t>FA 2768</t>
  </si>
  <si>
    <t>FA 2766</t>
  </si>
  <si>
    <t xml:space="preserve">ENVIO_43_MP </t>
  </si>
  <si>
    <t>FA 2705</t>
  </si>
  <si>
    <t>#1+#23+#24</t>
  </si>
  <si>
    <t>A319626 A319853 A319860 A319854</t>
  </si>
  <si>
    <t xml:space="preserve">TM111 </t>
  </si>
  <si>
    <t xml:space="preserve">556 VT 2 </t>
  </si>
  <si>
    <t>TM203</t>
  </si>
  <si>
    <t>Cd. Hidalgo</t>
  </si>
  <si>
    <t>GUA105480</t>
  </si>
  <si>
    <t xml:space="preserve">CRC105367 </t>
  </si>
  <si>
    <t>#229</t>
  </si>
  <si>
    <t xml:space="preserve">SSI00001656 </t>
  </si>
  <si>
    <t>TM85</t>
  </si>
  <si>
    <t>08UR8X</t>
  </si>
  <si>
    <t>TM197</t>
  </si>
  <si>
    <t>H072</t>
  </si>
  <si>
    <t>GUA105379</t>
  </si>
  <si>
    <t>CRC105367</t>
  </si>
  <si>
    <t>PEDIMENTO PERTENECIENTE A GUATEMALA #12</t>
  </si>
  <si>
    <t>PEDIMENTO PERTENECIENTE A EL SALVADOR #12</t>
  </si>
  <si>
    <t xml:space="preserve">SLMX24AEO000MO301 </t>
  </si>
  <si>
    <t>TM188</t>
  </si>
  <si>
    <t>A319899</t>
  </si>
  <si>
    <t>TM8008</t>
  </si>
  <si>
    <t>A319941</t>
  </si>
  <si>
    <t>TM106</t>
  </si>
  <si>
    <t>A319946</t>
  </si>
  <si>
    <t xml:space="preserve">A319976 </t>
  </si>
  <si>
    <t>#15+#230</t>
  </si>
  <si>
    <t>12/11/2024 25/10/2024</t>
  </si>
  <si>
    <t>12/11/2024 06/11/2024</t>
  </si>
  <si>
    <t>FA 2782</t>
  </si>
  <si>
    <t>12/11/2024 12/11/2024 06/11/2024</t>
  </si>
  <si>
    <t>FA 2783</t>
  </si>
  <si>
    <t>AAC-051</t>
  </si>
  <si>
    <t>FA 2784</t>
  </si>
  <si>
    <t>ENVIO 36_MP</t>
  </si>
  <si>
    <t>FA 2785</t>
  </si>
  <si>
    <t>CAJAS OCTUBRE</t>
  </si>
  <si>
    <t>FA 2786</t>
  </si>
  <si>
    <t>FA 2781</t>
  </si>
  <si>
    <t>F011373</t>
  </si>
  <si>
    <t>W 0702993</t>
  </si>
  <si>
    <t>12/11/2024 06/11/2024 14/10/2024</t>
  </si>
  <si>
    <t>REPUBLICA DOMINICANA</t>
  </si>
  <si>
    <t>FA 2707</t>
  </si>
  <si>
    <t>FATBOY ATM2</t>
  </si>
  <si>
    <t>FA 2708</t>
  </si>
  <si>
    <t xml:space="preserve">ENVIO MUESTRAS BRASIL </t>
  </si>
  <si>
    <t>FA 2709</t>
  </si>
  <si>
    <t>LEVEL 3 // ENCIO AEREO</t>
  </si>
  <si>
    <t>FA 2710</t>
  </si>
  <si>
    <t>12/11/2024 12/11/2024</t>
  </si>
  <si>
    <t>12/11/2024 18/10/2024</t>
  </si>
  <si>
    <t>12/11/2024 25/10/2024 25/10/2024</t>
  </si>
  <si>
    <t>SAL105506</t>
  </si>
  <si>
    <t>ETD</t>
  </si>
  <si>
    <t>#231+#16</t>
  </si>
  <si>
    <t>A320020</t>
  </si>
  <si>
    <t>A319550 A319929</t>
  </si>
  <si>
    <t>A319975 A320026</t>
  </si>
  <si>
    <t>#232</t>
  </si>
  <si>
    <t>#233</t>
  </si>
  <si>
    <t>#234</t>
  </si>
  <si>
    <t>#235</t>
  </si>
  <si>
    <t>#236</t>
  </si>
  <si>
    <t>#237+#51</t>
  </si>
  <si>
    <t>A320823</t>
  </si>
  <si>
    <t>TM51</t>
  </si>
  <si>
    <t>A320832</t>
  </si>
  <si>
    <t>TM8106</t>
  </si>
  <si>
    <t>A321157</t>
  </si>
  <si>
    <t>TM212</t>
  </si>
  <si>
    <t>TM34</t>
  </si>
  <si>
    <t>A321455</t>
  </si>
  <si>
    <t>A321297</t>
  </si>
  <si>
    <t>TM50</t>
  </si>
  <si>
    <t>A321582 A321583 A321584 A321585</t>
  </si>
  <si>
    <t>A321518 A321517</t>
  </si>
  <si>
    <t>A321632 A321633</t>
  </si>
  <si>
    <t>A321908 A321909</t>
  </si>
  <si>
    <t>A320488 A320570</t>
  </si>
  <si>
    <t>A321213</t>
  </si>
  <si>
    <t>A321855</t>
  </si>
  <si>
    <t>A321854</t>
  </si>
  <si>
    <t>A320661</t>
  </si>
  <si>
    <t>TM161</t>
  </si>
  <si>
    <t>A321180</t>
  </si>
  <si>
    <t>A320785</t>
  </si>
  <si>
    <t>A321793</t>
  </si>
  <si>
    <t>506 XS 1</t>
  </si>
  <si>
    <t>A321316 A321317</t>
  </si>
  <si>
    <t>624 XP 8</t>
  </si>
  <si>
    <t>#238</t>
  </si>
  <si>
    <t>#239</t>
  </si>
  <si>
    <t>#240</t>
  </si>
  <si>
    <t>#241</t>
  </si>
  <si>
    <t>A322036</t>
  </si>
  <si>
    <t>A321959</t>
  </si>
  <si>
    <t>27/11/2024 06/11/2024</t>
  </si>
  <si>
    <t>27/11/2024 12/11/2024</t>
  </si>
  <si>
    <t>G 73583</t>
  </si>
  <si>
    <t>SLMX24AEO000MO302,</t>
  </si>
  <si>
    <t>27/11/2024 09/09/2024</t>
  </si>
  <si>
    <t>A14020</t>
  </si>
  <si>
    <t>6212696263 6212627839</t>
  </si>
  <si>
    <t>28/11/2024 06/11/2024</t>
  </si>
  <si>
    <t>28/11/2024 28/11/2024</t>
  </si>
  <si>
    <t>28/11/2024 27/11/2024</t>
  </si>
  <si>
    <t>NS0057</t>
  </si>
  <si>
    <t xml:space="preserve">SB2411337974 </t>
  </si>
  <si>
    <t xml:space="preserve">SB2411336516 </t>
  </si>
  <si>
    <t>SB2411339927</t>
  </si>
  <si>
    <t xml:space="preserve">SB2411337965 </t>
  </si>
  <si>
    <t>MEXE30542600</t>
  </si>
  <si>
    <t xml:space="preserve">SB2411337966 </t>
  </si>
  <si>
    <t>OOCU 036758 0</t>
  </si>
  <si>
    <t>TGCU 241686 6</t>
  </si>
  <si>
    <t>UACU 844039 0</t>
  </si>
  <si>
    <t>OOCU4909185</t>
  </si>
  <si>
    <t>OOCU5008216</t>
  </si>
  <si>
    <t>TM7053</t>
  </si>
  <si>
    <t>TM163</t>
  </si>
  <si>
    <t>A322064</t>
  </si>
  <si>
    <t>A322226, A322227, A322228</t>
  </si>
  <si>
    <t>A322229, A322230</t>
  </si>
  <si>
    <t>TM7092</t>
  </si>
  <si>
    <t>A322336</t>
  </si>
  <si>
    <t>A322337 A322338</t>
  </si>
  <si>
    <t>A322335</t>
  </si>
  <si>
    <t>A322257</t>
  </si>
  <si>
    <t>#242+#52</t>
  </si>
  <si>
    <t>A322764 A322793</t>
  </si>
  <si>
    <t>50 BC 6K</t>
  </si>
  <si>
    <t>35 UG 5M</t>
  </si>
  <si>
    <t>INGRESOS HUC Y HF CONSULTORES</t>
  </si>
  <si>
    <t>20013275, 20013278</t>
  </si>
  <si>
    <t>20013280, 20013283</t>
  </si>
  <si>
    <t xml:space="preserve">#15 </t>
  </si>
  <si>
    <t>3x40</t>
  </si>
  <si>
    <t>SB2412350691</t>
  </si>
  <si>
    <t xml:space="preserve">SB2412349550 </t>
  </si>
  <si>
    <t xml:space="preserve">COLG12240015 </t>
  </si>
  <si>
    <t xml:space="preserve">SB2412349547 </t>
  </si>
  <si>
    <t>A323062 A323063</t>
  </si>
  <si>
    <t>TM189</t>
  </si>
  <si>
    <t>A323098 A323099</t>
  </si>
  <si>
    <t>#17+#245</t>
  </si>
  <si>
    <t>#243</t>
  </si>
  <si>
    <t>#244</t>
  </si>
  <si>
    <t>05/12/2024 28/11/2024 27/11/2024</t>
  </si>
  <si>
    <t>CUSTODIA EN FULL CON PERU #25</t>
  </si>
  <si>
    <t>05/12/2024 28/11/2024</t>
  </si>
  <si>
    <t>05/12/2024 05/12/2024</t>
  </si>
  <si>
    <t>ITALIA ENVIO_42_MP</t>
  </si>
  <si>
    <t>FA 2706</t>
  </si>
  <si>
    <t>#246</t>
  </si>
  <si>
    <t>#249</t>
  </si>
  <si>
    <t>#250</t>
  </si>
  <si>
    <t>#251</t>
  </si>
  <si>
    <t xml:space="preserve">BIP-LOREAL+BIP-SALLY </t>
  </si>
  <si>
    <t>#247+#18</t>
  </si>
  <si>
    <t>BIP-SALLY+BIP-ALFA</t>
  </si>
  <si>
    <t>#248+#55</t>
  </si>
  <si>
    <t>A323242 A323244</t>
  </si>
  <si>
    <t>A323081</t>
  </si>
  <si>
    <t>A323116</t>
  </si>
  <si>
    <t>A323375</t>
  </si>
  <si>
    <t>A323790 A323853</t>
  </si>
  <si>
    <t>A323877 A323882</t>
  </si>
  <si>
    <t>A324132</t>
  </si>
  <si>
    <t>A324529</t>
  </si>
  <si>
    <t>A325339</t>
  </si>
  <si>
    <t>A323217 A323218</t>
  </si>
  <si>
    <t>A323761</t>
  </si>
  <si>
    <t>A323686 A323687</t>
  </si>
  <si>
    <t>#53</t>
  </si>
  <si>
    <t>A323492</t>
  </si>
  <si>
    <t>A323603</t>
  </si>
  <si>
    <t>A323272 A323273</t>
  </si>
  <si>
    <t>A-323400 A323401 A323402 A323403</t>
  </si>
  <si>
    <t>TM194</t>
  </si>
  <si>
    <t>TM36</t>
  </si>
  <si>
    <t>A323881</t>
  </si>
  <si>
    <t>A323641</t>
  </si>
  <si>
    <t>A323880</t>
  </si>
  <si>
    <t>A323404</t>
  </si>
  <si>
    <t>#252</t>
  </si>
  <si>
    <t>17/12/2024 28/11/2024</t>
  </si>
  <si>
    <t>17/12/2024 05/12/2024</t>
  </si>
  <si>
    <t>F011528</t>
  </si>
  <si>
    <t>G73776</t>
  </si>
  <si>
    <t>SDSNA24007071759</t>
  </si>
  <si>
    <t>17/12/2024 08/10/2024</t>
  </si>
  <si>
    <t>G73777</t>
  </si>
  <si>
    <t>SDSNA24007071758</t>
  </si>
  <si>
    <t>17/12/2024 17/12/2024 17/12/2024</t>
  </si>
  <si>
    <t>G73880 10125938</t>
  </si>
  <si>
    <t>17/12/2024 27/11/2024 08/10/2024</t>
  </si>
  <si>
    <t>G73881 10125940</t>
  </si>
  <si>
    <t>G73882 10125554</t>
  </si>
  <si>
    <t>17/12/2024 12/11/2024 12/11/2024 06/11/2024</t>
  </si>
  <si>
    <t>SLMX24EX000AU363</t>
  </si>
  <si>
    <t>G73888</t>
  </si>
  <si>
    <t>17/12/2024 06/11/2024</t>
  </si>
  <si>
    <t>SLMX24EX000AU358,</t>
  </si>
  <si>
    <t>G73889</t>
  </si>
  <si>
    <t>17/12/2024 18/10/2024</t>
  </si>
  <si>
    <t>G73887</t>
  </si>
  <si>
    <t>SDSNA24007085693</t>
  </si>
  <si>
    <t>17/12/2024 20/09/2024</t>
  </si>
  <si>
    <t>G73919 10125466</t>
  </si>
  <si>
    <t>17/12/2024 27/11/2024 12/11/2024 06/11/2024</t>
  </si>
  <si>
    <t>G73922</t>
  </si>
  <si>
    <t>SDSNA24007102211</t>
  </si>
  <si>
    <t>G73923</t>
  </si>
  <si>
    <t>17/12/2024 09/09/2024</t>
  </si>
  <si>
    <t>SDSNA24007102202</t>
  </si>
  <si>
    <t>10124089 10122794 G73964 G73963</t>
  </si>
  <si>
    <t>17/12/2024 29/10/2024 27/09/2024 27/09/2024 06/08/2024</t>
  </si>
  <si>
    <t>19/12/2024 17/12/2024 17/12/2024</t>
  </si>
  <si>
    <t>20013927</t>
  </si>
  <si>
    <t>BBC SAMSUNG</t>
  </si>
  <si>
    <t>A325371</t>
  </si>
  <si>
    <t>A325370</t>
  </si>
  <si>
    <t>20013943</t>
  </si>
  <si>
    <t>40000919</t>
  </si>
  <si>
    <t>SLMX24AEO000MO322</t>
  </si>
  <si>
    <t>G 74013</t>
  </si>
  <si>
    <t>19/12/2024 09/12/2024 29/10/2024 09/09/2024</t>
  </si>
  <si>
    <t>40000925</t>
  </si>
  <si>
    <t>A325413</t>
  </si>
  <si>
    <t>#253</t>
  </si>
  <si>
    <t>#254</t>
  </si>
  <si>
    <t>#255</t>
  </si>
  <si>
    <t>#256</t>
  </si>
  <si>
    <t>#257</t>
  </si>
  <si>
    <t>LEVEL 3</t>
  </si>
  <si>
    <t>LEVEL 5</t>
  </si>
  <si>
    <t>BICA</t>
  </si>
  <si>
    <t>A325481</t>
  </si>
  <si>
    <t>A325395 A325396 A325397</t>
  </si>
  <si>
    <t>A325412</t>
  </si>
  <si>
    <t>A325409</t>
  </si>
  <si>
    <t>A325372</t>
  </si>
  <si>
    <t>A325415</t>
  </si>
  <si>
    <t>A325416</t>
  </si>
  <si>
    <t>A325465</t>
  </si>
  <si>
    <t>A325480</t>
  </si>
  <si>
    <t>A325485</t>
  </si>
  <si>
    <t>A325417 A325418 A325419</t>
  </si>
  <si>
    <t>A325469</t>
  </si>
  <si>
    <t>A325500</t>
  </si>
  <si>
    <t>A325410 A325411</t>
  </si>
  <si>
    <t>A325502 A325503</t>
  </si>
  <si>
    <t>TCLU 452044 1       DRYU 413872 6     MOFU 1413816</t>
  </si>
  <si>
    <t>GCXU 230692 3</t>
  </si>
  <si>
    <t>OOCU 472536 2</t>
  </si>
  <si>
    <t>HLXU 8455440</t>
  </si>
  <si>
    <t>OOCU 4814710        CSNU 4092920</t>
  </si>
  <si>
    <t>X0721</t>
  </si>
  <si>
    <t>TM8069</t>
  </si>
  <si>
    <t>TM621187</t>
  </si>
  <si>
    <t>TM91</t>
  </si>
  <si>
    <t>TM8063</t>
  </si>
  <si>
    <t>TM225</t>
  </si>
  <si>
    <t>TM70</t>
  </si>
  <si>
    <t>TM127</t>
  </si>
  <si>
    <t>TM57</t>
  </si>
  <si>
    <t>TM193</t>
  </si>
  <si>
    <t>A325511 A325512</t>
  </si>
  <si>
    <t>TLLU3495677</t>
  </si>
  <si>
    <t>X0920</t>
  </si>
  <si>
    <t>805UH5</t>
  </si>
  <si>
    <t>71UU5J</t>
  </si>
  <si>
    <t>035VT2</t>
  </si>
  <si>
    <t>MX53202</t>
  </si>
  <si>
    <t>3MAD22243</t>
  </si>
  <si>
    <t>SB2412357645</t>
  </si>
  <si>
    <t>SMEX24120003</t>
  </si>
  <si>
    <t>CRC106020</t>
  </si>
  <si>
    <t>SAL105978</t>
  </si>
  <si>
    <t>GUA105964</t>
  </si>
  <si>
    <t>S00014705</t>
  </si>
  <si>
    <t xml:space="preserve">IMP245505 </t>
  </si>
  <si>
    <t>IMP245483</t>
  </si>
  <si>
    <t>A325513</t>
  </si>
  <si>
    <t>MM3</t>
  </si>
  <si>
    <t>A323061</t>
  </si>
  <si>
    <t>2824 2575 3790</t>
  </si>
  <si>
    <t>MP002701</t>
  </si>
  <si>
    <t>2830 5724 5470</t>
  </si>
  <si>
    <t>A323561</t>
  </si>
  <si>
    <t>A325504 A325505 A325506 A325507 A325508 A325509</t>
  </si>
  <si>
    <t>TM240</t>
  </si>
  <si>
    <t>10/01/2025 17/12/2024</t>
  </si>
  <si>
    <t>10/01/2025 05/12/2024</t>
  </si>
  <si>
    <t>10/01/2025 10/01/2025</t>
  </si>
  <si>
    <t>22/01/2025 10/01/2025</t>
  </si>
  <si>
    <t>22/01/2025  22/01/2025 10/01/2025</t>
  </si>
  <si>
    <t>22/01/2025 17/12/2024</t>
  </si>
  <si>
    <t>28/01/2025 17/12/2024 17/12/2024</t>
  </si>
  <si>
    <t>28/01/2025 27/11/2024</t>
  </si>
  <si>
    <t>37628 74471</t>
  </si>
  <si>
    <t>SDSNA25007546971</t>
  </si>
  <si>
    <t>28/01/2025 19/12/2024 05/12/2024 06/11/2024</t>
  </si>
  <si>
    <t>SB2412349547</t>
  </si>
  <si>
    <t>28/01/25 17/12/2024</t>
  </si>
  <si>
    <t>SDSNA25007554857</t>
  </si>
  <si>
    <t>SDSNA25007564177</t>
  </si>
  <si>
    <t>28/01/25 10/01/2025</t>
  </si>
  <si>
    <t>G74571</t>
  </si>
  <si>
    <t>28/01/25 06/11/2024</t>
  </si>
  <si>
    <t>10127461 G74572</t>
  </si>
  <si>
    <t>28/01/25 22/01/2025 10/01/2025</t>
  </si>
  <si>
    <t>SDSNA25007555481</t>
  </si>
  <si>
    <t>29/01/2025 27/11/2024</t>
  </si>
  <si>
    <t>G74573 10127847</t>
  </si>
  <si>
    <t>13/02/2025 28/01/25 10/01/2025</t>
  </si>
  <si>
    <t>10127562 10127563</t>
  </si>
  <si>
    <t>13/02/2025 06/11/2024 18/10/2024</t>
  </si>
  <si>
    <t>SDSNA25007556443</t>
  </si>
  <si>
    <t>13/02/2025 12/11/2024</t>
  </si>
  <si>
    <t>011401</t>
  </si>
  <si>
    <t>74566</t>
  </si>
  <si>
    <t>74480</t>
  </si>
  <si>
    <t>73921</t>
  </si>
  <si>
    <t>011439</t>
  </si>
  <si>
    <t>37938</t>
  </si>
  <si>
    <t>011567</t>
  </si>
  <si>
    <t>011563</t>
  </si>
  <si>
    <t>011549</t>
  </si>
  <si>
    <t>011631</t>
  </si>
  <si>
    <t>011620</t>
  </si>
  <si>
    <t>011625</t>
  </si>
  <si>
    <t>011647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</si>
</sst>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* #,##0.0000_-;\-&quot;$&quot;* #,##0.0000_-;_-&quot;$&quot;* &quot;-&quot;??_-;_-@_-"/>
    <numFmt numFmtId="165" formatCode="0.0000"/>
    <numFmt numFmtId="166" formatCode="&quot;$&quot;#,##0.00"/>
    <numFmt numFmtId="167" formatCode="_-* #,##0.00\ _€_-;\-* #,##0.00\ _€_-;_-* &quot;-&quot;??\ _€_-;_-@_-"/>
    <numFmt numFmtId="168" formatCode="[$-1540A]dd\-mmm\-yy;@"/>
    <numFmt numFmtId="169" formatCode="_-&quot;$&quot;* #,##0.0000_-;\-&quot;$&quot;* #,##0.0000_-;_-&quot;$&quot;* &quot;-&quot;????_-;_-@_-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sz val="11"/>
      <name val="Calibri Light"/>
      <family val="2"/>
      <scheme val="maj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1"/>
      <color theme="3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Aptos"/>
      <family val="2"/>
    </font>
    <font>
      <sz val="11"/>
      <color rgb="FF000000"/>
      <name val="Aptos"/>
      <family val="2"/>
    </font>
    <font>
      <sz val="11"/>
      <color rgb="FF242424"/>
      <name val="Aptos"/>
      <family val="2"/>
    </font>
    <font>
      <sz val="11"/>
      <color theme="1"/>
      <name val="Arial"/>
      <family val="2"/>
    </font>
    <font>
      <sz val="12"/>
      <color rgb="FF000000"/>
      <name val="Calibri"/>
      <family val="2"/>
      <scheme val="minor"/>
    </font>
    <font>
      <sz val="11"/>
      <color theme="1"/>
      <name val="Uber Move"/>
    </font>
    <font>
      <sz val="11"/>
      <color rgb="FF242424"/>
      <name val="Calibri"/>
      <family val="2"/>
      <scheme val="minor"/>
    </font>
    <font>
      <sz val="11"/>
      <color rgb="FF000000"/>
      <name val="Aptos Display"/>
      <family val="2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6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CFF"/>
        <bgColor indexed="64"/>
      </patternFill>
    </fill>
  </fills>
  <borders count="8">
    <border>
      <left/>
      <right/>
      <top/>
      <bottom/>
      <diagonal/>
    </border>
    <border>
      <left style="medium">
        <color theme="0" tint="-0.249977111117893"/>
      </left>
      <right/>
      <top style="medium">
        <color theme="0" tint="-0.249977111117893"/>
      </top>
      <bottom/>
      <diagonal/>
    </border>
    <border>
      <left/>
      <right/>
      <top style="medium">
        <color theme="0" tint="-0.249977111117893"/>
      </top>
      <bottom/>
      <diagonal/>
    </border>
    <border>
      <left/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/>
      <right/>
      <top style="thin">
        <color theme="4"/>
      </top>
      <bottom/>
      <diagonal/>
    </border>
  </borders>
  <cellStyleXfs count="29">
    <xf numFmtId="0" fontId="0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2">
    <xf numFmtId="0" fontId="0" fillId="0" borderId="0" xfId="0"/>
    <xf numFmtId="44" fontId="8" fillId="0" borderId="0" xfId="1" applyFont="1" applyBorder="1" applyAlignment="1">
      <alignment horizontal="center"/>
    </xf>
    <xf numFmtId="0" fontId="10" fillId="3" borderId="0" xfId="0" applyFont="1" applyFill="1" applyAlignment="1">
      <alignment horizontal="center"/>
    </xf>
    <xf numFmtId="49" fontId="4" fillId="2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left"/>
    </xf>
    <xf numFmtId="44" fontId="3" fillId="0" borderId="0" xfId="1" applyFont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44" fontId="0" fillId="0" borderId="0" xfId="1" applyFont="1" applyBorder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44" fontId="3" fillId="0" borderId="0" xfId="0" applyNumberFormat="1" applyFont="1"/>
    <xf numFmtId="44" fontId="4" fillId="2" borderId="1" xfId="2" applyFont="1" applyFill="1" applyBorder="1" applyAlignment="1">
      <alignment horizontal="center" vertical="center"/>
    </xf>
    <xf numFmtId="44" fontId="4" fillId="2" borderId="2" xfId="2" applyFont="1" applyFill="1" applyBorder="1" applyAlignment="1">
      <alignment horizontal="center" vertical="center"/>
    </xf>
    <xf numFmtId="164" fontId="4" fillId="2" borderId="3" xfId="2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0" fillId="0" borderId="0" xfId="0" applyNumberFormat="1"/>
    <xf numFmtId="49" fontId="2" fillId="4" borderId="0" xfId="0" applyNumberFormat="1" applyFont="1" applyFill="1" applyAlignment="1">
      <alignment horizontal="center" vertical="center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4" fontId="2" fillId="4" borderId="5" xfId="0" applyNumberFormat="1" applyFont="1" applyFill="1" applyBorder="1" applyAlignment="1">
      <alignment horizontal="center" vertical="center" wrapText="1"/>
    </xf>
    <xf numFmtId="4" fontId="2" fillId="4" borderId="6" xfId="0" applyNumberFormat="1" applyFont="1" applyFill="1" applyBorder="1" applyAlignment="1">
      <alignment horizontal="center" vertical="center" wrapText="1"/>
    </xf>
    <xf numFmtId="4" fontId="2" fillId="4" borderId="4" xfId="0" applyNumberFormat="1" applyFont="1" applyFill="1" applyBorder="1" applyAlignment="1">
      <alignment horizontal="left" vertical="center" wrapText="1"/>
    </xf>
    <xf numFmtId="14" fontId="2" fillId="4" borderId="5" xfId="0" applyNumberFormat="1" applyFont="1" applyFill="1" applyBorder="1" applyAlignment="1">
      <alignment horizontal="center" vertical="center" wrapText="1"/>
    </xf>
    <xf numFmtId="44" fontId="2" fillId="4" borderId="5" xfId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165" fontId="2" fillId="4" borderId="5" xfId="2" applyNumberFormat="1" applyFont="1" applyFill="1" applyBorder="1" applyAlignment="1">
      <alignment horizontal="center" vertical="center" wrapText="1"/>
    </xf>
    <xf numFmtId="49" fontId="2" fillId="4" borderId="5" xfId="2" applyNumberFormat="1" applyFont="1" applyFill="1" applyBorder="1" applyAlignment="1">
      <alignment horizontal="center" vertical="center" wrapText="1"/>
    </xf>
    <xf numFmtId="44" fontId="2" fillId="4" borderId="5" xfId="2" applyFont="1" applyFill="1" applyBorder="1" applyAlignment="1">
      <alignment horizontal="center" vertical="center" wrapText="1"/>
    </xf>
    <xf numFmtId="14" fontId="2" fillId="4" borderId="5" xfId="2" applyNumberFormat="1" applyFont="1" applyFill="1" applyBorder="1" applyAlignment="1">
      <alignment horizontal="center" vertical="center" wrapText="1"/>
    </xf>
    <xf numFmtId="166" fontId="2" fillId="4" borderId="6" xfId="0" applyNumberFormat="1" applyFont="1" applyFill="1" applyBorder="1" applyAlignment="1">
      <alignment horizontal="center" vertical="center" wrapText="1"/>
    </xf>
    <xf numFmtId="44" fontId="2" fillId="4" borderId="4" xfId="2" applyFont="1" applyFill="1" applyBorder="1" applyAlignment="1">
      <alignment horizontal="center" vertical="center" wrapText="1"/>
    </xf>
    <xf numFmtId="49" fontId="2" fillId="4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wrapText="1"/>
    </xf>
    <xf numFmtId="0" fontId="12" fillId="0" borderId="0" xfId="0" applyFont="1" applyAlignment="1">
      <alignment horizontal="right"/>
    </xf>
    <xf numFmtId="0" fontId="12" fillId="0" borderId="0" xfId="0" applyFont="1"/>
    <xf numFmtId="44" fontId="0" fillId="0" borderId="0" xfId="1" applyFont="1"/>
    <xf numFmtId="0" fontId="12" fillId="0" borderId="0" xfId="0" applyFont="1" applyAlignment="1">
      <alignment horizontal="center"/>
    </xf>
    <xf numFmtId="168" fontId="3" fillId="0" borderId="0" xfId="0" applyNumberFormat="1" applyFont="1" applyAlignment="1">
      <alignment horizontal="center" vertical="center" wrapText="1"/>
    </xf>
    <xf numFmtId="4" fontId="2" fillId="4" borderId="4" xfId="0" applyNumberFormat="1" applyFont="1" applyFill="1" applyBorder="1" applyAlignment="1">
      <alignment horizontal="right" vertical="center" wrapText="1"/>
    </xf>
    <xf numFmtId="44" fontId="3" fillId="0" borderId="0" xfId="1" applyFont="1" applyBorder="1" applyAlignment="1">
      <alignment horizontal="right"/>
    </xf>
    <xf numFmtId="0" fontId="0" fillId="0" borderId="0" xfId="0" applyAlignment="1">
      <alignment horizontal="right" wrapText="1"/>
    </xf>
    <xf numFmtId="0" fontId="12" fillId="0" borderId="0" xfId="0" applyFont="1" applyAlignment="1">
      <alignment horizontal="left"/>
    </xf>
    <xf numFmtId="10" fontId="3" fillId="0" borderId="0" xfId="0" applyNumberFormat="1" applyFont="1" applyAlignment="1">
      <alignment horizontal="center"/>
    </xf>
    <xf numFmtId="0" fontId="3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44" fontId="8" fillId="0" borderId="0" xfId="1" applyFont="1" applyBorder="1" applyAlignment="1">
      <alignment horizontal="center" vertical="center"/>
    </xf>
    <xf numFmtId="44" fontId="3" fillId="0" borderId="0" xfId="1" applyFont="1" applyBorder="1" applyAlignment="1">
      <alignment horizontal="center" vertical="center"/>
    </xf>
    <xf numFmtId="44" fontId="0" fillId="0" borderId="0" xfId="1" applyFont="1" applyBorder="1" applyAlignment="1">
      <alignment horizontal="center" vertical="center"/>
    </xf>
    <xf numFmtId="44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wrapText="1"/>
    </xf>
    <xf numFmtId="0" fontId="12" fillId="0" borderId="0" xfId="0" applyFont="1" applyAlignment="1">
      <alignment horizontal="center" wrapText="1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right" vertical="center"/>
    </xf>
    <xf numFmtId="0" fontId="12" fillId="0" borderId="0" xfId="0" applyFont="1" applyAlignment="1">
      <alignment horizontal="center" vertical="center"/>
    </xf>
    <xf numFmtId="168" fontId="0" fillId="0" borderId="0" xfId="0" applyNumberFormat="1" applyAlignment="1">
      <alignment horizontal="right" vertical="center"/>
    </xf>
    <xf numFmtId="0" fontId="13" fillId="0" borderId="0" xfId="0" applyFont="1" applyAlignment="1">
      <alignment horizontal="right"/>
    </xf>
    <xf numFmtId="0" fontId="14" fillId="0" borderId="0" xfId="0" applyFont="1"/>
    <xf numFmtId="0" fontId="14" fillId="0" borderId="0" xfId="0" applyFont="1" applyAlignment="1">
      <alignment horizontal="right"/>
    </xf>
    <xf numFmtId="0" fontId="15" fillId="0" borderId="0" xfId="0" applyFont="1"/>
    <xf numFmtId="0" fontId="15" fillId="0" borderId="0" xfId="0" applyFont="1" applyAlignment="1">
      <alignment horizontal="right"/>
    </xf>
    <xf numFmtId="0" fontId="0" fillId="5" borderId="0" xfId="0" applyFill="1"/>
    <xf numFmtId="49" fontId="0" fillId="0" borderId="0" xfId="0" applyNumberFormat="1" applyAlignment="1">
      <alignment horizontal="right"/>
    </xf>
    <xf numFmtId="16" fontId="3" fillId="0" borderId="0" xfId="0" applyNumberFormat="1" applyFont="1" applyAlignment="1">
      <alignment horizontal="center" wrapText="1"/>
    </xf>
    <xf numFmtId="0" fontId="16" fillId="0" borderId="0" xfId="0" applyFont="1" applyAlignment="1">
      <alignment horizontal="right"/>
    </xf>
    <xf numFmtId="12" fontId="0" fillId="0" borderId="0" xfId="0" applyNumberFormat="1" applyAlignment="1">
      <alignment horizontal="right"/>
    </xf>
    <xf numFmtId="44" fontId="0" fillId="0" borderId="0" xfId="1" applyFont="1" applyAlignment="1">
      <alignment wrapText="1"/>
    </xf>
    <xf numFmtId="168" fontId="3" fillId="0" borderId="0" xfId="0" applyNumberFormat="1" applyFont="1" applyAlignment="1">
      <alignment horizontal="center" wrapText="1"/>
    </xf>
    <xf numFmtId="4" fontId="0" fillId="0" borderId="0" xfId="0" applyNumberFormat="1"/>
    <xf numFmtId="14" fontId="3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0" fontId="17" fillId="0" borderId="0" xfId="0" applyFont="1" applyAlignment="1">
      <alignment horizontal="right"/>
    </xf>
    <xf numFmtId="0" fontId="13" fillId="0" borderId="0" xfId="0" applyFont="1" applyAlignment="1">
      <alignment horizontal="right" wrapText="1"/>
    </xf>
    <xf numFmtId="44" fontId="1" fillId="0" borderId="0" xfId="1" applyFont="1" applyBorder="1"/>
    <xf numFmtId="44" fontId="1" fillId="0" borderId="0" xfId="1" applyFont="1" applyBorder="1" applyAlignment="1">
      <alignment horizontal="right"/>
    </xf>
    <xf numFmtId="0" fontId="18" fillId="0" borderId="0" xfId="0" applyFont="1" applyAlignment="1">
      <alignment horizontal="right"/>
    </xf>
    <xf numFmtId="0" fontId="0" fillId="0" borderId="0" xfId="0" applyAlignment="1">
      <alignment horizontal="left" wrapText="1"/>
    </xf>
    <xf numFmtId="14" fontId="0" fillId="0" borderId="0" xfId="0" applyNumberFormat="1"/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44" fontId="3" fillId="0" borderId="0" xfId="1" applyFont="1" applyBorder="1" applyAlignment="1">
      <alignment horizontal="center"/>
    </xf>
    <xf numFmtId="0" fontId="7" fillId="0" borderId="0" xfId="0" applyFont="1"/>
    <xf numFmtId="0" fontId="13" fillId="0" borderId="0" xfId="0" applyFont="1"/>
    <xf numFmtId="0" fontId="3" fillId="0" borderId="0" xfId="0" applyFont="1" applyAlignment="1">
      <alignment horizontal="right"/>
    </xf>
    <xf numFmtId="0" fontId="7" fillId="0" borderId="0" xfId="0" applyFont="1" applyAlignment="1">
      <alignment horizontal="left" vertical="center"/>
    </xf>
    <xf numFmtId="44" fontId="1" fillId="0" borderId="0" xfId="1" applyFont="1"/>
    <xf numFmtId="0" fontId="19" fillId="0" borderId="0" xfId="0" applyFont="1" applyAlignment="1">
      <alignment horizontal="right"/>
    </xf>
    <xf numFmtId="0" fontId="7" fillId="0" borderId="0" xfId="0" applyFont="1" applyAlignment="1">
      <alignment horizontal="center" wrapText="1"/>
    </xf>
    <xf numFmtId="0" fontId="20" fillId="0" borderId="0" xfId="0" applyFont="1" applyAlignment="1">
      <alignment horizontal="right"/>
    </xf>
    <xf numFmtId="0" fontId="19" fillId="0" borderId="0" xfId="0" applyFont="1"/>
    <xf numFmtId="0" fontId="14" fillId="0" borderId="0" xfId="0" applyFont="1" applyAlignment="1">
      <alignment horizontal="left"/>
    </xf>
    <xf numFmtId="0" fontId="15" fillId="0" borderId="0" xfId="0" applyFont="1" applyAlignment="1">
      <alignment wrapText="1"/>
    </xf>
    <xf numFmtId="0" fontId="13" fillId="0" borderId="0" xfId="0" applyFont="1" applyAlignment="1">
      <alignment vertical="center"/>
    </xf>
    <xf numFmtId="0" fontId="1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68" fontId="0" fillId="0" borderId="0" xfId="0" applyNumberFormat="1" applyAlignment="1">
      <alignment horizontal="right"/>
    </xf>
    <xf numFmtId="0" fontId="21" fillId="0" borderId="0" xfId="0" applyFont="1"/>
    <xf numFmtId="0" fontId="13" fillId="0" borderId="0" xfId="0" applyFont="1" applyAlignment="1">
      <alignment wrapText="1"/>
    </xf>
    <xf numFmtId="49" fontId="0" fillId="7" borderId="0" xfId="0" applyNumberFormat="1" applyFill="1"/>
    <xf numFmtId="10" fontId="3" fillId="0" borderId="7" xfId="0" applyNumberFormat="1" applyFont="1" applyBorder="1" applyAlignment="1">
      <alignment horizontal="center"/>
    </xf>
    <xf numFmtId="169" fontId="0" fillId="0" borderId="0" xfId="0" applyNumberFormat="1"/>
    <xf numFmtId="44" fontId="2" fillId="4" borderId="4" xfId="0" applyNumberFormat="1" applyFont="1" applyFill="1" applyBorder="1" applyAlignment="1">
      <alignment horizontal="center" vertical="center" wrapText="1"/>
    </xf>
    <xf numFmtId="44" fontId="0" fillId="0" borderId="0" xfId="0" applyNumberFormat="1"/>
    <xf numFmtId="44" fontId="4" fillId="2" borderId="1" xfId="1" applyFont="1" applyFill="1" applyBorder="1" applyAlignment="1">
      <alignment horizontal="center" vertical="center"/>
    </xf>
    <xf numFmtId="44" fontId="2" fillId="4" borderId="4" xfId="1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wrapText="1"/>
    </xf>
    <xf numFmtId="44" fontId="3" fillId="0" borderId="0" xfId="1" applyFont="1" applyFill="1" applyBorder="1"/>
    <xf numFmtId="14" fontId="3" fillId="0" borderId="0" xfId="0" applyNumberFormat="1" applyFont="1" applyAlignment="1">
      <alignment horizontal="center" vertical="center" wrapText="1"/>
    </xf>
    <xf numFmtId="0" fontId="7" fillId="0" borderId="7" xfId="0" applyFont="1" applyBorder="1" applyAlignment="1">
      <alignment horizontal="center" wrapText="1"/>
    </xf>
    <xf numFmtId="0" fontId="0" fillId="6" borderId="0" xfId="0" applyFill="1" applyAlignment="1">
      <alignment wrapText="1"/>
    </xf>
    <xf numFmtId="0" fontId="22" fillId="0" borderId="0" xfId="0" applyFont="1" applyAlignment="1">
      <alignment horizontal="center"/>
    </xf>
    <xf numFmtId="0" fontId="0" fillId="8" borderId="0" xfId="0" applyFill="1"/>
    <xf numFmtId="0" fontId="19" fillId="0" borderId="0" xfId="0" applyFont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0" fillId="9" borderId="0" xfId="0" applyFill="1"/>
    <xf numFmtId="0" fontId="21" fillId="0" borderId="0" xfId="0" applyFont="1" applyAlignment="1">
      <alignment vertical="center"/>
    </xf>
    <xf numFmtId="0" fontId="0" fillId="8" borderId="0" xfId="0" applyFill="1" applyAlignment="1">
      <alignment horizontal="left"/>
    </xf>
    <xf numFmtId="0" fontId="0" fillId="6" borderId="0" xfId="0" applyFill="1"/>
    <xf numFmtId="16" fontId="0" fillId="0" borderId="0" xfId="0" applyNumberFormat="1"/>
    <xf numFmtId="0" fontId="7" fillId="10" borderId="0" xfId="0" applyFont="1" applyFill="1"/>
    <xf numFmtId="0" fontId="6" fillId="10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0" fontId="7" fillId="10" borderId="0" xfId="0" applyFont="1" applyFill="1" applyAlignment="1">
      <alignment horizontal="left"/>
    </xf>
    <xf numFmtId="44" fontId="8" fillId="10" borderId="0" xfId="1" applyFont="1" applyFill="1" applyBorder="1"/>
    <xf numFmtId="44" fontId="7" fillId="10" borderId="0" xfId="1" applyFont="1" applyFill="1" applyBorder="1"/>
    <xf numFmtId="44" fontId="8" fillId="10" borderId="0" xfId="1" applyFont="1" applyFill="1" applyBorder="1" applyAlignment="1">
      <alignment horizontal="center"/>
    </xf>
    <xf numFmtId="168" fontId="7" fillId="10" borderId="0" xfId="0" applyNumberFormat="1" applyFont="1" applyFill="1"/>
    <xf numFmtId="44" fontId="8" fillId="10" borderId="0" xfId="0" applyNumberFormat="1" applyFont="1" applyFill="1"/>
    <xf numFmtId="168" fontId="8" fillId="10" borderId="0" xfId="0" applyNumberFormat="1" applyFont="1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left"/>
    </xf>
    <xf numFmtId="44" fontId="3" fillId="10" borderId="0" xfId="1" applyFont="1" applyFill="1" applyBorder="1"/>
    <xf numFmtId="44" fontId="0" fillId="10" borderId="0" xfId="1" applyFont="1" applyFill="1" applyBorder="1"/>
    <xf numFmtId="168" fontId="0" fillId="10" borderId="0" xfId="0" applyNumberFormat="1" applyFill="1"/>
    <xf numFmtId="44" fontId="3" fillId="10" borderId="0" xfId="0" applyNumberFormat="1" applyFont="1" applyFill="1"/>
    <xf numFmtId="168" fontId="3" fillId="10" borderId="0" xfId="0" applyNumberFormat="1" applyFont="1" applyFill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wrapText="1"/>
    </xf>
    <xf numFmtId="0" fontId="7" fillId="0" borderId="0" xfId="0" applyFont="1" applyAlignment="1">
      <alignment horizontal="left" wrapText="1"/>
    </xf>
    <xf numFmtId="0" fontId="0" fillId="10" borderId="0" xfId="0" applyFill="1" applyAlignment="1">
      <alignment horizontal="right"/>
    </xf>
    <xf numFmtId="49" fontId="2" fillId="4" borderId="5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0" fillId="0" borderId="0" xfId="1" applyNumberFormat="1" applyFont="1" applyFill="1" applyAlignment="1">
      <alignment horizontal="left" wrapText="1"/>
    </xf>
    <xf numFmtId="44" fontId="1" fillId="0" borderId="0" xfId="1" applyFont="1" applyBorder="1" applyAlignment="1">
      <alignment horizontal="center"/>
    </xf>
    <xf numFmtId="44" fontId="8" fillId="0" borderId="0" xfId="1" applyFont="1" applyFill="1" applyBorder="1" applyAlignment="1">
      <alignment horizontal="center"/>
    </xf>
    <xf numFmtId="44" fontId="1" fillId="0" borderId="0" xfId="1" applyFont="1" applyBorder="1" applyAlignment="1">
      <alignment horizontal="center" wrapText="1"/>
    </xf>
    <xf numFmtId="14" fontId="3" fillId="0" borderId="0" xfId="0" applyNumberFormat="1" applyFont="1" applyAlignment="1">
      <alignment horizontal="center" wrapText="1"/>
    </xf>
    <xf numFmtId="2" fontId="0" fillId="0" borderId="0" xfId="0" applyNumberFormat="1"/>
    <xf numFmtId="9" fontId="3" fillId="0" borderId="0" xfId="28" applyFont="1" applyAlignment="1">
      <alignment horizontal="center"/>
    </xf>
    <xf numFmtId="9" fontId="0" fillId="0" borderId="0" xfId="28" applyFont="1"/>
    <xf numFmtId="0" fontId="23" fillId="0" borderId="0" xfId="0" applyFont="1"/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44" fontId="4" fillId="2" borderId="1" xfId="2" applyFont="1" applyFill="1" applyBorder="1" applyAlignment="1">
      <alignment horizontal="center" vertical="center"/>
    </xf>
    <xf numFmtId="44" fontId="4" fillId="2" borderId="2" xfId="2" applyFont="1" applyFill="1" applyBorder="1" applyAlignment="1">
      <alignment horizontal="center" vertical="center"/>
    </xf>
    <xf numFmtId="44" fontId="4" fillId="2" borderId="3" xfId="2" applyFont="1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49" fontId="0" fillId="8" borderId="0" xfId="0" applyNumberFormat="1" applyFill="1"/>
    <xf numFmtId="49" fontId="0" fillId="0" borderId="0" xfId="0" applyNumberFormat="1" applyAlignment="1">
      <alignment horizontal="left" wrapText="1"/>
    </xf>
    <xf numFmtId="49" fontId="0" fillId="6" borderId="0" xfId="0" applyNumberFormat="1" applyFill="1"/>
    <xf numFmtId="49" fontId="0" fillId="10" borderId="0" xfId="0" applyNumberFormat="1" applyFill="1"/>
    <xf numFmtId="49" fontId="7" fillId="10" borderId="0" xfId="0" applyNumberFormat="1" applyFont="1" applyFill="1"/>
    <xf numFmtId="49" fontId="0" fillId="8" borderId="0" xfId="0" applyNumberFormat="1" applyFill="1" applyAlignment="1">
      <alignment horizontal="left"/>
    </xf>
    <xf numFmtId="49" fontId="0" fillId="0" borderId="0" xfId="0" applyNumberFormat="1" applyAlignment="1">
      <alignment horizontal="left"/>
    </xf>
    <xf numFmtId="49" fontId="7" fillId="8" borderId="0" xfId="0" applyNumberFormat="1" applyFont="1" applyFill="1" applyAlignment="1">
      <alignment horizontal="center" wrapText="1"/>
    </xf>
    <xf numFmtId="49" fontId="0" fillId="0" borderId="0" xfId="0" applyNumberFormat="1" applyAlignment="1">
      <alignment wrapText="1"/>
    </xf>
    <xf numFmtId="49" fontId="7" fillId="8" borderId="0" xfId="0" applyNumberFormat="1" applyFont="1" applyFill="1" applyAlignment="1">
      <alignment horizontal="center"/>
    </xf>
    <xf numFmtId="49" fontId="7" fillId="6" borderId="0" xfId="0" applyNumberFormat="1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49" fontId="7" fillId="0" borderId="0" xfId="0" applyNumberFormat="1" applyFont="1"/>
  </cellXfs>
  <cellStyles count="29">
    <cellStyle name="Millares 2" xfId="7"/>
    <cellStyle name="Millares 2 2" xfId="10"/>
    <cellStyle name="Millares 2 2 2" xfId="19"/>
    <cellStyle name="Millares 2 3" xfId="13"/>
    <cellStyle name="Millares 2 4" xfId="16"/>
    <cellStyle name="Millares 2 5" xfId="26"/>
    <cellStyle name="Millares 3" xfId="8"/>
    <cellStyle name="Millares 3 2" xfId="11"/>
    <cellStyle name="Millares 3 2 2" xfId="20"/>
    <cellStyle name="Millares 3 3" xfId="17"/>
    <cellStyle name="Millares 3 4" xfId="27"/>
    <cellStyle name="Millares 4" xfId="5"/>
    <cellStyle name="Millares 4 2" xfId="15"/>
    <cellStyle name="Millares 5" xfId="9"/>
    <cellStyle name="Millares 5 2" xfId="18"/>
    <cellStyle name="Millares 6" xfId="12"/>
    <cellStyle name="Millares 6 2" xfId="21"/>
    <cellStyle name="Millares 7" xfId="24"/>
    <cellStyle name="Moneda" xfId="1" builtinId="4"/>
    <cellStyle name="Moneda 2" xfId="14"/>
    <cellStyle name="Moneda 2 2" xfId="22"/>
    <cellStyle name="Moneda 3" xfId="2"/>
    <cellStyle name="Moneda 3 2" xfId="4"/>
    <cellStyle name="Moneda 4" xfId="3"/>
    <cellStyle name="Normal" xfId="0" builtinId="0"/>
    <cellStyle name="Normal 2" xfId="6"/>
    <cellStyle name="Normal 2 2" xfId="25"/>
    <cellStyle name="Normal 3" xfId="23"/>
    <cellStyle name="Porcentaje" xfId="28" builtinId="5"/>
  </cellStyles>
  <dxfs count="152"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[$-1540A]dd\-mmm\-yy;@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[$-1540A]dd\-mmm\-yy;@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numFmt numFmtId="169" formatCode="_-&quot;$&quot;* #,##0.0000_-;\-&quot;$&quot;* #,##0.0000_-;_-&quot;$&quot;* &quot;-&quot;??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8" formatCode="[$-1540A]dd\-mmm\-yy;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[$-1540A]dd\-mmm\-yy;@"/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8" formatCode="[$-1540A]dd\-mmm\-yy;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42424"/>
        <name val="Aptos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8" formatCode="[$-1540A]dd\-mmm\-yy;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/>
  </tableStyles>
  <colors>
    <mruColors>
      <color rgb="FFCCCCFF"/>
      <color rgb="FFFFCCFF"/>
      <color rgb="FFCC99FF"/>
      <color rgb="FF9999FF"/>
      <color rgb="FF9966FF"/>
      <color rgb="FFFF66FF"/>
      <color rgb="FF3366FF"/>
      <color rgb="FF6699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reyes/Desktop/Docs%20Mon/3.%20Reportes/Alberto/2024/4.%20Operaciones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ación"/>
      <sheetName val="Importación"/>
    </sheetNames>
    <sheetDataSet>
      <sheetData sheetId="0">
        <row r="80">
          <cell r="T80">
            <v>62709.36</v>
          </cell>
        </row>
      </sheetData>
      <sheetData sheetId="1"/>
    </sheetDataSet>
  </externalBook>
</externalLink>
</file>

<file path=xl/tables/table1.xml><?xml version="1.0" encoding="utf-8"?>
<table xmlns="http://schemas.openxmlformats.org/spreadsheetml/2006/main" id="1" name="Tabla1" displayName="Tabla1" ref="A2:AT56" totalsRowShown="0" headerRowDxfId="151">
  <autoFilter ref="A2:AT56"/>
  <tableColumns count="46">
    <tableColumn id="1" name="NOTAS IMPORTANTES"/>
    <tableColumn id="2" name="MES" dataDxfId="150"/>
    <tableColumn id="3" name="CLIENTE" dataDxfId="149"/>
    <tableColumn id="4" name="# EMBARQUE" dataDxfId="148"/>
    <tableColumn id="5" name="DESTINO" dataDxfId="147"/>
    <tableColumn id="6" name="VÍA" dataDxfId="146"/>
    <tableColumn id="7" name="# FACTURA" dataDxfId="145"/>
    <tableColumn id="8" name="IMO" dataDxfId="144"/>
    <tableColumn id="9" name="TIPO DE UNIDAD" dataDxfId="143"/>
    <tableColumn id="10" name="# DE CAJA /CONTENEDOR" dataDxfId="142"/>
    <tableColumn id="11" name="STATUS"/>
    <tableColumn id="12" name="COMENTARIOS"/>
    <tableColumn id="13" name="LOAD/ REFERENCIA" dataDxfId="141"/>
    <tableColumn id="14" name="FORWARDER" dataDxfId="140"/>
    <tableColumn id="15" name="# FACTURA FLETE" dataDxfId="139"/>
    <tableColumn id="16" name="FLETE USD" dataDxfId="138" dataCellStyle="Moneda"/>
    <tableColumn id="17" name="OTROS USD" dataDxfId="137" dataCellStyle="Moneda"/>
    <tableColumn id="18" name=" TOTAL DE GASTOS USD" dataDxfId="136" dataCellStyle="Moneda"/>
    <tableColumn id="19" name="ADUANA" dataDxfId="135"/>
    <tableColumn id="20" name="PATENTE" dataDxfId="134"/>
    <tableColumn id="21" name="# PEDIMENTO" dataDxfId="133"/>
    <tableColumn id="22" name="# R1"/>
    <tableColumn id="23" name="FECHA PAGO" dataDxfId="132"/>
    <tableColumn id="24" name="VALOR COMERCIAL MXN" dataDxfId="131" dataCellStyle="Moneda"/>
    <tableColumn id="25" name="A.A." dataDxfId="130"/>
    <tableColumn id="26" name="# FACT. CTA DE GTOS" dataDxfId="129"/>
    <tableColumn id="27" name="TOTAL FACTURA" dataDxfId="128" dataCellStyle="Moneda"/>
    <tableColumn id="28" name="CUSTODIA MXN" dataDxfId="127" dataCellStyle="Moneda"/>
    <tableColumn id="29" name="ALMACENAJES / DEMORAS " dataDxfId="126" dataCellStyle="Moneda"/>
    <tableColumn id="30" name="TOTAL MXN" dataDxfId="125"/>
    <tableColumn id="31" name="#FACTURA"/>
    <tableColumn id="32" name="TOTAL MXN2" dataDxfId="124" dataCellStyle="Moneda"/>
    <tableColumn id="33" name="#FACTURA3"/>
    <tableColumn id="34" name="TOTAL MXN4" dataDxfId="123" dataCellStyle="Moneda"/>
    <tableColumn id="35" name="#FACTURA5"/>
    <tableColumn id="36" name="TOTAL MXN6" dataDxfId="122" dataCellStyle="Moneda"/>
    <tableColumn id="37" name="FLETE EN MXN" dataDxfId="121" dataCellStyle="Moneda">
      <calculatedColumnFormula>R3*$AM$1</calculatedColumnFormula>
    </tableColumn>
    <tableColumn id="38" name="ALL MXN"/>
    <tableColumn id="39" name="PROFIT ó HANDLING" dataDxfId="120">
      <calculatedColumnFormula>AK3/X3</calculatedColumnFormula>
    </tableColumn>
    <tableColumn id="40" name="FECHA DE INGRESO"/>
    <tableColumn id="41" name="REFERENCIA SAP" dataDxfId="119"/>
    <tableColumn id="42" name="# DOC SAP FLETE"/>
    <tableColumn id="43" name="#DOC SAP AA"/>
    <tableColumn id="44" name="DOC SAP ACONDI"/>
    <tableColumn id="45" name="DOC SAP CERT. ORIGEN"/>
    <tableColumn id="46" name="DOC SAP CUSTODI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2:AS52" totalsRowShown="0" headerRowDxfId="112">
  <autoFilter ref="A2:AS52"/>
  <tableColumns count="45">
    <tableColumn id="1" name="NOTAS IMPORTANTES"/>
    <tableColumn id="2" name="MES" dataDxfId="111"/>
    <tableColumn id="3" name="CLIENTE" dataDxfId="110"/>
    <tableColumn id="4" name="# EMBARQUE" dataDxfId="109"/>
    <tableColumn id="5" name="DESTINO" dataDxfId="108"/>
    <tableColumn id="6" name="VÍA" dataDxfId="107"/>
    <tableColumn id="7" name="# FACTURA" dataDxfId="106"/>
    <tableColumn id="8" name="IMO" dataDxfId="105"/>
    <tableColumn id="9" name="TIPO DE UNIDAD" dataDxfId="104"/>
    <tableColumn id="10" name="# DE CAJA /CONTENEDOR" dataDxfId="103"/>
    <tableColumn id="11" name="STATUS"/>
    <tableColumn id="12" name="COMENTARIOS"/>
    <tableColumn id="13" name="LOAD/ REFERENCIA" dataDxfId="102"/>
    <tableColumn id="14" name="FORWARDER" dataDxfId="101"/>
    <tableColumn id="15" name="# FACTURA FLETE" dataDxfId="100"/>
    <tableColumn id="16" name="FLETE USD" dataDxfId="99" dataCellStyle="Moneda"/>
    <tableColumn id="17" name="OTROS USD" dataDxfId="98" dataCellStyle="Moneda"/>
    <tableColumn id="18" name=" TOTAL DE GASTOS USD" dataDxfId="97" dataCellStyle="Moneda"/>
    <tableColumn id="19" name="ADUANA" dataDxfId="96"/>
    <tableColumn id="20" name="PATENTE" dataDxfId="95"/>
    <tableColumn id="21" name="# PEDIMENTO" dataDxfId="94"/>
    <tableColumn id="22" name="# R1"/>
    <tableColumn id="23" name="FECHA PAGO" dataDxfId="93"/>
    <tableColumn id="24" name="VALOR COMERCIAL MXN" dataDxfId="92" dataCellStyle="Moneda"/>
    <tableColumn id="25" name="A.A." dataDxfId="91"/>
    <tableColumn id="26" name="# FACT. CTA DE GTOS"/>
    <tableColumn id="27" name="TOTAL FACTURA" dataDxfId="90" dataCellStyle="Moneda"/>
    <tableColumn id="28" name="CUSTODIA MXN" dataDxfId="89" dataCellStyle="Moneda"/>
    <tableColumn id="29" name="ALMACENAJES / DEMORAS " dataDxfId="88" dataCellStyle="Moneda"/>
    <tableColumn id="30" name="TOTAL MXN" dataDxfId="87"/>
    <tableColumn id="31" name="#FACTURA"/>
    <tableColumn id="32" name="TOTAL MXN2" dataDxfId="86" dataCellStyle="Moneda"/>
    <tableColumn id="33" name="#FACTURA3"/>
    <tableColumn id="34" name="TOTAL MXN4" dataDxfId="85"/>
    <tableColumn id="35" name="#FACTURA5"/>
    <tableColumn id="36" name="TOTAL MXN6" dataDxfId="84" dataCellStyle="Moneda"/>
    <tableColumn id="37" name="FLETE EN MXN" dataDxfId="83">
      <calculatedColumnFormula>Tabla2[[#This Row],[ TOTAL DE GASTOS USD]]*$AM$1</calculatedColumnFormula>
    </tableColumn>
    <tableColumn id="38" name="ALL MXN"/>
    <tableColumn id="39" name="PROFIT ó HANDLING" dataDxfId="82">
      <calculatedColumnFormula>Tabla2[[#This Row],[FLETE EN MXN]]/Tabla2[[#This Row],[VALOR COMERCIAL MXN]]</calculatedColumnFormula>
    </tableColumn>
    <tableColumn id="40" name="FECHA DE INGRESO" dataDxfId="81"/>
    <tableColumn id="41" name="REFERENCIA SAP" dataDxfId="80">
      <calculatedColumnFormula>+C3&amp;" "&amp;D3&amp;" "&amp;" "&amp;U3</calculatedColumnFormula>
    </tableColumn>
    <tableColumn id="42" name="# DOC SAP FLETE"/>
    <tableColumn id="43" name="#DOC SAP AA"/>
    <tableColumn id="44" name="DOC SAP ACONDI"/>
    <tableColumn id="45" name="DOC SAP CERT. ORIGEN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2:AS40" totalsRowShown="0" headerRowDxfId="76">
  <autoFilter ref="A2:AS40"/>
  <tableColumns count="45">
    <tableColumn id="1" name="NOTAS IMPORTANTES"/>
    <tableColumn id="2" name="MES" dataDxfId="75"/>
    <tableColumn id="3" name="CLIENTE" dataDxfId="74"/>
    <tableColumn id="4" name="# EMBARQUE" dataDxfId="73"/>
    <tableColumn id="5" name="DESTINO" dataDxfId="72"/>
    <tableColumn id="6" name="VÍA" dataDxfId="71"/>
    <tableColumn id="7" name="# FACTURA" dataDxfId="70"/>
    <tableColumn id="8" name="IMO" dataDxfId="69"/>
    <tableColumn id="9" name="TIPO DE UNIDAD" dataDxfId="68"/>
    <tableColumn id="10" name="# DE CAJA /CONTENEDOR" dataDxfId="67"/>
    <tableColumn id="11" name="STATUS" dataDxfId="66"/>
    <tableColumn id="12" name="COMENTARIOS"/>
    <tableColumn id="13" name="LOAD/ REFERENCIA" dataDxfId="65"/>
    <tableColumn id="14" name="FORWARDER" dataDxfId="64"/>
    <tableColumn id="15" name="# FACTURA FLETE" dataDxfId="63"/>
    <tableColumn id="16" name="FLETE USD" dataDxfId="62" dataCellStyle="Moneda"/>
    <tableColumn id="17" name="OTROS USD" dataDxfId="61" dataCellStyle="Moneda"/>
    <tableColumn id="18" name=" TOTAL DE GASTOS USD" dataDxfId="60" dataCellStyle="Moneda"/>
    <tableColumn id="19" name="ADUANA" dataDxfId="59"/>
    <tableColumn id="20" name="PATENTE" dataDxfId="58"/>
    <tableColumn id="21" name="# PEDIMENTO" dataDxfId="57"/>
    <tableColumn id="22" name="# R1"/>
    <tableColumn id="23" name="FECHA PAGO" dataDxfId="56"/>
    <tableColumn id="24" name="VALOR COMERCIAL MXN" dataDxfId="55" dataCellStyle="Moneda"/>
    <tableColumn id="25" name="A.A." dataDxfId="54"/>
    <tableColumn id="26" name="# FACT. CTA DE GTOS"/>
    <tableColumn id="27" name="TOTAL FACTURA" dataDxfId="53" dataCellStyle="Moneda"/>
    <tableColumn id="28" name="CUSTODIA MXN" dataDxfId="52" dataCellStyle="Moneda"/>
    <tableColumn id="29" name="ALMACENAJES / DEMORAS " dataDxfId="51" dataCellStyle="Moneda"/>
    <tableColumn id="30" name="TOTAL MXN" dataDxfId="50"/>
    <tableColumn id="31" name="#FACTURA"/>
    <tableColumn id="32" name="TOTAL MXN2" dataDxfId="49" dataCellStyle="Moneda"/>
    <tableColumn id="33" name="#FACTURA3"/>
    <tableColumn id="34" name="TOTAL MXN4" dataDxfId="48" dataCellStyle="Moneda"/>
    <tableColumn id="35" name="#FACTURA5" dataDxfId="47" dataCellStyle="Moneda"/>
    <tableColumn id="36" name="TOTAL MXN6" dataDxfId="46" dataCellStyle="Moneda"/>
    <tableColumn id="37" name="FLETE EN MXN" dataDxfId="45">
      <calculatedColumnFormula>Tabla3[[#This Row],[ TOTAL DE GASTOS USD]]*$AM$1</calculatedColumnFormula>
    </tableColumn>
    <tableColumn id="38" name="ALL MXN"/>
    <tableColumn id="39" name="PROFIT ó HANDLING" dataDxfId="44">
      <calculatedColumnFormula>Tabla3[[#This Row],[FLETE EN MXN]]/Tabla3[[#This Row],[VALOR COMERCIAL MXN]]</calculatedColumnFormula>
    </tableColumn>
    <tableColumn id="40" name="FECHA DE INGRESO" dataDxfId="43"/>
    <tableColumn id="41" name="REFERENCIA SAP" dataDxfId="42">
      <calculatedColumnFormula>+C3&amp;" "&amp;D3&amp;" "&amp;" "&amp;U3</calculatedColumnFormula>
    </tableColumn>
    <tableColumn id="42" name="# DOC SAP FLETE"/>
    <tableColumn id="43" name="#DOC SAP AA"/>
    <tableColumn id="44" name="DOC SAP ACONDI"/>
    <tableColumn id="45" name="DOC SAP CERT. ORIGE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a4" displayName="Tabla4" ref="A2:AS57" totalsRowShown="0" headerRowDxfId="32">
  <autoFilter ref="A2:AS57">
    <filterColumn colId="5">
      <filters>
        <filter val="AIR"/>
      </filters>
    </filterColumn>
  </autoFilter>
  <tableColumns count="45">
    <tableColumn id="1" name="NOTAS IMPORTANTES"/>
    <tableColumn id="2" name="MES" dataDxfId="31"/>
    <tableColumn id="3" name="CLIENTE" dataDxfId="30"/>
    <tableColumn id="4" name="# EMBARQUE" dataDxfId="29"/>
    <tableColumn id="5" name="DESTINO" dataDxfId="28"/>
    <tableColumn id="6" name="VÍA" dataDxfId="27"/>
    <tableColumn id="7" name="# FACTURA" dataDxfId="26"/>
    <tableColumn id="8" name="IMO" dataDxfId="25"/>
    <tableColumn id="9" name="TIPO DE UNIDAD" dataDxfId="24"/>
    <tableColumn id="10" name="# DE CAJA /CONTENEDOR"/>
    <tableColumn id="11" name="STATUS"/>
    <tableColumn id="12" name="COMENTARIOS"/>
    <tableColumn id="13" name="LOAD/ REFERENCIA" dataDxfId="23"/>
    <tableColumn id="14" name="FORWARDER" dataDxfId="22"/>
    <tableColumn id="15" name="# FACTURA FLETE" dataDxfId="21"/>
    <tableColumn id="16" name="FLETE USD" dataDxfId="20" dataCellStyle="Moneda"/>
    <tableColumn id="17" name="OTROS USD" dataDxfId="19" dataCellStyle="Moneda"/>
    <tableColumn id="18" name=" TOTAL DE GASTOS USD" dataDxfId="18" dataCellStyle="Moneda"/>
    <tableColumn id="19" name="ADUANA" dataDxfId="17"/>
    <tableColumn id="20" name="PATENTE" dataDxfId="16"/>
    <tableColumn id="21" name="# PEDIMENTO" dataDxfId="15"/>
    <tableColumn id="22" name="# R1"/>
    <tableColumn id="23" name="FECHA PAGO" dataDxfId="14"/>
    <tableColumn id="24" name="VALOR COMERCIAL MXN" dataDxfId="13" dataCellStyle="Moneda"/>
    <tableColumn id="25" name="A.A." dataDxfId="12"/>
    <tableColumn id="26" name="# FACT. CTA DE GTOS"/>
    <tableColumn id="27" name="TOTAL FACTURA" dataDxfId="11" dataCellStyle="Moneda"/>
    <tableColumn id="28" name="CUSTODIA MXN" dataDxfId="10" dataCellStyle="Moneda"/>
    <tableColumn id="29" name="ALMACENAJES / DEMORAS " dataDxfId="9" dataCellStyle="Moneda"/>
    <tableColumn id="30" name="TOTAL MXN" dataDxfId="8">
      <calculatedColumnFormula>AA3+AB3+AC3</calculatedColumnFormula>
    </tableColumn>
    <tableColumn id="31" name="#FACTURA"/>
    <tableColumn id="32" name="TOTAL MXN2" dataDxfId="7" dataCellStyle="Moneda"/>
    <tableColumn id="33" name="#FACTURA3"/>
    <tableColumn id="34" name="TOTAL MXN4" dataDxfId="6" dataCellStyle="Moneda"/>
    <tableColumn id="35" name="#FACTURA5" dataDxfId="5" dataCellStyle="Moneda"/>
    <tableColumn id="36" name="TOTAL MXN6" dataDxfId="4" dataCellStyle="Moneda"/>
    <tableColumn id="37" name="FLETE EN MXN" dataCellStyle="Moneda">
      <calculatedColumnFormula>R3*$AM$1</calculatedColumnFormula>
    </tableColumn>
    <tableColumn id="38" name="ALL MXN"/>
    <tableColumn id="39" name="PROFIT ó HANDLING" dataDxfId="3">
      <calculatedColumnFormula>AK3/X3</calculatedColumnFormula>
    </tableColumn>
    <tableColumn id="40" name="FECHA DE INGRESO" dataDxfId="2"/>
    <tableColumn id="41" name="REFERENCIA SAP" dataDxfId="1">
      <calculatedColumnFormula>+C3&amp;" "&amp;D3&amp;" "&amp;" "&amp;U3</calculatedColumnFormula>
    </tableColumn>
    <tableColumn id="42" name="# DOC SAP FLETE"/>
    <tableColumn id="43" name="#DOC SAP AA"/>
    <tableColumn id="44" name="DOC SAP ACONDI"/>
    <tableColumn id="45" name="DOC SAP CERT. ORIGE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3"/>
  <sheetViews>
    <sheetView zoomScale="77" zoomScaleNormal="77" workbookViewId="0">
      <selection activeCell="J16" sqref="J16"/>
    </sheetView>
  </sheetViews>
  <sheetFormatPr baseColWidth="10" defaultColWidth="11.42578125" defaultRowHeight="15"/>
  <cols>
    <col min="3" max="3" width="18.5703125" bestFit="1" customWidth="1"/>
    <col min="4" max="4" width="16.42578125" bestFit="1" customWidth="1"/>
    <col min="6" max="6" width="12.85546875" bestFit="1" customWidth="1"/>
    <col min="7" max="7" width="28.140625" bestFit="1" customWidth="1"/>
    <col min="8" max="8" width="17.85546875" bestFit="1" customWidth="1"/>
    <col min="9" max="9" width="17.85546875" customWidth="1"/>
    <col min="10" max="10" width="13.42578125" bestFit="1" customWidth="1"/>
  </cols>
  <sheetData>
    <row r="2" spans="2:11">
      <c r="B2" s="2" t="s">
        <v>6</v>
      </c>
      <c r="C2" s="2" t="s">
        <v>79</v>
      </c>
      <c r="D2" s="2" t="s">
        <v>9</v>
      </c>
      <c r="E2" s="2" t="s">
        <v>10</v>
      </c>
      <c r="F2" s="2" t="s">
        <v>80</v>
      </c>
      <c r="G2" s="2" t="s">
        <v>152</v>
      </c>
      <c r="H2" s="2" t="s">
        <v>81</v>
      </c>
      <c r="I2" s="2" t="s">
        <v>145</v>
      </c>
      <c r="J2" s="2" t="s">
        <v>82</v>
      </c>
      <c r="K2" s="2" t="s">
        <v>142</v>
      </c>
    </row>
    <row r="3" spans="2:11">
      <c r="B3" t="s">
        <v>54</v>
      </c>
      <c r="C3" t="s">
        <v>83</v>
      </c>
      <c r="D3" t="s">
        <v>83</v>
      </c>
      <c r="E3" t="s">
        <v>52</v>
      </c>
      <c r="F3" t="s">
        <v>59</v>
      </c>
      <c r="G3" t="s">
        <v>154</v>
      </c>
      <c r="H3" t="s">
        <v>42</v>
      </c>
      <c r="I3" t="s">
        <v>146</v>
      </c>
      <c r="J3" t="s">
        <v>42</v>
      </c>
      <c r="K3" t="s">
        <v>42</v>
      </c>
    </row>
    <row r="4" spans="2:11">
      <c r="B4" t="s">
        <v>55</v>
      </c>
      <c r="C4" t="s">
        <v>84</v>
      </c>
      <c r="D4" t="s">
        <v>84</v>
      </c>
      <c r="E4" t="s">
        <v>40</v>
      </c>
      <c r="F4" t="s">
        <v>58</v>
      </c>
      <c r="G4" t="s">
        <v>155</v>
      </c>
      <c r="H4" t="s">
        <v>70</v>
      </c>
      <c r="I4" t="s">
        <v>147</v>
      </c>
      <c r="J4" t="s">
        <v>73</v>
      </c>
      <c r="K4" t="s">
        <v>133</v>
      </c>
    </row>
    <row r="5" spans="2:11">
      <c r="B5" t="s">
        <v>60</v>
      </c>
      <c r="C5" t="s">
        <v>45</v>
      </c>
      <c r="D5" t="s">
        <v>45</v>
      </c>
      <c r="E5" t="s">
        <v>49</v>
      </c>
      <c r="F5" t="s">
        <v>41</v>
      </c>
      <c r="G5" t="s">
        <v>156</v>
      </c>
      <c r="H5" t="s">
        <v>78</v>
      </c>
      <c r="I5" t="s">
        <v>148</v>
      </c>
      <c r="J5" t="s">
        <v>78</v>
      </c>
    </row>
    <row r="6" spans="2:11">
      <c r="B6" t="s">
        <v>61</v>
      </c>
      <c r="C6" t="s">
        <v>85</v>
      </c>
      <c r="D6" t="s">
        <v>85</v>
      </c>
      <c r="F6" t="s">
        <v>50</v>
      </c>
      <c r="G6" t="s">
        <v>157</v>
      </c>
      <c r="H6" t="s">
        <v>71</v>
      </c>
      <c r="I6" t="s">
        <v>149</v>
      </c>
      <c r="J6" t="s">
        <v>86</v>
      </c>
    </row>
    <row r="7" spans="2:11">
      <c r="B7" t="s">
        <v>62</v>
      </c>
      <c r="C7" t="s">
        <v>87</v>
      </c>
      <c r="D7" t="s">
        <v>87</v>
      </c>
      <c r="F7" t="s">
        <v>140</v>
      </c>
      <c r="G7" t="s">
        <v>158</v>
      </c>
      <c r="H7" t="s">
        <v>72</v>
      </c>
      <c r="I7" t="s">
        <v>150</v>
      </c>
      <c r="J7" t="s">
        <v>75</v>
      </c>
    </row>
    <row r="8" spans="2:11">
      <c r="B8" t="s">
        <v>63</v>
      </c>
      <c r="C8" t="s">
        <v>88</v>
      </c>
      <c r="D8" t="s">
        <v>88</v>
      </c>
      <c r="F8" t="s">
        <v>56</v>
      </c>
      <c r="G8" t="s">
        <v>159</v>
      </c>
      <c r="H8" t="s">
        <v>73</v>
      </c>
      <c r="I8" t="s">
        <v>151</v>
      </c>
      <c r="J8" t="s">
        <v>51</v>
      </c>
    </row>
    <row r="9" spans="2:11">
      <c r="B9" t="s">
        <v>64</v>
      </c>
      <c r="C9" t="s">
        <v>89</v>
      </c>
      <c r="D9" t="s">
        <v>89</v>
      </c>
      <c r="F9" t="s">
        <v>143</v>
      </c>
      <c r="H9" t="s">
        <v>51</v>
      </c>
      <c r="I9" t="s">
        <v>183</v>
      </c>
      <c r="J9" t="s">
        <v>53</v>
      </c>
    </row>
    <row r="10" spans="2:11">
      <c r="B10" t="s">
        <v>65</v>
      </c>
      <c r="C10" t="s">
        <v>90</v>
      </c>
      <c r="D10" t="s">
        <v>91</v>
      </c>
      <c r="H10" t="s">
        <v>53</v>
      </c>
      <c r="J10" t="s">
        <v>72</v>
      </c>
    </row>
    <row r="11" spans="2:11">
      <c r="B11" t="s">
        <v>66</v>
      </c>
      <c r="C11" t="s">
        <v>92</v>
      </c>
      <c r="D11" t="s">
        <v>93</v>
      </c>
      <c r="H11" t="s">
        <v>7</v>
      </c>
      <c r="J11" t="s">
        <v>76</v>
      </c>
    </row>
    <row r="12" spans="2:11">
      <c r="B12" t="s">
        <v>67</v>
      </c>
      <c r="C12" t="s">
        <v>94</v>
      </c>
      <c r="D12" t="s">
        <v>90</v>
      </c>
      <c r="H12" t="s">
        <v>74</v>
      </c>
    </row>
    <row r="13" spans="2:11">
      <c r="B13" t="s">
        <v>68</v>
      </c>
      <c r="C13" t="s">
        <v>95</v>
      </c>
      <c r="D13" t="s">
        <v>96</v>
      </c>
      <c r="H13" t="s">
        <v>141</v>
      </c>
    </row>
    <row r="14" spans="2:11">
      <c r="B14" t="s">
        <v>57</v>
      </c>
      <c r="C14" t="s">
        <v>43</v>
      </c>
      <c r="D14" t="s">
        <v>97</v>
      </c>
    </row>
    <row r="15" spans="2:11">
      <c r="C15" t="s">
        <v>98</v>
      </c>
      <c r="D15" t="s">
        <v>48</v>
      </c>
    </row>
    <row r="16" spans="2:11">
      <c r="C16" t="s">
        <v>99</v>
      </c>
      <c r="D16" t="s">
        <v>92</v>
      </c>
    </row>
    <row r="17" spans="3:4">
      <c r="C17" t="s">
        <v>100</v>
      </c>
      <c r="D17" t="s">
        <v>101</v>
      </c>
    </row>
    <row r="18" spans="3:4">
      <c r="C18" t="s">
        <v>44</v>
      </c>
      <c r="D18" t="s">
        <v>102</v>
      </c>
    </row>
    <row r="19" spans="3:4">
      <c r="C19" t="s">
        <v>103</v>
      </c>
      <c r="D19" t="s">
        <v>104</v>
      </c>
    </row>
    <row r="20" spans="3:4">
      <c r="C20" t="s">
        <v>105</v>
      </c>
      <c r="D20" t="s">
        <v>106</v>
      </c>
    </row>
    <row r="21" spans="3:4">
      <c r="C21" t="s">
        <v>107</v>
      </c>
      <c r="D21" t="s">
        <v>47</v>
      </c>
    </row>
    <row r="22" spans="3:4">
      <c r="C22" t="s">
        <v>108</v>
      </c>
      <c r="D22" t="s">
        <v>94</v>
      </c>
    </row>
    <row r="23" spans="3:4">
      <c r="C23" t="s">
        <v>109</v>
      </c>
      <c r="D23" t="s">
        <v>95</v>
      </c>
    </row>
    <row r="24" spans="3:4">
      <c r="C24" t="s">
        <v>110</v>
      </c>
      <c r="D24" t="s">
        <v>43</v>
      </c>
    </row>
    <row r="25" spans="3:4">
      <c r="C25" t="s">
        <v>111</v>
      </c>
      <c r="D25" t="s">
        <v>98</v>
      </c>
    </row>
    <row r="26" spans="3:4">
      <c r="C26" t="s">
        <v>112</v>
      </c>
      <c r="D26" t="s">
        <v>99</v>
      </c>
    </row>
    <row r="27" spans="3:4">
      <c r="C27" t="s">
        <v>113</v>
      </c>
      <c r="D27" t="s">
        <v>100</v>
      </c>
    </row>
    <row r="28" spans="3:4">
      <c r="C28" t="s">
        <v>114</v>
      </c>
      <c r="D28" t="s">
        <v>115</v>
      </c>
    </row>
    <row r="29" spans="3:4">
      <c r="C29" t="s">
        <v>116</v>
      </c>
      <c r="D29" t="s">
        <v>117</v>
      </c>
    </row>
    <row r="30" spans="3:4">
      <c r="C30" t="s">
        <v>118</v>
      </c>
      <c r="D30" t="s">
        <v>119</v>
      </c>
    </row>
    <row r="31" spans="3:4">
      <c r="C31" t="s">
        <v>120</v>
      </c>
      <c r="D31" t="s">
        <v>46</v>
      </c>
    </row>
    <row r="32" spans="3:4">
      <c r="C32" t="s">
        <v>121</v>
      </c>
      <c r="D32" t="s">
        <v>122</v>
      </c>
    </row>
    <row r="33" spans="3:4">
      <c r="C33" t="s">
        <v>123</v>
      </c>
      <c r="D33" t="s">
        <v>124</v>
      </c>
    </row>
    <row r="34" spans="3:4">
      <c r="C34" t="s">
        <v>125</v>
      </c>
      <c r="D34" t="s">
        <v>126</v>
      </c>
    </row>
    <row r="35" spans="3:4">
      <c r="C35" t="s">
        <v>127</v>
      </c>
      <c r="D35" t="s">
        <v>128</v>
      </c>
    </row>
    <row r="36" spans="3:4">
      <c r="C36" t="s">
        <v>129</v>
      </c>
      <c r="D36" t="s">
        <v>130</v>
      </c>
    </row>
    <row r="37" spans="3:4">
      <c r="C37" t="s">
        <v>77</v>
      </c>
      <c r="D37" t="s">
        <v>69</v>
      </c>
    </row>
    <row r="38" spans="3:4">
      <c r="C38" t="s">
        <v>139</v>
      </c>
      <c r="D38" t="s">
        <v>131</v>
      </c>
    </row>
    <row r="39" spans="3:4">
      <c r="C39" t="s">
        <v>134</v>
      </c>
      <c r="D39" t="s">
        <v>136</v>
      </c>
    </row>
    <row r="40" spans="3:4">
      <c r="D40" t="s">
        <v>137</v>
      </c>
    </row>
    <row r="41" spans="3:4">
      <c r="D41" t="s">
        <v>135</v>
      </c>
    </row>
    <row r="42" spans="3:4">
      <c r="D42" t="s">
        <v>138</v>
      </c>
    </row>
    <row r="43" spans="3:4">
      <c r="D43" t="s">
        <v>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O40"/>
  <sheetViews>
    <sheetView zoomScale="70" zoomScaleNormal="70" workbookViewId="0">
      <pane xSplit="5" ySplit="2" topLeftCell="H7" activePane="bottomRight" state="frozen"/>
      <selection pane="topRight" activeCell="F1" sqref="F1"/>
      <selection pane="bottomLeft" activeCell="A3" sqref="A3"/>
      <selection pane="bottomRight" activeCell="M14" sqref="A1:XEO40"/>
    </sheetView>
  </sheetViews>
  <sheetFormatPr baseColWidth="10" defaultRowHeight="15"/>
  <cols>
    <col min="1" max="1" width="15.5703125" customWidth="1"/>
    <col min="3" max="3" width="27.5703125" customWidth="1"/>
    <col min="4" max="4" width="9.5703125" customWidth="1"/>
    <col min="5" max="5" width="19" customWidth="1"/>
    <col min="6" max="6" width="11.42578125" customWidth="1"/>
    <col min="7" max="7" width="16.85546875" customWidth="1"/>
    <col min="8" max="9" width="11.42578125" customWidth="1"/>
    <col min="10" max="10" width="23.5703125" customWidth="1"/>
    <col min="11" max="11" width="22.85546875" customWidth="1"/>
    <col min="12" max="12" width="20.5703125" customWidth="1"/>
    <col min="13" max="13" width="25.42578125" style="39" customWidth="1"/>
    <col min="14" max="14" width="22.85546875" customWidth="1"/>
    <col min="15" max="15" width="21.85546875" customWidth="1"/>
    <col min="16" max="16" width="24.42578125" style="10" customWidth="1"/>
    <col min="17" max="17" width="11.42578125" customWidth="1"/>
    <col min="18" max="18" width="17.5703125" customWidth="1"/>
    <col min="19" max="19" width="18" style="6" customWidth="1"/>
    <col min="20" max="20" width="14.5703125" style="6" customWidth="1"/>
    <col min="21" max="21" width="20" style="6" customWidth="1"/>
    <col min="22" max="22" width="19" customWidth="1"/>
    <col min="23" max="23" width="14.85546875" customWidth="1"/>
    <col min="24" max="24" width="21.5703125" customWidth="1"/>
    <col min="25" max="25" width="20.5703125" customWidth="1"/>
    <col min="26" max="26" width="16.5703125" customWidth="1"/>
    <col min="27" max="27" width="19" customWidth="1"/>
    <col min="28" max="28" width="15.42578125" style="10" customWidth="1"/>
    <col min="29" max="29" width="27.42578125" customWidth="1"/>
    <col min="30" max="30" width="18.5703125" customWidth="1"/>
    <col min="31" max="31" width="16" customWidth="1"/>
    <col min="32" max="32" width="17" customWidth="1"/>
    <col min="33" max="33" width="16.85546875" customWidth="1"/>
    <col min="34" max="36" width="18.42578125" customWidth="1"/>
    <col min="37" max="37" width="20.42578125" customWidth="1"/>
    <col min="38" max="38" width="19" customWidth="1"/>
    <col min="39" max="39" width="14" style="11" customWidth="1"/>
    <col min="40" max="40" width="15.5703125" style="12" customWidth="1"/>
    <col min="41" max="41" width="28.42578125" bestFit="1" customWidth="1"/>
    <col min="42" max="42" width="19.42578125" bestFit="1" customWidth="1"/>
    <col min="44" max="44" width="20.5703125" customWidth="1"/>
    <col min="45" max="45" width="14" bestFit="1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3</v>
      </c>
      <c r="AH1" s="177"/>
      <c r="AI1" s="175" t="s">
        <v>142</v>
      </c>
      <c r="AJ1" s="177"/>
      <c r="AK1" s="18" t="s">
        <v>162</v>
      </c>
      <c r="AL1" s="19" t="s">
        <v>4</v>
      </c>
      <c r="AM1" s="20">
        <v>17.0626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46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30</v>
      </c>
      <c r="AG2" s="24" t="s">
        <v>31</v>
      </c>
      <c r="AH2" s="31" t="s">
        <v>30</v>
      </c>
      <c r="AI2" s="24" t="s">
        <v>31</v>
      </c>
      <c r="AJ2" s="31" t="s">
        <v>30</v>
      </c>
      <c r="AK2" s="24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27" customHeight="1">
      <c r="B3" s="4" t="s">
        <v>54</v>
      </c>
      <c r="C3" s="5" t="s">
        <v>44</v>
      </c>
      <c r="D3" s="6" t="s">
        <v>166</v>
      </c>
      <c r="E3" s="4" t="s">
        <v>46</v>
      </c>
      <c r="F3" s="4" t="s">
        <v>49</v>
      </c>
      <c r="G3" s="4" t="s">
        <v>169</v>
      </c>
      <c r="H3" s="6" t="s">
        <v>167</v>
      </c>
      <c r="I3" s="4" t="s">
        <v>50</v>
      </c>
      <c r="J3">
        <v>7058</v>
      </c>
      <c r="K3" t="s">
        <v>159</v>
      </c>
      <c r="M3" s="39">
        <v>460908380</v>
      </c>
      <c r="N3" s="4" t="s">
        <v>51</v>
      </c>
      <c r="O3">
        <v>6194329872</v>
      </c>
      <c r="P3" s="10">
        <v>3485</v>
      </c>
      <c r="Q3" s="14"/>
      <c r="R3" s="1">
        <f t="shared" ref="R3:R34" si="0">P3+Q3</f>
        <v>3485</v>
      </c>
      <c r="S3" s="6" t="s">
        <v>151</v>
      </c>
      <c r="T3" s="6">
        <v>1632</v>
      </c>
      <c r="U3" s="6">
        <v>4000818</v>
      </c>
      <c r="W3" s="22">
        <v>45300</v>
      </c>
      <c r="X3" s="10">
        <v>904362</v>
      </c>
      <c r="Y3" t="s">
        <v>189</v>
      </c>
      <c r="Z3" s="5" t="s">
        <v>170</v>
      </c>
      <c r="AA3" s="14"/>
      <c r="AC3" s="14"/>
      <c r="AD3" s="17">
        <f t="shared" ref="AD3:AD34" si="1">AA3+AB3+AC3</f>
        <v>0</v>
      </c>
      <c r="AF3" s="10"/>
      <c r="AH3" s="10"/>
      <c r="AI3">
        <v>9581</v>
      </c>
      <c r="AJ3" s="43">
        <v>7018</v>
      </c>
      <c r="AK3" s="43">
        <f>R3*$AM$1</f>
        <v>59463.161</v>
      </c>
      <c r="AM3" s="50">
        <f>AK3/X3</f>
        <v>6.575150326970837E-2</v>
      </c>
      <c r="AN3" s="21">
        <v>45302</v>
      </c>
      <c r="AO3" s="13" t="str">
        <f t="shared" ref="AO3:AO34" si="2">+C3&amp;" "&amp;D3&amp;" "&amp;" "&amp;U3</f>
        <v>BIP SALLY #1  4000818</v>
      </c>
      <c r="AP3">
        <v>40000059</v>
      </c>
      <c r="AS3">
        <v>20000300</v>
      </c>
    </row>
    <row r="4" spans="1:16369" ht="27" customHeight="1">
      <c r="B4" s="4" t="s">
        <v>54</v>
      </c>
      <c r="C4" s="5" t="s">
        <v>44</v>
      </c>
      <c r="D4" s="6" t="s">
        <v>171</v>
      </c>
      <c r="E4" s="4" t="s">
        <v>46</v>
      </c>
      <c r="F4" s="4" t="s">
        <v>49</v>
      </c>
      <c r="G4" s="4" t="s">
        <v>172</v>
      </c>
      <c r="H4" s="6" t="s">
        <v>167</v>
      </c>
      <c r="I4" s="4" t="s">
        <v>50</v>
      </c>
      <c r="J4" s="39" t="s">
        <v>168</v>
      </c>
      <c r="K4" t="s">
        <v>159</v>
      </c>
      <c r="M4" s="39">
        <v>460908377</v>
      </c>
      <c r="N4" s="4" t="s">
        <v>51</v>
      </c>
      <c r="O4">
        <v>6194340914</v>
      </c>
      <c r="P4" s="10">
        <v>3485</v>
      </c>
      <c r="Q4" s="14"/>
      <c r="R4" s="1">
        <f t="shared" si="0"/>
        <v>3485</v>
      </c>
      <c r="S4" s="6" t="s">
        <v>151</v>
      </c>
      <c r="T4" s="6">
        <v>1632</v>
      </c>
      <c r="U4" s="6">
        <v>4000888</v>
      </c>
      <c r="W4" s="22">
        <v>45301</v>
      </c>
      <c r="X4" s="10">
        <v>822523</v>
      </c>
      <c r="Y4" t="s">
        <v>189</v>
      </c>
      <c r="Z4" s="5" t="s">
        <v>170</v>
      </c>
      <c r="AA4" s="14"/>
      <c r="AC4" s="14"/>
      <c r="AD4" s="17">
        <f t="shared" si="1"/>
        <v>0</v>
      </c>
      <c r="AF4" s="10"/>
      <c r="AH4" s="10"/>
      <c r="AI4">
        <v>9582</v>
      </c>
      <c r="AJ4" s="43">
        <v>7018</v>
      </c>
      <c r="AK4" s="43">
        <f t="shared" ref="AK4:AK20" si="3">R4*$AM$1</f>
        <v>59463.161</v>
      </c>
      <c r="AM4" s="50">
        <f t="shared" ref="AM4:AM39" si="4">AK4/X4</f>
        <v>7.2293614889796395E-2</v>
      </c>
      <c r="AN4" s="45" t="s">
        <v>214</v>
      </c>
      <c r="AO4" s="13" t="str">
        <f t="shared" si="2"/>
        <v>BIP SALLY #2  4000888</v>
      </c>
      <c r="AP4">
        <v>40000075</v>
      </c>
      <c r="AS4">
        <v>20000303</v>
      </c>
    </row>
    <row r="5" spans="1:16369" ht="27" customHeight="1">
      <c r="B5" s="4" t="s">
        <v>54</v>
      </c>
      <c r="C5" s="5" t="s">
        <v>44</v>
      </c>
      <c r="D5" s="6" t="s">
        <v>173</v>
      </c>
      <c r="E5" s="4" t="s">
        <v>46</v>
      </c>
      <c r="F5" s="4" t="s">
        <v>49</v>
      </c>
      <c r="G5" s="4" t="s">
        <v>178</v>
      </c>
      <c r="H5" s="6" t="s">
        <v>167</v>
      </c>
      <c r="I5" s="4" t="s">
        <v>50</v>
      </c>
      <c r="J5" s="41" t="s">
        <v>181</v>
      </c>
      <c r="K5" t="s">
        <v>159</v>
      </c>
      <c r="M5" s="39">
        <v>461121079</v>
      </c>
      <c r="N5" s="4" t="s">
        <v>51</v>
      </c>
      <c r="O5">
        <v>6194474777</v>
      </c>
      <c r="P5" s="10">
        <v>3485</v>
      </c>
      <c r="Q5" s="14"/>
      <c r="R5" s="1">
        <f t="shared" si="0"/>
        <v>3485</v>
      </c>
      <c r="S5" s="6" t="s">
        <v>151</v>
      </c>
      <c r="T5" s="6">
        <v>1632</v>
      </c>
      <c r="U5" s="6">
        <v>4000987</v>
      </c>
      <c r="W5" s="22">
        <v>45302</v>
      </c>
      <c r="X5" s="10">
        <v>1139714</v>
      </c>
      <c r="Y5" t="s">
        <v>189</v>
      </c>
      <c r="Z5" s="5" t="s">
        <v>170</v>
      </c>
      <c r="AA5" s="14"/>
      <c r="AC5" s="14"/>
      <c r="AD5" s="17">
        <f t="shared" si="1"/>
        <v>0</v>
      </c>
      <c r="AF5" s="10"/>
      <c r="AH5" s="10"/>
      <c r="AI5">
        <v>9585</v>
      </c>
      <c r="AJ5" s="43">
        <v>7018</v>
      </c>
      <c r="AK5" s="43">
        <f t="shared" si="3"/>
        <v>59463.161</v>
      </c>
      <c r="AM5" s="50">
        <f t="shared" si="4"/>
        <v>5.2173756749500311E-2</v>
      </c>
      <c r="AN5" s="45" t="s">
        <v>214</v>
      </c>
      <c r="AO5" s="13" t="str">
        <f t="shared" si="2"/>
        <v>BIP SALLY #3  4000987</v>
      </c>
      <c r="AP5">
        <v>40000078</v>
      </c>
      <c r="AS5">
        <v>20000306</v>
      </c>
    </row>
    <row r="6" spans="1:16369" ht="27" customHeight="1">
      <c r="B6" s="4" t="s">
        <v>54</v>
      </c>
      <c r="C6" s="5" t="s">
        <v>44</v>
      </c>
      <c r="D6" s="6" t="s">
        <v>174</v>
      </c>
      <c r="E6" s="4" t="s">
        <v>46</v>
      </c>
      <c r="F6" s="4" t="s">
        <v>49</v>
      </c>
      <c r="G6" s="4" t="s">
        <v>179</v>
      </c>
      <c r="H6" s="6" t="s">
        <v>167</v>
      </c>
      <c r="I6" s="4" t="s">
        <v>50</v>
      </c>
      <c r="J6" s="41">
        <v>8097</v>
      </c>
      <c r="K6" t="s">
        <v>159</v>
      </c>
      <c r="M6" s="39">
        <v>460908381</v>
      </c>
      <c r="N6" s="4" t="s">
        <v>51</v>
      </c>
      <c r="O6">
        <v>6194474686</v>
      </c>
      <c r="P6" s="10">
        <v>3485</v>
      </c>
      <c r="Q6" s="14"/>
      <c r="R6" s="1">
        <f t="shared" si="0"/>
        <v>3485</v>
      </c>
      <c r="S6" s="6" t="s">
        <v>151</v>
      </c>
      <c r="T6" s="6">
        <v>1632</v>
      </c>
      <c r="U6" s="6">
        <v>4000997</v>
      </c>
      <c r="W6" s="22">
        <v>45302</v>
      </c>
      <c r="X6" s="10">
        <v>1781327</v>
      </c>
      <c r="Y6" t="s">
        <v>189</v>
      </c>
      <c r="Z6" s="5" t="s">
        <v>170</v>
      </c>
      <c r="AA6" s="14"/>
      <c r="AC6" s="14"/>
      <c r="AD6" s="17">
        <f t="shared" si="1"/>
        <v>0</v>
      </c>
      <c r="AF6" s="10"/>
      <c r="AH6" s="10"/>
      <c r="AI6">
        <v>9586</v>
      </c>
      <c r="AJ6" s="43">
        <v>7018</v>
      </c>
      <c r="AK6" s="43">
        <f t="shared" si="3"/>
        <v>59463.161</v>
      </c>
      <c r="AM6" s="50">
        <f t="shared" si="4"/>
        <v>3.3381384215250769E-2</v>
      </c>
      <c r="AN6" s="45" t="s">
        <v>214</v>
      </c>
      <c r="AO6" s="13" t="str">
        <f t="shared" si="2"/>
        <v>BIP SALLY #4  4000997</v>
      </c>
      <c r="AP6">
        <v>40000077</v>
      </c>
      <c r="AS6">
        <v>20000308</v>
      </c>
    </row>
    <row r="7" spans="1:16369" ht="61.5" customHeight="1">
      <c r="B7" s="4" t="s">
        <v>54</v>
      </c>
      <c r="C7" s="5" t="s">
        <v>112</v>
      </c>
      <c r="D7" s="6" t="s">
        <v>166</v>
      </c>
      <c r="E7" s="4" t="s">
        <v>97</v>
      </c>
      <c r="F7" s="4" t="s">
        <v>49</v>
      </c>
      <c r="G7" s="40" t="s">
        <v>180</v>
      </c>
      <c r="H7" s="6" t="s">
        <v>167</v>
      </c>
      <c r="I7" s="4" t="s">
        <v>50</v>
      </c>
      <c r="J7" s="41" t="s">
        <v>182</v>
      </c>
      <c r="K7" t="s">
        <v>159</v>
      </c>
      <c r="M7" s="39">
        <v>458504586</v>
      </c>
      <c r="N7" s="4" t="s">
        <v>51</v>
      </c>
      <c r="O7">
        <v>6194537584</v>
      </c>
      <c r="P7" s="10">
        <v>3485</v>
      </c>
      <c r="Q7" s="14"/>
      <c r="R7" s="1">
        <f t="shared" si="0"/>
        <v>3485</v>
      </c>
      <c r="S7" s="6" t="s">
        <v>151</v>
      </c>
      <c r="T7" s="6">
        <v>1632</v>
      </c>
      <c r="U7" s="6">
        <v>4001041</v>
      </c>
      <c r="W7" s="22">
        <v>45303</v>
      </c>
      <c r="X7" s="10">
        <v>291161</v>
      </c>
      <c r="Y7" t="s">
        <v>189</v>
      </c>
      <c r="Z7" s="5" t="s">
        <v>170</v>
      </c>
      <c r="AA7" s="14"/>
      <c r="AC7" s="14"/>
      <c r="AD7" s="17">
        <f t="shared" si="1"/>
        <v>0</v>
      </c>
      <c r="AF7" s="10"/>
      <c r="AH7" s="10"/>
      <c r="AI7">
        <v>9584</v>
      </c>
      <c r="AJ7" s="43">
        <v>7018</v>
      </c>
      <c r="AK7" s="43">
        <f t="shared" si="3"/>
        <v>59463.161</v>
      </c>
      <c r="AM7" s="50">
        <f t="shared" si="4"/>
        <v>0.20422776745511934</v>
      </c>
      <c r="AN7" s="45" t="s">
        <v>214</v>
      </c>
      <c r="AO7" s="13" t="str">
        <f t="shared" si="2"/>
        <v>BIP AVEDA #1  4001041</v>
      </c>
      <c r="AP7">
        <v>40000079</v>
      </c>
      <c r="AS7">
        <v>20000305</v>
      </c>
    </row>
    <row r="8" spans="1:16369" ht="27" customHeight="1">
      <c r="B8" s="4" t="s">
        <v>54</v>
      </c>
      <c r="C8" s="5" t="s">
        <v>44</v>
      </c>
      <c r="D8" s="6" t="s">
        <v>175</v>
      </c>
      <c r="E8" s="4" t="s">
        <v>46</v>
      </c>
      <c r="F8" s="4" t="s">
        <v>49</v>
      </c>
      <c r="G8" s="4" t="s">
        <v>186</v>
      </c>
      <c r="H8" s="6" t="s">
        <v>167</v>
      </c>
      <c r="I8" s="4" t="s">
        <v>50</v>
      </c>
      <c r="J8" s="41" t="s">
        <v>188</v>
      </c>
      <c r="K8" t="s">
        <v>159</v>
      </c>
      <c r="M8" s="39">
        <v>460908379</v>
      </c>
      <c r="N8" s="4" t="s">
        <v>51</v>
      </c>
      <c r="O8">
        <v>6194474134</v>
      </c>
      <c r="P8" s="10">
        <v>3485</v>
      </c>
      <c r="Q8" s="14"/>
      <c r="R8" s="1">
        <f t="shared" si="0"/>
        <v>3485</v>
      </c>
      <c r="S8" s="6" t="s">
        <v>151</v>
      </c>
      <c r="T8" s="6">
        <v>1632</v>
      </c>
      <c r="U8" s="6">
        <v>4001111</v>
      </c>
      <c r="W8" s="22">
        <v>45303</v>
      </c>
      <c r="X8" s="10">
        <v>870236</v>
      </c>
      <c r="Y8" t="s">
        <v>189</v>
      </c>
      <c r="Z8" s="5" t="s">
        <v>170</v>
      </c>
      <c r="AA8" s="14"/>
      <c r="AC8" s="14"/>
      <c r="AD8" s="17">
        <f t="shared" si="1"/>
        <v>0</v>
      </c>
      <c r="AF8" s="10"/>
      <c r="AH8" s="10"/>
      <c r="AI8">
        <v>9591</v>
      </c>
      <c r="AJ8" s="43">
        <v>7018</v>
      </c>
      <c r="AK8" s="43">
        <f t="shared" si="3"/>
        <v>59463.161</v>
      </c>
      <c r="AM8" s="50">
        <f t="shared" si="4"/>
        <v>6.8329925445511336E-2</v>
      </c>
      <c r="AN8" s="45" t="s">
        <v>214</v>
      </c>
      <c r="AO8" s="13" t="str">
        <f t="shared" si="2"/>
        <v>BIP SALLY #5  4001111</v>
      </c>
      <c r="AP8">
        <v>40000076</v>
      </c>
      <c r="AS8">
        <v>20000310</v>
      </c>
    </row>
    <row r="9" spans="1:16369" ht="27" customHeight="1">
      <c r="B9" s="4" t="s">
        <v>54</v>
      </c>
      <c r="C9" s="5" t="s">
        <v>44</v>
      </c>
      <c r="D9" s="6" t="s">
        <v>176</v>
      </c>
      <c r="E9" s="4" t="s">
        <v>46</v>
      </c>
      <c r="F9" s="4" t="s">
        <v>49</v>
      </c>
      <c r="G9" s="4" t="s">
        <v>187</v>
      </c>
      <c r="H9" s="6" t="s">
        <v>167</v>
      </c>
      <c r="I9" s="4" t="s">
        <v>50</v>
      </c>
      <c r="J9" s="42">
        <v>281566</v>
      </c>
      <c r="K9" t="s">
        <v>159</v>
      </c>
      <c r="M9" s="39">
        <v>461121078</v>
      </c>
      <c r="N9" s="4" t="s">
        <v>51</v>
      </c>
      <c r="O9">
        <v>6194582078</v>
      </c>
      <c r="P9" s="10">
        <v>3485</v>
      </c>
      <c r="Q9" s="14"/>
      <c r="R9" s="1">
        <f t="shared" si="0"/>
        <v>3485</v>
      </c>
      <c r="S9" s="6" t="s">
        <v>151</v>
      </c>
      <c r="T9" s="6">
        <v>1632</v>
      </c>
      <c r="U9" s="6">
        <v>4001114</v>
      </c>
      <c r="W9" s="22">
        <v>45303</v>
      </c>
      <c r="X9" s="10">
        <v>511408</v>
      </c>
      <c r="Y9" t="s">
        <v>189</v>
      </c>
      <c r="Z9" s="5" t="s">
        <v>170</v>
      </c>
      <c r="AA9" s="14"/>
      <c r="AC9" s="14"/>
      <c r="AD9" s="17">
        <f t="shared" si="1"/>
        <v>0</v>
      </c>
      <c r="AF9" s="10"/>
      <c r="AH9" s="10"/>
      <c r="AI9">
        <v>9592</v>
      </c>
      <c r="AJ9" s="43">
        <v>7018</v>
      </c>
      <c r="AK9" s="43">
        <f t="shared" si="3"/>
        <v>59463.161</v>
      </c>
      <c r="AM9" s="50">
        <f t="shared" si="4"/>
        <v>0.11627342747864719</v>
      </c>
      <c r="AN9" s="45" t="s">
        <v>214</v>
      </c>
      <c r="AO9" s="13" t="str">
        <f t="shared" si="2"/>
        <v>BIP SALLY #6  4001114</v>
      </c>
      <c r="AP9">
        <v>40000083</v>
      </c>
      <c r="AS9">
        <v>20000312</v>
      </c>
    </row>
    <row r="10" spans="1:16369" ht="27" customHeight="1">
      <c r="B10" s="4" t="s">
        <v>54</v>
      </c>
      <c r="C10" s="5" t="s">
        <v>92</v>
      </c>
      <c r="D10" s="6" t="s">
        <v>166</v>
      </c>
      <c r="E10" s="4" t="s">
        <v>92</v>
      </c>
      <c r="F10" s="4" t="s">
        <v>40</v>
      </c>
      <c r="G10" s="4" t="s">
        <v>203</v>
      </c>
      <c r="H10" s="6" t="s">
        <v>167</v>
      </c>
      <c r="I10" s="4" t="s">
        <v>41</v>
      </c>
      <c r="J10" s="39" t="s">
        <v>237</v>
      </c>
      <c r="K10" t="s">
        <v>157</v>
      </c>
      <c r="M10" s="39" t="s">
        <v>207</v>
      </c>
      <c r="N10" s="4" t="s">
        <v>42</v>
      </c>
      <c r="O10" s="39" t="s">
        <v>532</v>
      </c>
      <c r="P10" s="10">
        <v>830</v>
      </c>
      <c r="Q10" s="14"/>
      <c r="R10" s="1">
        <f t="shared" si="0"/>
        <v>830</v>
      </c>
      <c r="S10" s="6" t="s">
        <v>147</v>
      </c>
      <c r="T10" s="6">
        <v>3921</v>
      </c>
      <c r="U10" s="6">
        <v>4001776</v>
      </c>
      <c r="W10" s="22">
        <v>45310</v>
      </c>
      <c r="X10" s="10">
        <v>861890</v>
      </c>
      <c r="Y10" t="s">
        <v>42</v>
      </c>
      <c r="Z10" t="s">
        <v>533</v>
      </c>
      <c r="AA10" s="43">
        <v>61195.1</v>
      </c>
      <c r="AC10" s="14"/>
      <c r="AD10" s="17">
        <f t="shared" si="1"/>
        <v>61195.1</v>
      </c>
      <c r="AF10" s="10"/>
      <c r="AH10" s="10"/>
      <c r="AI10">
        <v>9605</v>
      </c>
      <c r="AJ10" s="43">
        <v>9639.6</v>
      </c>
      <c r="AK10" s="43">
        <f t="shared" si="3"/>
        <v>14161.958000000001</v>
      </c>
      <c r="AM10" s="50">
        <f t="shared" si="4"/>
        <v>1.6431282414229195E-2</v>
      </c>
      <c r="AN10" s="45" t="s">
        <v>521</v>
      </c>
      <c r="AO10" s="13" t="str">
        <f t="shared" si="2"/>
        <v>Italia #1  4001776</v>
      </c>
      <c r="AP10">
        <v>40000223</v>
      </c>
      <c r="AQ10">
        <v>20003337</v>
      </c>
      <c r="AS10">
        <v>20000981</v>
      </c>
    </row>
    <row r="11" spans="1:16369" ht="29.25" customHeight="1">
      <c r="B11" s="4" t="s">
        <v>54</v>
      </c>
      <c r="C11" s="5" t="s">
        <v>87</v>
      </c>
      <c r="D11" s="6" t="s">
        <v>166</v>
      </c>
      <c r="E11" s="4" t="s">
        <v>87</v>
      </c>
      <c r="F11" s="4" t="s">
        <v>40</v>
      </c>
      <c r="G11" s="40" t="s">
        <v>225</v>
      </c>
      <c r="H11" s="6" t="s">
        <v>167</v>
      </c>
      <c r="I11" s="4" t="s">
        <v>58</v>
      </c>
      <c r="J11" s="39" t="s">
        <v>236</v>
      </c>
      <c r="K11" t="s">
        <v>157</v>
      </c>
      <c r="M11" s="39" t="s">
        <v>205</v>
      </c>
      <c r="N11" s="4" t="s">
        <v>42</v>
      </c>
      <c r="O11" s="39" t="s">
        <v>534</v>
      </c>
      <c r="P11" s="10">
        <v>780</v>
      </c>
      <c r="Q11" s="14"/>
      <c r="R11" s="1">
        <f t="shared" si="0"/>
        <v>780</v>
      </c>
      <c r="S11" s="6" t="s">
        <v>146</v>
      </c>
      <c r="T11" s="6">
        <v>3921</v>
      </c>
      <c r="U11" s="6">
        <v>4000951</v>
      </c>
      <c r="W11" s="22">
        <v>45316</v>
      </c>
      <c r="X11" s="10">
        <v>760712</v>
      </c>
      <c r="Y11" t="s">
        <v>42</v>
      </c>
      <c r="Z11" s="14" t="s">
        <v>472</v>
      </c>
      <c r="AA11" s="43">
        <v>76310.62</v>
      </c>
      <c r="AC11" s="14"/>
      <c r="AD11" s="17">
        <f t="shared" si="1"/>
        <v>76310.62</v>
      </c>
      <c r="AF11" s="10"/>
      <c r="AH11" s="10"/>
      <c r="AI11">
        <v>9617</v>
      </c>
      <c r="AJ11" s="43">
        <v>20300</v>
      </c>
      <c r="AK11" s="43">
        <f t="shared" si="3"/>
        <v>13308.828</v>
      </c>
      <c r="AM11" s="50">
        <f t="shared" si="4"/>
        <v>1.7495225525560265E-2</v>
      </c>
      <c r="AN11" s="45" t="s">
        <v>535</v>
      </c>
      <c r="AO11" s="13" t="str">
        <f t="shared" si="2"/>
        <v>Chile #1  4000951</v>
      </c>
      <c r="AP11">
        <v>20003332</v>
      </c>
      <c r="AQ11">
        <v>20003293</v>
      </c>
      <c r="AS11">
        <v>20001178</v>
      </c>
      <c r="AT11" t="s">
        <v>538</v>
      </c>
    </row>
    <row r="12" spans="1:16369" ht="27" customHeight="1">
      <c r="B12" s="4" t="s">
        <v>54</v>
      </c>
      <c r="C12" s="5" t="s">
        <v>43</v>
      </c>
      <c r="D12" s="6" t="s">
        <v>166</v>
      </c>
      <c r="E12" s="4" t="s">
        <v>43</v>
      </c>
      <c r="F12" s="4" t="s">
        <v>40</v>
      </c>
      <c r="G12" s="4" t="s">
        <v>204</v>
      </c>
      <c r="H12" s="6" t="s">
        <v>167</v>
      </c>
      <c r="I12" s="4" t="s">
        <v>41</v>
      </c>
      <c r="J12" s="39" t="s">
        <v>238</v>
      </c>
      <c r="K12" t="s">
        <v>157</v>
      </c>
      <c r="M12" s="39" t="s">
        <v>206</v>
      </c>
      <c r="N12" s="4" t="s">
        <v>42</v>
      </c>
      <c r="O12" s="39" t="s">
        <v>519</v>
      </c>
      <c r="P12" s="10">
        <v>880</v>
      </c>
      <c r="Q12" s="14"/>
      <c r="R12" s="1">
        <f t="shared" si="0"/>
        <v>880</v>
      </c>
      <c r="S12" s="6" t="s">
        <v>146</v>
      </c>
      <c r="T12" s="6">
        <v>3921</v>
      </c>
      <c r="U12" s="6">
        <v>4000854</v>
      </c>
      <c r="W12" s="22">
        <v>45313</v>
      </c>
      <c r="X12" s="10">
        <v>1636754</v>
      </c>
      <c r="Y12" t="s">
        <v>42</v>
      </c>
      <c r="Z12" s="14" t="s">
        <v>520</v>
      </c>
      <c r="AA12" s="43">
        <v>75872.78</v>
      </c>
      <c r="AC12" s="14"/>
      <c r="AD12" s="17">
        <f t="shared" si="1"/>
        <v>75872.78</v>
      </c>
      <c r="AF12" s="10"/>
      <c r="AH12" s="10"/>
      <c r="AI12">
        <v>9604</v>
      </c>
      <c r="AJ12" s="43">
        <v>20300</v>
      </c>
      <c r="AK12" s="43">
        <f t="shared" si="3"/>
        <v>15015.088</v>
      </c>
      <c r="AM12" s="50">
        <f t="shared" si="4"/>
        <v>9.1736986743273571E-3</v>
      </c>
      <c r="AN12" s="45" t="s">
        <v>521</v>
      </c>
      <c r="AO12" s="13" t="str">
        <f t="shared" si="2"/>
        <v>Perú #1  4000854</v>
      </c>
      <c r="AP12">
        <v>40000225</v>
      </c>
      <c r="AQ12">
        <v>20003339</v>
      </c>
      <c r="AS12">
        <v>20000980</v>
      </c>
    </row>
    <row r="13" spans="1:16369" ht="27" customHeight="1">
      <c r="B13" s="4" t="s">
        <v>54</v>
      </c>
      <c r="C13" s="5" t="s">
        <v>121</v>
      </c>
      <c r="D13" s="6" t="s">
        <v>174</v>
      </c>
      <c r="E13" s="4" t="s">
        <v>87</v>
      </c>
      <c r="F13" s="4" t="s">
        <v>40</v>
      </c>
      <c r="G13" s="40" t="s">
        <v>226</v>
      </c>
      <c r="H13" s="6" t="s">
        <v>177</v>
      </c>
      <c r="I13" s="4" t="s">
        <v>41</v>
      </c>
      <c r="J13" s="39" t="s">
        <v>239</v>
      </c>
      <c r="K13" t="s">
        <v>157</v>
      </c>
      <c r="M13" s="39" t="s">
        <v>234</v>
      </c>
      <c r="N13" s="4" t="s">
        <v>7</v>
      </c>
      <c r="O13" s="39" t="s">
        <v>245</v>
      </c>
      <c r="Q13" s="14"/>
      <c r="R13" s="1">
        <f t="shared" si="0"/>
        <v>0</v>
      </c>
      <c r="S13" s="6" t="s">
        <v>146</v>
      </c>
      <c r="T13" s="6">
        <v>3921</v>
      </c>
      <c r="U13" s="6">
        <v>4001025</v>
      </c>
      <c r="W13" s="22">
        <v>45320</v>
      </c>
      <c r="X13" s="10">
        <v>576113</v>
      </c>
      <c r="Y13" t="s">
        <v>42</v>
      </c>
      <c r="Z13" s="14" t="s">
        <v>524</v>
      </c>
      <c r="AA13" s="43">
        <v>7073.61</v>
      </c>
      <c r="AC13" s="14"/>
      <c r="AD13" s="17">
        <f t="shared" si="1"/>
        <v>7073.61</v>
      </c>
      <c r="AE13">
        <v>2272</v>
      </c>
      <c r="AF13" s="10">
        <v>2204</v>
      </c>
      <c r="AH13" s="10"/>
      <c r="AI13" s="47" t="s">
        <v>245</v>
      </c>
      <c r="AJ13" s="10">
        <v>0</v>
      </c>
      <c r="AK13" s="43">
        <f t="shared" si="3"/>
        <v>0</v>
      </c>
      <c r="AM13" s="50">
        <f t="shared" si="4"/>
        <v>0</v>
      </c>
      <c r="AN13" s="45" t="s">
        <v>525</v>
      </c>
      <c r="AO13" s="13" t="str">
        <f t="shared" si="2"/>
        <v>Sally Chile #4  4001025</v>
      </c>
      <c r="AQ13">
        <v>20003341</v>
      </c>
      <c r="AR13">
        <v>20001817</v>
      </c>
    </row>
    <row r="14" spans="1:16369" ht="27" customHeight="1">
      <c r="B14" s="4" t="s">
        <v>54</v>
      </c>
      <c r="C14" s="5" t="s">
        <v>98</v>
      </c>
      <c r="D14" s="6" t="s">
        <v>166</v>
      </c>
      <c r="E14" s="4" t="s">
        <v>98</v>
      </c>
      <c r="F14" s="4" t="s">
        <v>49</v>
      </c>
      <c r="G14" s="4" t="s">
        <v>194</v>
      </c>
      <c r="H14" s="6" t="s">
        <v>167</v>
      </c>
      <c r="I14" s="4" t="s">
        <v>50</v>
      </c>
      <c r="J14" s="39" t="s">
        <v>300</v>
      </c>
      <c r="K14" t="s">
        <v>159</v>
      </c>
      <c r="M14" s="39" t="s">
        <v>299</v>
      </c>
      <c r="N14" s="4" t="s">
        <v>53</v>
      </c>
      <c r="O14">
        <v>260669</v>
      </c>
      <c r="P14" s="10">
        <v>2715</v>
      </c>
      <c r="Q14" s="14"/>
      <c r="R14" s="1">
        <f t="shared" si="0"/>
        <v>2715</v>
      </c>
      <c r="S14" s="6" t="s">
        <v>183</v>
      </c>
      <c r="T14" s="6">
        <v>3950</v>
      </c>
      <c r="U14" s="6">
        <v>4001755</v>
      </c>
      <c r="W14" s="22">
        <v>45310</v>
      </c>
      <c r="X14" s="10">
        <v>595022</v>
      </c>
      <c r="Y14" t="s">
        <v>53</v>
      </c>
      <c r="Z14" s="5" t="s">
        <v>170</v>
      </c>
      <c r="AA14" s="14"/>
      <c r="AC14" s="14"/>
      <c r="AD14" s="17">
        <f t="shared" si="1"/>
        <v>0</v>
      </c>
      <c r="AF14" s="10"/>
      <c r="AH14" s="10"/>
      <c r="AI14" s="47" t="s">
        <v>245</v>
      </c>
      <c r="AJ14" s="10">
        <v>0</v>
      </c>
      <c r="AK14" s="43">
        <f t="shared" si="3"/>
        <v>46324.959000000003</v>
      </c>
      <c r="AM14" s="50">
        <f t="shared" si="4"/>
        <v>7.7854195307064278E-2</v>
      </c>
      <c r="AN14" s="21">
        <v>26.01</v>
      </c>
      <c r="AO14" s="13" t="str">
        <f t="shared" si="2"/>
        <v>El Salvador #1  4001755</v>
      </c>
      <c r="AP14">
        <v>40000086</v>
      </c>
    </row>
    <row r="15" spans="1:16369" ht="27" customHeight="1">
      <c r="B15" s="4" t="s">
        <v>54</v>
      </c>
      <c r="C15" s="5" t="s">
        <v>85</v>
      </c>
      <c r="D15" s="6" t="s">
        <v>166</v>
      </c>
      <c r="E15" s="4" t="s">
        <v>85</v>
      </c>
      <c r="F15" s="4" t="s">
        <v>49</v>
      </c>
      <c r="G15" s="4" t="s">
        <v>195</v>
      </c>
      <c r="H15" s="6" t="s">
        <v>167</v>
      </c>
      <c r="I15" s="4" t="s">
        <v>50</v>
      </c>
      <c r="J15" s="39" t="s">
        <v>272</v>
      </c>
      <c r="K15" t="s">
        <v>159</v>
      </c>
      <c r="M15" s="39" t="s">
        <v>301</v>
      </c>
      <c r="N15" s="4" t="s">
        <v>53</v>
      </c>
      <c r="O15">
        <v>260670</v>
      </c>
      <c r="P15" s="10">
        <v>2775</v>
      </c>
      <c r="Q15" s="14"/>
      <c r="R15" s="1">
        <f t="shared" si="0"/>
        <v>2775</v>
      </c>
      <c r="S15" s="6" t="s">
        <v>183</v>
      </c>
      <c r="T15" s="6">
        <v>3950</v>
      </c>
      <c r="U15" s="6">
        <v>4001756</v>
      </c>
      <c r="W15" s="22">
        <v>45310</v>
      </c>
      <c r="X15" s="10">
        <v>279537</v>
      </c>
      <c r="Y15" t="s">
        <v>53</v>
      </c>
      <c r="Z15" s="5" t="s">
        <v>170</v>
      </c>
      <c r="AA15" s="14"/>
      <c r="AC15" s="14"/>
      <c r="AD15" s="17">
        <f t="shared" si="1"/>
        <v>0</v>
      </c>
      <c r="AF15" s="10"/>
      <c r="AH15" s="10"/>
      <c r="AI15" s="47" t="s">
        <v>245</v>
      </c>
      <c r="AJ15" s="10">
        <v>0</v>
      </c>
      <c r="AK15" s="43">
        <f t="shared" si="3"/>
        <v>47348.714999999997</v>
      </c>
      <c r="AM15" s="50">
        <f t="shared" si="4"/>
        <v>0.16938263986520566</v>
      </c>
      <c r="AN15" s="21">
        <v>45317</v>
      </c>
      <c r="AO15" s="13" t="str">
        <f t="shared" si="2"/>
        <v>Costa Rica #1  4001756</v>
      </c>
      <c r="AP15">
        <v>40000087</v>
      </c>
    </row>
    <row r="16" spans="1:16369" ht="27" customHeight="1">
      <c r="B16" s="4" t="s">
        <v>54</v>
      </c>
      <c r="C16" s="5" t="s">
        <v>89</v>
      </c>
      <c r="D16" s="6" t="s">
        <v>166</v>
      </c>
      <c r="E16" s="4" t="s">
        <v>89</v>
      </c>
      <c r="F16" s="4" t="s">
        <v>49</v>
      </c>
      <c r="G16" s="4" t="s">
        <v>196</v>
      </c>
      <c r="H16" s="6" t="s">
        <v>167</v>
      </c>
      <c r="I16" s="4" t="s">
        <v>50</v>
      </c>
      <c r="J16" s="39" t="s">
        <v>272</v>
      </c>
      <c r="K16" t="s">
        <v>159</v>
      </c>
      <c r="M16" s="39" t="s">
        <v>292</v>
      </c>
      <c r="N16" s="4" t="s">
        <v>53</v>
      </c>
      <c r="O16">
        <v>260621</v>
      </c>
      <c r="P16" s="10">
        <v>3318</v>
      </c>
      <c r="Q16" s="14"/>
      <c r="R16" s="1">
        <f t="shared" si="0"/>
        <v>3318</v>
      </c>
      <c r="S16" s="6" t="s">
        <v>183</v>
      </c>
      <c r="T16" s="6">
        <v>3950</v>
      </c>
      <c r="U16" s="6">
        <v>4001753</v>
      </c>
      <c r="W16" s="22">
        <v>45309</v>
      </c>
      <c r="X16" s="10">
        <v>338094</v>
      </c>
      <c r="Y16" t="s">
        <v>53</v>
      </c>
      <c r="Z16" s="5" t="s">
        <v>170</v>
      </c>
      <c r="AA16" s="14"/>
      <c r="AC16" s="14"/>
      <c r="AD16" s="17">
        <f t="shared" si="1"/>
        <v>0</v>
      </c>
      <c r="AF16" s="10"/>
      <c r="AH16" s="10"/>
      <c r="AI16" s="47" t="s">
        <v>245</v>
      </c>
      <c r="AJ16" s="10">
        <v>0</v>
      </c>
      <c r="AK16" s="43">
        <f t="shared" si="3"/>
        <v>56613.7068</v>
      </c>
      <c r="AM16" s="50">
        <f t="shared" si="4"/>
        <v>0.1674496051393991</v>
      </c>
      <c r="AN16" s="21">
        <v>45310</v>
      </c>
      <c r="AO16" s="13" t="str">
        <f t="shared" si="2"/>
        <v>Guatemala #1  4001753</v>
      </c>
      <c r="AP16">
        <v>40000060</v>
      </c>
    </row>
    <row r="17" spans="2:46" ht="27" customHeight="1">
      <c r="B17" s="4" t="s">
        <v>54</v>
      </c>
      <c r="C17" s="5" t="s">
        <v>44</v>
      </c>
      <c r="D17" s="6" t="s">
        <v>184</v>
      </c>
      <c r="E17" s="4" t="s">
        <v>46</v>
      </c>
      <c r="F17" s="4" t="s">
        <v>49</v>
      </c>
      <c r="G17" s="44" t="s">
        <v>191</v>
      </c>
      <c r="H17" s="6" t="s">
        <v>167</v>
      </c>
      <c r="I17" s="4" t="s">
        <v>50</v>
      </c>
      <c r="J17" s="39" t="s">
        <v>190</v>
      </c>
      <c r="K17" t="s">
        <v>159</v>
      </c>
      <c r="M17" s="41">
        <v>461121080</v>
      </c>
      <c r="N17" s="4" t="s">
        <v>51</v>
      </c>
      <c r="O17">
        <v>6194612161</v>
      </c>
      <c r="P17" s="10">
        <v>3485</v>
      </c>
      <c r="Q17" s="14"/>
      <c r="R17" s="1">
        <f t="shared" si="0"/>
        <v>3485</v>
      </c>
      <c r="S17" s="6" t="s">
        <v>151</v>
      </c>
      <c r="T17" s="6">
        <v>1632</v>
      </c>
      <c r="U17" s="6">
        <v>4001293</v>
      </c>
      <c r="W17" s="22">
        <v>45306</v>
      </c>
      <c r="X17" s="10">
        <v>1141528</v>
      </c>
      <c r="Y17" t="s">
        <v>189</v>
      </c>
      <c r="Z17" s="5" t="s">
        <v>170</v>
      </c>
      <c r="AA17" s="14"/>
      <c r="AC17" s="14"/>
      <c r="AD17" s="17">
        <f t="shared" si="1"/>
        <v>0</v>
      </c>
      <c r="AF17" s="10"/>
      <c r="AH17" s="10"/>
      <c r="AI17">
        <v>9594</v>
      </c>
      <c r="AJ17" s="43">
        <v>7018</v>
      </c>
      <c r="AK17" s="43">
        <f t="shared" si="3"/>
        <v>59463.161</v>
      </c>
      <c r="AM17" s="50">
        <f t="shared" si="4"/>
        <v>5.2090847530678178E-2</v>
      </c>
      <c r="AN17" s="45" t="s">
        <v>215</v>
      </c>
      <c r="AO17" s="13" t="str">
        <f t="shared" si="2"/>
        <v>BIP SALLY #7  4001293</v>
      </c>
      <c r="AP17">
        <v>40000084</v>
      </c>
      <c r="AS17">
        <v>20000516</v>
      </c>
    </row>
    <row r="18" spans="2:46" ht="27" customHeight="1">
      <c r="B18" s="4" t="s">
        <v>54</v>
      </c>
      <c r="C18" s="5" t="s">
        <v>44</v>
      </c>
      <c r="D18" s="6" t="s">
        <v>185</v>
      </c>
      <c r="E18" s="4" t="s">
        <v>46</v>
      </c>
      <c r="F18" s="4" t="s">
        <v>49</v>
      </c>
      <c r="G18" s="44" t="s">
        <v>192</v>
      </c>
      <c r="H18" s="6" t="s">
        <v>167</v>
      </c>
      <c r="I18" s="4" t="s">
        <v>50</v>
      </c>
      <c r="J18" s="39" t="s">
        <v>193</v>
      </c>
      <c r="K18" t="s">
        <v>159</v>
      </c>
      <c r="M18" s="39">
        <v>460908378</v>
      </c>
      <c r="N18" s="4" t="s">
        <v>51</v>
      </c>
      <c r="O18">
        <v>6194639729</v>
      </c>
      <c r="P18" s="10">
        <v>3485</v>
      </c>
      <c r="Q18" s="14"/>
      <c r="R18" s="1">
        <f t="shared" si="0"/>
        <v>3485</v>
      </c>
      <c r="S18" s="6" t="s">
        <v>151</v>
      </c>
      <c r="T18" s="6">
        <v>1632</v>
      </c>
      <c r="U18" s="6">
        <v>4001295</v>
      </c>
      <c r="W18" s="22">
        <v>45306</v>
      </c>
      <c r="X18" s="10">
        <v>961295</v>
      </c>
      <c r="Y18" t="s">
        <v>189</v>
      </c>
      <c r="Z18" s="5" t="s">
        <v>170</v>
      </c>
      <c r="AA18" s="14"/>
      <c r="AC18" s="14"/>
      <c r="AD18" s="17">
        <f t="shared" si="1"/>
        <v>0</v>
      </c>
      <c r="AF18" s="10"/>
      <c r="AH18" s="10"/>
      <c r="AI18">
        <v>9595</v>
      </c>
      <c r="AJ18" s="43">
        <v>7018</v>
      </c>
      <c r="AK18" s="43">
        <f t="shared" si="3"/>
        <v>59463.161</v>
      </c>
      <c r="AM18" s="50">
        <f t="shared" si="4"/>
        <v>6.1857349720949348E-2</v>
      </c>
      <c r="AN18" s="45" t="s">
        <v>215</v>
      </c>
      <c r="AO18" s="13" t="str">
        <f t="shared" si="2"/>
        <v>BIP SALLY #8  4001295</v>
      </c>
      <c r="AP18">
        <v>40000085</v>
      </c>
      <c r="AS18">
        <v>20000517</v>
      </c>
    </row>
    <row r="19" spans="2:46" ht="27" customHeight="1">
      <c r="B19" s="4" t="s">
        <v>54</v>
      </c>
      <c r="C19" s="5" t="s">
        <v>44</v>
      </c>
      <c r="D19" s="6" t="s">
        <v>197</v>
      </c>
      <c r="E19" s="4" t="s">
        <v>46</v>
      </c>
      <c r="F19" s="4" t="s">
        <v>49</v>
      </c>
      <c r="G19" s="4" t="s">
        <v>200</v>
      </c>
      <c r="H19" s="6" t="s">
        <v>167</v>
      </c>
      <c r="I19" s="4" t="s">
        <v>50</v>
      </c>
      <c r="J19" s="41" t="s">
        <v>219</v>
      </c>
      <c r="K19" t="s">
        <v>159</v>
      </c>
      <c r="M19" s="39">
        <v>461650643</v>
      </c>
      <c r="N19" s="4" t="s">
        <v>51</v>
      </c>
      <c r="O19" s="39">
        <v>6194766241</v>
      </c>
      <c r="P19" s="10">
        <v>3485</v>
      </c>
      <c r="Q19" s="14"/>
      <c r="R19" s="1">
        <f t="shared" si="0"/>
        <v>3485</v>
      </c>
      <c r="S19" s="6" t="s">
        <v>151</v>
      </c>
      <c r="T19" s="6">
        <v>1632</v>
      </c>
      <c r="U19" s="6">
        <v>4001484</v>
      </c>
      <c r="W19" s="22">
        <v>45308</v>
      </c>
      <c r="X19" s="10">
        <v>1253723</v>
      </c>
      <c r="Y19" t="s">
        <v>189</v>
      </c>
      <c r="Z19" s="5" t="s">
        <v>170</v>
      </c>
      <c r="AA19" s="14"/>
      <c r="AC19" s="14"/>
      <c r="AD19" s="17">
        <f t="shared" si="1"/>
        <v>0</v>
      </c>
      <c r="AF19" s="10"/>
      <c r="AH19" s="10"/>
      <c r="AI19">
        <v>9600</v>
      </c>
      <c r="AJ19" s="43">
        <v>7018</v>
      </c>
      <c r="AK19" s="43">
        <f t="shared" si="3"/>
        <v>59463.161</v>
      </c>
      <c r="AM19" s="50">
        <f t="shared" si="4"/>
        <v>4.7429265475707152E-2</v>
      </c>
      <c r="AN19" s="45" t="s">
        <v>262</v>
      </c>
      <c r="AO19" s="13" t="str">
        <f t="shared" si="2"/>
        <v>BIP SALLY #9  4001484</v>
      </c>
      <c r="AP19">
        <v>40000095</v>
      </c>
      <c r="AS19">
        <v>20000978</v>
      </c>
    </row>
    <row r="20" spans="2:46" ht="27" customHeight="1">
      <c r="B20" s="4" t="s">
        <v>54</v>
      </c>
      <c r="C20" s="5" t="s">
        <v>116</v>
      </c>
      <c r="D20" s="6" t="s">
        <v>166</v>
      </c>
      <c r="E20" s="4" t="s">
        <v>46</v>
      </c>
      <c r="F20" s="4" t="s">
        <v>49</v>
      </c>
      <c r="G20" s="4" t="s">
        <v>202</v>
      </c>
      <c r="H20" s="6" t="s">
        <v>167</v>
      </c>
      <c r="I20" s="4" t="s">
        <v>50</v>
      </c>
      <c r="J20" s="41" t="s">
        <v>222</v>
      </c>
      <c r="K20" t="s">
        <v>159</v>
      </c>
      <c r="M20" s="39">
        <v>461650644</v>
      </c>
      <c r="N20" s="4" t="s">
        <v>51</v>
      </c>
      <c r="O20" s="39">
        <v>6194755360</v>
      </c>
      <c r="P20" s="10">
        <v>3485</v>
      </c>
      <c r="Q20" s="14"/>
      <c r="R20" s="1">
        <f t="shared" si="0"/>
        <v>3485</v>
      </c>
      <c r="S20" s="6" t="s">
        <v>151</v>
      </c>
      <c r="T20" s="6">
        <v>1634</v>
      </c>
      <c r="U20" s="6">
        <v>4001478</v>
      </c>
      <c r="W20" s="22">
        <v>45309</v>
      </c>
      <c r="X20" s="10">
        <v>796692</v>
      </c>
      <c r="Y20" t="s">
        <v>189</v>
      </c>
      <c r="Z20" s="5" t="s">
        <v>170</v>
      </c>
      <c r="AA20" s="14"/>
      <c r="AC20" s="14"/>
      <c r="AD20" s="17">
        <f t="shared" si="1"/>
        <v>0</v>
      </c>
      <c r="AF20" s="10"/>
      <c r="AH20" s="10"/>
      <c r="AI20">
        <v>9601</v>
      </c>
      <c r="AJ20" s="43">
        <v>7018</v>
      </c>
      <c r="AK20" s="43">
        <f t="shared" si="3"/>
        <v>59463.161</v>
      </c>
      <c r="AM20" s="50">
        <f t="shared" si="4"/>
        <v>7.4637577633514585E-2</v>
      </c>
      <c r="AN20" s="45" t="s">
        <v>262</v>
      </c>
      <c r="AO20" s="13" t="str">
        <f t="shared" si="2"/>
        <v>BIP LOREAL #1  4001478</v>
      </c>
      <c r="AP20">
        <v>40000094</v>
      </c>
      <c r="AS20">
        <v>20000979</v>
      </c>
    </row>
    <row r="21" spans="2:46" ht="27" customHeight="1">
      <c r="B21" s="4" t="s">
        <v>54</v>
      </c>
      <c r="C21" s="5" t="s">
        <v>44</v>
      </c>
      <c r="D21" s="6" t="s">
        <v>198</v>
      </c>
      <c r="E21" s="4" t="s">
        <v>46</v>
      </c>
      <c r="F21" s="4" t="s">
        <v>49</v>
      </c>
      <c r="G21" s="4" t="s">
        <v>201</v>
      </c>
      <c r="H21" s="6" t="s">
        <v>167</v>
      </c>
      <c r="I21" s="4" t="s">
        <v>50</v>
      </c>
      <c r="J21" s="41" t="s">
        <v>220</v>
      </c>
      <c r="K21" t="s">
        <v>159</v>
      </c>
      <c r="M21" s="39">
        <v>461650645</v>
      </c>
      <c r="N21" s="4" t="s">
        <v>51</v>
      </c>
      <c r="O21" s="39">
        <v>6194867646</v>
      </c>
      <c r="P21" s="10">
        <v>3485</v>
      </c>
      <c r="Q21" s="14"/>
      <c r="R21" s="1">
        <f t="shared" si="0"/>
        <v>3485</v>
      </c>
      <c r="S21" s="6" t="s">
        <v>151</v>
      </c>
      <c r="T21" s="6">
        <v>1632</v>
      </c>
      <c r="U21" s="6">
        <v>4001660</v>
      </c>
      <c r="W21" s="22">
        <v>45310</v>
      </c>
      <c r="X21" s="10">
        <v>1904784</v>
      </c>
      <c r="Y21" t="s">
        <v>189</v>
      </c>
      <c r="Z21" s="5" t="s">
        <v>170</v>
      </c>
      <c r="AA21" s="14"/>
      <c r="AC21" s="14"/>
      <c r="AD21" s="17">
        <f t="shared" si="1"/>
        <v>0</v>
      </c>
      <c r="AF21" s="10"/>
      <c r="AH21" s="10"/>
      <c r="AI21">
        <v>9609</v>
      </c>
      <c r="AJ21" s="43">
        <v>7018</v>
      </c>
      <c r="AK21" s="43">
        <f>R21*$AM$1</f>
        <v>59463.161</v>
      </c>
      <c r="AM21" s="50">
        <f t="shared" si="4"/>
        <v>3.1217797398550177E-2</v>
      </c>
      <c r="AN21" s="45" t="s">
        <v>262</v>
      </c>
      <c r="AO21" s="13" t="str">
        <f t="shared" si="2"/>
        <v>BIP SALLY #10  4001660</v>
      </c>
      <c r="AP21">
        <v>40000096</v>
      </c>
      <c r="AS21">
        <v>20000982</v>
      </c>
    </row>
    <row r="22" spans="2:46" ht="27" customHeight="1">
      <c r="B22" s="4" t="s">
        <v>54</v>
      </c>
      <c r="C22" s="5" t="s">
        <v>44</v>
      </c>
      <c r="D22" s="6" t="s">
        <v>199</v>
      </c>
      <c r="E22" s="4" t="s">
        <v>46</v>
      </c>
      <c r="F22" s="4" t="s">
        <v>49</v>
      </c>
      <c r="G22" s="4" t="s">
        <v>209</v>
      </c>
      <c r="H22" s="6" t="s">
        <v>167</v>
      </c>
      <c r="I22" s="4" t="s">
        <v>50</v>
      </c>
      <c r="J22" s="41">
        <v>283250</v>
      </c>
      <c r="K22" t="s">
        <v>159</v>
      </c>
      <c r="M22" s="39">
        <v>461650646</v>
      </c>
      <c r="N22" s="4" t="s">
        <v>51</v>
      </c>
      <c r="O22" s="39">
        <v>6194976437</v>
      </c>
      <c r="P22" s="10">
        <v>3485</v>
      </c>
      <c r="Q22" s="14"/>
      <c r="R22" s="1">
        <f t="shared" si="0"/>
        <v>3485</v>
      </c>
      <c r="S22" s="6" t="s">
        <v>151</v>
      </c>
      <c r="T22" s="6">
        <v>1632</v>
      </c>
      <c r="U22" s="6">
        <v>4001916</v>
      </c>
      <c r="V22" s="122">
        <v>4002357</v>
      </c>
      <c r="W22" s="22">
        <v>45313</v>
      </c>
      <c r="X22" s="10">
        <v>1273950</v>
      </c>
      <c r="Y22" t="s">
        <v>189</v>
      </c>
      <c r="Z22" s="5" t="s">
        <v>170</v>
      </c>
      <c r="AA22" s="14"/>
      <c r="AC22" s="14"/>
      <c r="AD22" s="17">
        <f t="shared" si="1"/>
        <v>0</v>
      </c>
      <c r="AF22" s="10"/>
      <c r="AH22" s="10"/>
      <c r="AI22">
        <v>9612</v>
      </c>
      <c r="AJ22" s="43">
        <v>7018</v>
      </c>
      <c r="AK22" s="43">
        <f t="shared" ref="AK22:AK39" si="5">R22*$AM$1</f>
        <v>59463.161</v>
      </c>
      <c r="AM22" s="50">
        <f t="shared" si="4"/>
        <v>4.6676212567212216E-2</v>
      </c>
      <c r="AN22" s="45" t="s">
        <v>262</v>
      </c>
      <c r="AO22" s="13" t="str">
        <f t="shared" si="2"/>
        <v>BIP SALLY #11  4001916</v>
      </c>
      <c r="AP22">
        <v>40000097</v>
      </c>
      <c r="AS22">
        <v>20000983</v>
      </c>
    </row>
    <row r="23" spans="2:46" ht="32.25" customHeight="1">
      <c r="B23" s="4" t="s">
        <v>54</v>
      </c>
      <c r="C23" s="5" t="s">
        <v>120</v>
      </c>
      <c r="D23" s="6" t="s">
        <v>208</v>
      </c>
      <c r="E23" s="4" t="s">
        <v>46</v>
      </c>
      <c r="F23" s="4" t="s">
        <v>49</v>
      </c>
      <c r="G23" s="40" t="s">
        <v>210</v>
      </c>
      <c r="H23" s="6" t="s">
        <v>167</v>
      </c>
      <c r="I23" s="4" t="s">
        <v>50</v>
      </c>
      <c r="J23" s="41" t="s">
        <v>223</v>
      </c>
      <c r="K23" t="s">
        <v>159</v>
      </c>
      <c r="M23" s="39">
        <v>461650648</v>
      </c>
      <c r="N23" s="4" t="s">
        <v>51</v>
      </c>
      <c r="O23" s="39">
        <v>6195087522</v>
      </c>
      <c r="P23" s="10">
        <v>3485</v>
      </c>
      <c r="Q23" s="14"/>
      <c r="R23" s="1">
        <f t="shared" si="0"/>
        <v>3485</v>
      </c>
      <c r="S23" s="6" t="s">
        <v>151</v>
      </c>
      <c r="T23" s="6">
        <v>1632</v>
      </c>
      <c r="U23" s="6">
        <v>4002045</v>
      </c>
      <c r="W23" s="22">
        <v>45314</v>
      </c>
      <c r="X23" s="10">
        <v>1650518</v>
      </c>
      <c r="Y23" t="s">
        <v>189</v>
      </c>
      <c r="Z23" s="5" t="s">
        <v>170</v>
      </c>
      <c r="AA23" s="14"/>
      <c r="AC23" s="14"/>
      <c r="AD23" s="17">
        <f t="shared" si="1"/>
        <v>0</v>
      </c>
      <c r="AF23" s="10"/>
      <c r="AH23" s="10"/>
      <c r="AI23">
        <v>9619</v>
      </c>
      <c r="AJ23" s="43">
        <v>7018</v>
      </c>
      <c r="AK23" s="43">
        <f t="shared" si="5"/>
        <v>59463.161</v>
      </c>
      <c r="AM23" s="50">
        <f t="shared" si="4"/>
        <v>3.6026969109091811E-2</v>
      </c>
      <c r="AN23" s="45" t="s">
        <v>263</v>
      </c>
      <c r="AO23" s="13" t="str">
        <f t="shared" si="2"/>
        <v>BIP S + BIP A #1 + #12  4002045</v>
      </c>
      <c r="AP23">
        <v>40000098</v>
      </c>
      <c r="AS23">
        <v>20001179</v>
      </c>
    </row>
    <row r="24" spans="2:46" ht="27" customHeight="1">
      <c r="B24" s="4" t="s">
        <v>54</v>
      </c>
      <c r="C24" s="5" t="s">
        <v>44</v>
      </c>
      <c r="D24" s="6" t="s">
        <v>211</v>
      </c>
      <c r="E24" s="4" t="s">
        <v>46</v>
      </c>
      <c r="F24" s="4" t="s">
        <v>49</v>
      </c>
      <c r="G24" s="4" t="s">
        <v>216</v>
      </c>
      <c r="H24" s="6" t="s">
        <v>167</v>
      </c>
      <c r="I24" s="4" t="s">
        <v>50</v>
      </c>
      <c r="J24" s="41">
        <v>7079</v>
      </c>
      <c r="K24" t="s">
        <v>159</v>
      </c>
      <c r="M24" s="39">
        <v>461650647</v>
      </c>
      <c r="N24" s="4" t="s">
        <v>51</v>
      </c>
      <c r="O24" s="39">
        <v>6195215054</v>
      </c>
      <c r="P24" s="10">
        <v>3485</v>
      </c>
      <c r="Q24" s="14"/>
      <c r="R24" s="1">
        <f t="shared" si="0"/>
        <v>3485</v>
      </c>
      <c r="S24" s="6" t="s">
        <v>151</v>
      </c>
      <c r="T24" s="6">
        <v>1632</v>
      </c>
      <c r="U24" s="6">
        <v>4002135</v>
      </c>
      <c r="W24" s="22">
        <v>45315</v>
      </c>
      <c r="X24" s="10">
        <v>1790219</v>
      </c>
      <c r="Y24" t="s">
        <v>189</v>
      </c>
      <c r="Z24" s="5" t="s">
        <v>170</v>
      </c>
      <c r="AA24" s="14"/>
      <c r="AC24" s="14"/>
      <c r="AD24" s="17">
        <f t="shared" si="1"/>
        <v>0</v>
      </c>
      <c r="AF24" s="10"/>
      <c r="AH24" s="10"/>
      <c r="AI24">
        <v>9621</v>
      </c>
      <c r="AJ24" s="43">
        <v>7018</v>
      </c>
      <c r="AK24" s="43">
        <f t="shared" si="5"/>
        <v>59463.161</v>
      </c>
      <c r="AM24" s="50">
        <f t="shared" si="4"/>
        <v>3.3215579211258513E-2</v>
      </c>
      <c r="AN24" s="45" t="s">
        <v>263</v>
      </c>
      <c r="AO24" s="13" t="str">
        <f t="shared" si="2"/>
        <v>BIP SALLY #13  4002135</v>
      </c>
      <c r="AP24">
        <v>40000100</v>
      </c>
      <c r="AS24">
        <v>20001180</v>
      </c>
    </row>
    <row r="25" spans="2:46" ht="27" customHeight="1">
      <c r="B25" s="4" t="s">
        <v>54</v>
      </c>
      <c r="C25" s="5" t="s">
        <v>44</v>
      </c>
      <c r="D25" s="6" t="s">
        <v>212</v>
      </c>
      <c r="E25" s="4" t="s">
        <v>46</v>
      </c>
      <c r="F25" s="4" t="s">
        <v>49</v>
      </c>
      <c r="G25" s="4" t="s">
        <v>217</v>
      </c>
      <c r="H25" s="6" t="s">
        <v>167</v>
      </c>
      <c r="I25" s="4" t="s">
        <v>50</v>
      </c>
      <c r="J25" s="41" t="s">
        <v>221</v>
      </c>
      <c r="K25" t="s">
        <v>159</v>
      </c>
      <c r="M25" s="39">
        <v>462684162</v>
      </c>
      <c r="N25" s="4" t="s">
        <v>51</v>
      </c>
      <c r="O25" s="39">
        <v>6195151052</v>
      </c>
      <c r="P25" s="10">
        <v>3485</v>
      </c>
      <c r="Q25" s="14"/>
      <c r="R25" s="1">
        <f t="shared" si="0"/>
        <v>3485</v>
      </c>
      <c r="S25" s="6" t="s">
        <v>151</v>
      </c>
      <c r="T25" s="6">
        <v>1632</v>
      </c>
      <c r="U25" s="6">
        <v>4002289</v>
      </c>
      <c r="W25" s="22">
        <v>45317</v>
      </c>
      <c r="X25" s="10">
        <v>682102</v>
      </c>
      <c r="Y25" t="s">
        <v>189</v>
      </c>
      <c r="Z25" s="5" t="s">
        <v>170</v>
      </c>
      <c r="AA25" s="14"/>
      <c r="AC25" s="14"/>
      <c r="AD25" s="17">
        <f t="shared" si="1"/>
        <v>0</v>
      </c>
      <c r="AF25" s="10"/>
      <c r="AH25" s="10"/>
      <c r="AI25">
        <v>9626</v>
      </c>
      <c r="AJ25" s="43">
        <v>7018</v>
      </c>
      <c r="AK25" s="43">
        <f t="shared" si="5"/>
        <v>59463.161</v>
      </c>
      <c r="AM25" s="50">
        <f t="shared" si="4"/>
        <v>8.7176347525736622E-2</v>
      </c>
      <c r="AN25" s="45" t="s">
        <v>263</v>
      </c>
      <c r="AO25" s="13" t="str">
        <f t="shared" si="2"/>
        <v>BIP SALLY #14  4002289</v>
      </c>
      <c r="AP25">
        <v>40000099</v>
      </c>
      <c r="AS25">
        <v>20001181</v>
      </c>
    </row>
    <row r="26" spans="2:46" ht="27" customHeight="1">
      <c r="B26" s="4" t="s">
        <v>54</v>
      </c>
      <c r="C26" s="5" t="s">
        <v>113</v>
      </c>
      <c r="D26" s="6" t="s">
        <v>166</v>
      </c>
      <c r="E26" s="6" t="s">
        <v>213</v>
      </c>
      <c r="F26" s="4" t="s">
        <v>40</v>
      </c>
      <c r="G26" s="4" t="s">
        <v>242</v>
      </c>
      <c r="H26" s="6" t="s">
        <v>167</v>
      </c>
      <c r="I26" s="4" t="s">
        <v>41</v>
      </c>
      <c r="J26" s="41" t="s">
        <v>240</v>
      </c>
      <c r="K26" t="s">
        <v>157</v>
      </c>
      <c r="M26" s="39" t="s">
        <v>241</v>
      </c>
      <c r="N26" s="4" t="s">
        <v>42</v>
      </c>
      <c r="O26" s="39" t="s">
        <v>528</v>
      </c>
      <c r="P26" s="10">
        <v>3130</v>
      </c>
      <c r="Q26" s="14"/>
      <c r="R26" s="1">
        <f t="shared" si="0"/>
        <v>3130</v>
      </c>
      <c r="S26" s="6" t="s">
        <v>147</v>
      </c>
      <c r="T26" s="6">
        <v>3921</v>
      </c>
      <c r="U26" s="6">
        <v>4002610</v>
      </c>
      <c r="W26" s="22">
        <v>45323</v>
      </c>
      <c r="X26" s="10">
        <v>711019</v>
      </c>
      <c r="Y26" s="13" t="s">
        <v>42</v>
      </c>
      <c r="Z26" s="5" t="s">
        <v>529</v>
      </c>
      <c r="AA26" s="14">
        <v>61218.04</v>
      </c>
      <c r="AC26" s="14"/>
      <c r="AD26" s="17">
        <f t="shared" si="1"/>
        <v>61218.04</v>
      </c>
      <c r="AF26" s="10"/>
      <c r="AH26" s="10"/>
      <c r="AI26">
        <v>9662</v>
      </c>
      <c r="AJ26" s="43">
        <v>9639.6</v>
      </c>
      <c r="AK26" s="43">
        <f t="shared" si="5"/>
        <v>53405.938000000002</v>
      </c>
      <c r="AM26" s="50">
        <f t="shared" si="4"/>
        <v>7.5111829641683281E-2</v>
      </c>
      <c r="AN26" s="45" t="s">
        <v>530</v>
      </c>
      <c r="AO26" s="13" t="str">
        <f t="shared" si="2"/>
        <v>BIP WALDENCAST #1  4002610</v>
      </c>
      <c r="AP26">
        <v>40000221</v>
      </c>
      <c r="AQ26">
        <v>20003289</v>
      </c>
      <c r="AS26">
        <v>20001624</v>
      </c>
      <c r="AT26" t="s">
        <v>538</v>
      </c>
    </row>
    <row r="27" spans="2:46" ht="32.25" customHeight="1">
      <c r="B27" s="4" t="s">
        <v>54</v>
      </c>
      <c r="C27" s="5" t="s">
        <v>92</v>
      </c>
      <c r="D27" s="6" t="s">
        <v>171</v>
      </c>
      <c r="E27" s="4" t="s">
        <v>92</v>
      </c>
      <c r="F27" s="4" t="s">
        <v>40</v>
      </c>
      <c r="G27" s="40" t="s">
        <v>233</v>
      </c>
      <c r="H27" s="6" t="s">
        <v>167</v>
      </c>
      <c r="I27" s="4" t="s">
        <v>41</v>
      </c>
      <c r="J27">
        <v>6374393190</v>
      </c>
      <c r="K27" t="s">
        <v>155</v>
      </c>
      <c r="M27" s="39">
        <v>6374393190</v>
      </c>
      <c r="N27" s="4" t="s">
        <v>74</v>
      </c>
      <c r="O27" s="39">
        <v>10116476</v>
      </c>
      <c r="P27" s="10">
        <v>6924.06</v>
      </c>
      <c r="Q27" s="14"/>
      <c r="R27" s="1">
        <f t="shared" si="0"/>
        <v>6924.06</v>
      </c>
      <c r="S27" s="6" t="s">
        <v>147</v>
      </c>
      <c r="T27" s="6">
        <v>3921</v>
      </c>
      <c r="U27" s="6">
        <v>4002389</v>
      </c>
      <c r="W27" s="22">
        <v>45323</v>
      </c>
      <c r="X27" s="10">
        <v>1639309</v>
      </c>
      <c r="Y27" t="s">
        <v>42</v>
      </c>
      <c r="Z27" s="6" t="s">
        <v>522</v>
      </c>
      <c r="AA27" s="14">
        <v>31222.31</v>
      </c>
      <c r="AC27" s="14"/>
      <c r="AD27" s="17">
        <f t="shared" si="1"/>
        <v>31222.31</v>
      </c>
      <c r="AF27" s="10"/>
      <c r="AH27" s="10"/>
      <c r="AI27">
        <v>9659</v>
      </c>
      <c r="AJ27" s="43">
        <v>9639.6</v>
      </c>
      <c r="AK27" s="43">
        <f t="shared" si="5"/>
        <v>118142.46615600001</v>
      </c>
      <c r="AM27" s="50">
        <f t="shared" si="4"/>
        <v>7.206845454761733E-2</v>
      </c>
      <c r="AN27" s="45" t="s">
        <v>523</v>
      </c>
      <c r="AO27" s="13" t="str">
        <f t="shared" si="2"/>
        <v>Italia #2  4002389</v>
      </c>
      <c r="AP27">
        <v>20001819</v>
      </c>
      <c r="AQ27">
        <v>20003388</v>
      </c>
      <c r="AS27">
        <v>20001618</v>
      </c>
    </row>
    <row r="28" spans="2:46" ht="27" customHeight="1">
      <c r="B28" s="4" t="s">
        <v>54</v>
      </c>
      <c r="C28" s="5" t="s">
        <v>113</v>
      </c>
      <c r="D28" s="6" t="s">
        <v>171</v>
      </c>
      <c r="E28" s="4" t="s">
        <v>48</v>
      </c>
      <c r="F28" s="4" t="s">
        <v>49</v>
      </c>
      <c r="G28" s="44" t="s">
        <v>224</v>
      </c>
      <c r="H28" s="6" t="s">
        <v>167</v>
      </c>
      <c r="I28" s="4" t="s">
        <v>218</v>
      </c>
      <c r="J28" s="41">
        <v>51988</v>
      </c>
      <c r="K28" t="s">
        <v>155</v>
      </c>
      <c r="M28" s="39">
        <v>462684161</v>
      </c>
      <c r="N28" s="4" t="s">
        <v>51</v>
      </c>
      <c r="O28" s="39">
        <v>6195388476</v>
      </c>
      <c r="P28" s="10">
        <v>3470</v>
      </c>
      <c r="Q28" s="14"/>
      <c r="R28" s="1">
        <f t="shared" si="0"/>
        <v>3470</v>
      </c>
      <c r="S28" s="6" t="s">
        <v>147</v>
      </c>
      <c r="T28" s="6">
        <v>3921</v>
      </c>
      <c r="U28" s="6">
        <v>4002382</v>
      </c>
      <c r="W28" s="22">
        <v>45317</v>
      </c>
      <c r="X28" s="10">
        <v>977117</v>
      </c>
      <c r="Y28" t="s">
        <v>189</v>
      </c>
      <c r="Z28" s="5" t="s">
        <v>170</v>
      </c>
      <c r="AA28" s="14"/>
      <c r="AC28" s="14"/>
      <c r="AD28" s="17">
        <f t="shared" si="1"/>
        <v>0</v>
      </c>
      <c r="AF28" s="10"/>
      <c r="AH28" s="10"/>
      <c r="AI28">
        <v>9630</v>
      </c>
      <c r="AJ28" s="43">
        <v>7018</v>
      </c>
      <c r="AK28" s="43">
        <f t="shared" si="5"/>
        <v>59207.222000000002</v>
      </c>
      <c r="AM28" s="50">
        <f t="shared" si="4"/>
        <v>6.0593789689464009E-2</v>
      </c>
      <c r="AN28" s="45" t="s">
        <v>295</v>
      </c>
      <c r="AO28" s="13" t="str">
        <f t="shared" si="2"/>
        <v>BIP WALDENCAST #2  4002382</v>
      </c>
      <c r="AP28">
        <v>40000110</v>
      </c>
      <c r="AS28">
        <v>20001188</v>
      </c>
    </row>
    <row r="29" spans="2:46" ht="29.25" customHeight="1">
      <c r="B29" s="4" t="s">
        <v>54</v>
      </c>
      <c r="C29" s="5" t="s">
        <v>44</v>
      </c>
      <c r="D29" s="6" t="s">
        <v>227</v>
      </c>
      <c r="E29" s="4" t="s">
        <v>46</v>
      </c>
      <c r="F29" s="4" t="s">
        <v>49</v>
      </c>
      <c r="G29" s="4" t="s">
        <v>230</v>
      </c>
      <c r="H29" s="6" t="s">
        <v>167</v>
      </c>
      <c r="I29" s="4" t="s">
        <v>50</v>
      </c>
      <c r="J29">
        <v>8096</v>
      </c>
      <c r="K29" t="s">
        <v>159</v>
      </c>
      <c r="M29" s="39">
        <v>462404049</v>
      </c>
      <c r="N29" s="4" t="s">
        <v>51</v>
      </c>
      <c r="O29" s="39">
        <v>6195308544</v>
      </c>
      <c r="P29" s="10">
        <v>3485</v>
      </c>
      <c r="Q29" s="14"/>
      <c r="R29" s="1">
        <f t="shared" si="0"/>
        <v>3485</v>
      </c>
      <c r="S29" s="6" t="s">
        <v>151</v>
      </c>
      <c r="T29" s="6">
        <v>1632</v>
      </c>
      <c r="U29" s="6">
        <v>4002385</v>
      </c>
      <c r="W29" s="22">
        <v>45317</v>
      </c>
      <c r="X29" s="10">
        <v>1492006</v>
      </c>
      <c r="Y29" t="s">
        <v>189</v>
      </c>
      <c r="Z29" s="5" t="s">
        <v>170</v>
      </c>
      <c r="AA29" s="14"/>
      <c r="AC29" s="14"/>
      <c r="AD29" s="17">
        <f t="shared" si="1"/>
        <v>0</v>
      </c>
      <c r="AF29" s="10"/>
      <c r="AH29" s="10"/>
      <c r="AI29">
        <v>9628</v>
      </c>
      <c r="AJ29" s="43">
        <v>7018</v>
      </c>
      <c r="AK29" s="43">
        <f t="shared" si="5"/>
        <v>59463.161</v>
      </c>
      <c r="AM29" s="50">
        <f t="shared" si="4"/>
        <v>3.9854505276788431E-2</v>
      </c>
      <c r="AN29" s="45" t="s">
        <v>263</v>
      </c>
      <c r="AO29" s="13" t="str">
        <f t="shared" si="2"/>
        <v>BIP SALLY #15  4002385</v>
      </c>
      <c r="AP29">
        <v>40000101</v>
      </c>
      <c r="AS29">
        <v>20001186</v>
      </c>
    </row>
    <row r="30" spans="2:46" ht="30.75" customHeight="1">
      <c r="B30" s="4" t="s">
        <v>54</v>
      </c>
      <c r="C30" s="6" t="s">
        <v>228</v>
      </c>
      <c r="D30" s="6" t="s">
        <v>229</v>
      </c>
      <c r="E30" s="4" t="s">
        <v>46</v>
      </c>
      <c r="F30" s="4" t="s">
        <v>49</v>
      </c>
      <c r="G30" s="40" t="s">
        <v>231</v>
      </c>
      <c r="H30" s="6" t="s">
        <v>167</v>
      </c>
      <c r="I30" s="4" t="s">
        <v>50</v>
      </c>
      <c r="J30" s="41" t="s">
        <v>232</v>
      </c>
      <c r="K30" t="s">
        <v>159</v>
      </c>
      <c r="M30" s="39">
        <v>462404050</v>
      </c>
      <c r="N30" s="4" t="s">
        <v>51</v>
      </c>
      <c r="O30" s="39">
        <v>6195560011</v>
      </c>
      <c r="P30" s="10">
        <v>3485</v>
      </c>
      <c r="Q30" s="14"/>
      <c r="R30" s="1">
        <f t="shared" si="0"/>
        <v>3485</v>
      </c>
      <c r="S30" s="6" t="s">
        <v>151</v>
      </c>
      <c r="T30" s="6">
        <v>1632</v>
      </c>
      <c r="U30" s="6">
        <v>4002633</v>
      </c>
      <c r="W30" s="22">
        <v>45321</v>
      </c>
      <c r="X30" s="10">
        <v>1417882</v>
      </c>
      <c r="Y30" t="s">
        <v>189</v>
      </c>
      <c r="Z30" s="5" t="s">
        <v>170</v>
      </c>
      <c r="AA30" s="14"/>
      <c r="AC30" s="14"/>
      <c r="AD30" s="17">
        <f t="shared" si="1"/>
        <v>0</v>
      </c>
      <c r="AF30" s="10"/>
      <c r="AH30" s="10"/>
      <c r="AI30">
        <v>9633</v>
      </c>
      <c r="AJ30" s="43">
        <v>7018</v>
      </c>
      <c r="AK30" s="43">
        <f t="shared" si="5"/>
        <v>59463.161</v>
      </c>
      <c r="AM30" s="50">
        <f t="shared" si="4"/>
        <v>4.1938018114342376E-2</v>
      </c>
      <c r="AN30" s="45" t="s">
        <v>296</v>
      </c>
      <c r="AO30" s="13" t="str">
        <f t="shared" si="2"/>
        <v>BIP-SALLY+BIP-LOREAL #16+#2  4002633</v>
      </c>
      <c r="AP30">
        <v>40000111</v>
      </c>
      <c r="AS30">
        <v>20001189</v>
      </c>
    </row>
    <row r="31" spans="2:46" ht="27" customHeight="1">
      <c r="B31" s="4" t="s">
        <v>54</v>
      </c>
      <c r="C31" s="5" t="s">
        <v>120</v>
      </c>
      <c r="D31" s="6" t="s">
        <v>244</v>
      </c>
      <c r="E31" s="4" t="s">
        <v>46</v>
      </c>
      <c r="F31" s="4" t="s">
        <v>49</v>
      </c>
      <c r="G31" s="40" t="s">
        <v>243</v>
      </c>
      <c r="H31" s="6" t="s">
        <v>167</v>
      </c>
      <c r="I31" s="4" t="s">
        <v>50</v>
      </c>
      <c r="J31">
        <v>283242</v>
      </c>
      <c r="K31" t="s">
        <v>159</v>
      </c>
      <c r="M31" s="42">
        <v>463196032</v>
      </c>
      <c r="N31" s="4" t="s">
        <v>51</v>
      </c>
      <c r="O31" s="39">
        <v>6195783666</v>
      </c>
      <c r="P31" s="10">
        <v>3485</v>
      </c>
      <c r="Q31" s="14"/>
      <c r="R31" s="1">
        <f t="shared" si="0"/>
        <v>3485</v>
      </c>
      <c r="S31" s="6" t="s">
        <v>151</v>
      </c>
      <c r="T31" s="6">
        <v>1632</v>
      </c>
      <c r="U31" s="6">
        <v>4002732</v>
      </c>
      <c r="W31" s="22">
        <v>45322</v>
      </c>
      <c r="X31" s="10">
        <v>1731056</v>
      </c>
      <c r="Y31" t="s">
        <v>189</v>
      </c>
      <c r="Z31" s="5" t="s">
        <v>170</v>
      </c>
      <c r="AA31" s="14"/>
      <c r="AC31" s="14"/>
      <c r="AD31" s="17">
        <f t="shared" si="1"/>
        <v>0</v>
      </c>
      <c r="AF31" s="10"/>
      <c r="AH31" s="10"/>
      <c r="AI31">
        <v>9660</v>
      </c>
      <c r="AJ31" s="43">
        <v>7018</v>
      </c>
      <c r="AK31" s="43">
        <f t="shared" si="5"/>
        <v>59463.161</v>
      </c>
      <c r="AM31" s="50">
        <f t="shared" si="4"/>
        <v>3.4350801476093207E-2</v>
      </c>
      <c r="AN31" s="21">
        <v>45329</v>
      </c>
      <c r="AO31" s="13" t="str">
        <f t="shared" si="2"/>
        <v>BIP S + BIP A #17 #2  4002732</v>
      </c>
      <c r="AP31">
        <v>40000118</v>
      </c>
      <c r="AS31">
        <v>20001613</v>
      </c>
    </row>
    <row r="32" spans="2:46" ht="27" customHeight="1">
      <c r="B32" s="4" t="s">
        <v>54</v>
      </c>
      <c r="C32" s="5" t="s">
        <v>103</v>
      </c>
      <c r="D32" s="6" t="s">
        <v>173</v>
      </c>
      <c r="E32" s="4" t="s">
        <v>46</v>
      </c>
      <c r="F32" s="4" t="s">
        <v>49</v>
      </c>
      <c r="G32" s="4" t="s">
        <v>248</v>
      </c>
      <c r="H32" s="6" t="s">
        <v>167</v>
      </c>
      <c r="I32" s="4" t="s">
        <v>50</v>
      </c>
      <c r="J32">
        <v>52027</v>
      </c>
      <c r="K32" t="s">
        <v>159</v>
      </c>
      <c r="M32" s="42">
        <v>463196031</v>
      </c>
      <c r="N32" s="4" t="s">
        <v>51</v>
      </c>
      <c r="O32" s="39">
        <v>6195614779</v>
      </c>
      <c r="P32" s="10">
        <v>3485</v>
      </c>
      <c r="Q32" s="14"/>
      <c r="R32" s="1">
        <f t="shared" si="0"/>
        <v>3485</v>
      </c>
      <c r="S32" s="6" t="s">
        <v>151</v>
      </c>
      <c r="T32" s="6">
        <v>1632</v>
      </c>
      <c r="U32" s="6">
        <v>4002816</v>
      </c>
      <c r="W32" s="22">
        <v>45322</v>
      </c>
      <c r="X32" s="10">
        <v>1394892</v>
      </c>
      <c r="Y32" t="s">
        <v>189</v>
      </c>
      <c r="Z32" s="5" t="s">
        <v>170</v>
      </c>
      <c r="AA32" s="14"/>
      <c r="AC32" s="14"/>
      <c r="AD32" s="17">
        <f t="shared" si="1"/>
        <v>0</v>
      </c>
      <c r="AF32" s="10"/>
      <c r="AH32" s="10"/>
      <c r="AI32">
        <v>9663</v>
      </c>
      <c r="AJ32" s="43">
        <v>7018</v>
      </c>
      <c r="AK32" s="43">
        <f t="shared" si="5"/>
        <v>59463.161</v>
      </c>
      <c r="AM32" s="50">
        <f t="shared" si="4"/>
        <v>4.2629222190678565E-2</v>
      </c>
      <c r="AN32" s="45" t="s">
        <v>297</v>
      </c>
      <c r="AO32" s="13" t="str">
        <f t="shared" si="2"/>
        <v>BIP ALFA #3  4002816</v>
      </c>
      <c r="AP32">
        <v>40000112</v>
      </c>
      <c r="AS32">
        <v>20001625</v>
      </c>
    </row>
    <row r="33" spans="2:45" ht="27" customHeight="1">
      <c r="B33" s="4" t="s">
        <v>54</v>
      </c>
      <c r="C33" s="5" t="s">
        <v>44</v>
      </c>
      <c r="D33" s="6" t="s">
        <v>247</v>
      </c>
      <c r="E33" s="4" t="s">
        <v>46</v>
      </c>
      <c r="F33" s="4" t="s">
        <v>49</v>
      </c>
      <c r="G33" s="6" t="s">
        <v>253</v>
      </c>
      <c r="H33" s="6" t="s">
        <v>167</v>
      </c>
      <c r="I33" s="4" t="s">
        <v>50</v>
      </c>
      <c r="J33" s="41" t="s">
        <v>259</v>
      </c>
      <c r="K33" t="s">
        <v>159</v>
      </c>
      <c r="M33" s="42">
        <v>463196034</v>
      </c>
      <c r="N33" s="4" t="s">
        <v>51</v>
      </c>
      <c r="O33" s="39">
        <v>6195704589</v>
      </c>
      <c r="P33" s="10">
        <v>3485</v>
      </c>
      <c r="Q33" s="14"/>
      <c r="R33" s="1">
        <f t="shared" si="0"/>
        <v>3485</v>
      </c>
      <c r="S33" s="6" t="s">
        <v>151</v>
      </c>
      <c r="T33" s="6">
        <v>1632</v>
      </c>
      <c r="U33" s="6">
        <v>4003086</v>
      </c>
      <c r="W33" s="22">
        <v>45323</v>
      </c>
      <c r="X33" s="10">
        <v>1172387</v>
      </c>
      <c r="Y33" t="s">
        <v>189</v>
      </c>
      <c r="Z33" s="5" t="s">
        <v>170</v>
      </c>
      <c r="AA33" s="14"/>
      <c r="AC33" s="14"/>
      <c r="AD33" s="17">
        <f t="shared" si="1"/>
        <v>0</v>
      </c>
      <c r="AF33" s="10"/>
      <c r="AH33" s="10"/>
      <c r="AI33">
        <v>9664</v>
      </c>
      <c r="AJ33" s="43">
        <v>7018</v>
      </c>
      <c r="AK33" s="43">
        <f t="shared" si="5"/>
        <v>59463.161</v>
      </c>
      <c r="AM33" s="50">
        <f t="shared" si="4"/>
        <v>5.0719737595179747E-2</v>
      </c>
      <c r="AN33" s="45" t="s">
        <v>297</v>
      </c>
      <c r="AO33" s="13" t="str">
        <f t="shared" si="2"/>
        <v>BIP SALLY #18  4003086</v>
      </c>
      <c r="AP33">
        <v>40000113</v>
      </c>
      <c r="AS33">
        <v>20001626</v>
      </c>
    </row>
    <row r="34" spans="2:45" ht="27" customHeight="1">
      <c r="B34" s="4" t="s">
        <v>54</v>
      </c>
      <c r="C34" s="5" t="s">
        <v>44</v>
      </c>
      <c r="D34" s="6" t="s">
        <v>249</v>
      </c>
      <c r="E34" s="4" t="s">
        <v>46</v>
      </c>
      <c r="F34" s="4" t="s">
        <v>49</v>
      </c>
      <c r="G34" s="40" t="s">
        <v>255</v>
      </c>
      <c r="H34" s="6" t="s">
        <v>167</v>
      </c>
      <c r="I34" s="4" t="s">
        <v>50</v>
      </c>
      <c r="J34" s="41" t="s">
        <v>260</v>
      </c>
      <c r="K34" t="s">
        <v>159</v>
      </c>
      <c r="M34" s="39">
        <v>463196035</v>
      </c>
      <c r="N34" s="4" t="s">
        <v>51</v>
      </c>
      <c r="O34" s="39">
        <v>6195713995</v>
      </c>
      <c r="P34" s="10">
        <v>3485</v>
      </c>
      <c r="Q34" s="14"/>
      <c r="R34" s="1">
        <f t="shared" si="0"/>
        <v>3485</v>
      </c>
      <c r="S34" s="6" t="s">
        <v>151</v>
      </c>
      <c r="T34" s="6">
        <v>1632</v>
      </c>
      <c r="U34" s="6">
        <v>4003305</v>
      </c>
      <c r="W34" s="22">
        <v>45324</v>
      </c>
      <c r="X34" s="10">
        <v>1950886</v>
      </c>
      <c r="Y34" t="s">
        <v>189</v>
      </c>
      <c r="Z34" s="5" t="s">
        <v>170</v>
      </c>
      <c r="AA34" s="14"/>
      <c r="AC34" s="14"/>
      <c r="AD34" s="17">
        <f t="shared" si="1"/>
        <v>0</v>
      </c>
      <c r="AF34" s="10"/>
      <c r="AH34" s="10"/>
      <c r="AI34">
        <v>9668</v>
      </c>
      <c r="AJ34" s="43">
        <v>7018</v>
      </c>
      <c r="AK34" s="43">
        <f t="shared" si="5"/>
        <v>59463.161</v>
      </c>
      <c r="AM34" s="50">
        <f t="shared" si="4"/>
        <v>3.0480079820143259E-2</v>
      </c>
      <c r="AN34" s="45" t="s">
        <v>297</v>
      </c>
      <c r="AO34" s="13" t="str">
        <f t="shared" si="2"/>
        <v>BIP SALLY #19  4003305</v>
      </c>
      <c r="AP34">
        <v>40000114</v>
      </c>
      <c r="AS34">
        <v>20001628</v>
      </c>
    </row>
    <row r="35" spans="2:45" ht="27" customHeight="1">
      <c r="B35" s="4" t="s">
        <v>54</v>
      </c>
      <c r="C35" s="5" t="s">
        <v>44</v>
      </c>
      <c r="D35" s="6" t="s">
        <v>250</v>
      </c>
      <c r="E35" s="4" t="s">
        <v>46</v>
      </c>
      <c r="F35" s="4" t="s">
        <v>49</v>
      </c>
      <c r="G35" s="40" t="s">
        <v>254</v>
      </c>
      <c r="H35" s="6" t="s">
        <v>167</v>
      </c>
      <c r="I35" s="4" t="s">
        <v>50</v>
      </c>
      <c r="J35" s="39" t="s">
        <v>275</v>
      </c>
      <c r="K35" t="s">
        <v>159</v>
      </c>
      <c r="M35" s="42">
        <v>463952205</v>
      </c>
      <c r="N35" s="4" t="s">
        <v>51</v>
      </c>
      <c r="O35" s="39">
        <v>6195959453</v>
      </c>
      <c r="P35" s="10">
        <v>3485</v>
      </c>
      <c r="Q35" s="14"/>
      <c r="R35" s="1">
        <f>P35+Q35</f>
        <v>3485</v>
      </c>
      <c r="S35" s="6" t="s">
        <v>151</v>
      </c>
      <c r="T35" s="6">
        <v>1632</v>
      </c>
      <c r="U35" s="6">
        <v>4003951</v>
      </c>
      <c r="W35" s="22">
        <v>45330</v>
      </c>
      <c r="X35" s="10">
        <v>727172</v>
      </c>
      <c r="Y35" t="s">
        <v>189</v>
      </c>
      <c r="Z35" s="5" t="s">
        <v>170</v>
      </c>
      <c r="AA35" s="14"/>
      <c r="AC35" s="14"/>
      <c r="AD35" s="17">
        <f>AA35+AB35+AC35</f>
        <v>0</v>
      </c>
      <c r="AF35" s="10"/>
      <c r="AH35" s="10"/>
      <c r="AI35">
        <v>9672</v>
      </c>
      <c r="AJ35" s="43">
        <v>7018</v>
      </c>
      <c r="AK35" s="43">
        <f t="shared" si="5"/>
        <v>59463.161</v>
      </c>
      <c r="AM35" s="50">
        <f t="shared" si="4"/>
        <v>8.1773171959316368E-2</v>
      </c>
      <c r="AN35" s="45" t="s">
        <v>333</v>
      </c>
      <c r="AO35" s="13" t="str">
        <f t="shared" ref="AO35:AO40" si="6">+C35&amp;" "&amp;D35&amp;" "&amp;" "&amp;U35</f>
        <v>BIP SALLY #20  4003951</v>
      </c>
      <c r="AP35">
        <v>40000119</v>
      </c>
      <c r="AS35">
        <v>20001631</v>
      </c>
    </row>
    <row r="36" spans="2:45" ht="33.75" customHeight="1">
      <c r="B36" s="4" t="s">
        <v>54</v>
      </c>
      <c r="C36" s="5" t="s">
        <v>120</v>
      </c>
      <c r="D36" s="6" t="s">
        <v>261</v>
      </c>
      <c r="E36" s="4" t="s">
        <v>46</v>
      </c>
      <c r="F36" s="4" t="s">
        <v>49</v>
      </c>
      <c r="G36" s="40" t="s">
        <v>343</v>
      </c>
      <c r="H36" s="6" t="s">
        <v>167</v>
      </c>
      <c r="I36" s="4" t="s">
        <v>50</v>
      </c>
      <c r="J36" s="42">
        <v>50823</v>
      </c>
      <c r="K36" t="s">
        <v>159</v>
      </c>
      <c r="M36" s="39">
        <v>463952204</v>
      </c>
      <c r="N36" s="4" t="s">
        <v>51</v>
      </c>
      <c r="O36" s="39">
        <v>6196062780</v>
      </c>
      <c r="P36" s="10">
        <v>3485</v>
      </c>
      <c r="Q36" s="14"/>
      <c r="R36" s="1">
        <f>P36+Q36</f>
        <v>3485</v>
      </c>
      <c r="S36" s="6" t="s">
        <v>151</v>
      </c>
      <c r="T36" s="6">
        <v>1632</v>
      </c>
      <c r="U36" s="6">
        <v>4004026</v>
      </c>
      <c r="W36" s="22">
        <v>45331</v>
      </c>
      <c r="X36" s="10">
        <v>1871468</v>
      </c>
      <c r="Y36" t="s">
        <v>189</v>
      </c>
      <c r="Z36" s="5" t="s">
        <v>170</v>
      </c>
      <c r="AA36" s="14"/>
      <c r="AC36" s="14"/>
      <c r="AD36" s="17">
        <f>AA36+AB36+AC36</f>
        <v>0</v>
      </c>
      <c r="AF36" s="10"/>
      <c r="AH36" s="10"/>
      <c r="AI36">
        <v>9677</v>
      </c>
      <c r="AJ36" s="43">
        <v>7018</v>
      </c>
      <c r="AK36" s="43">
        <f t="shared" si="5"/>
        <v>59463.161</v>
      </c>
      <c r="AM36" s="50">
        <f t="shared" si="4"/>
        <v>3.1773538740710504E-2</v>
      </c>
      <c r="AN36" s="45" t="s">
        <v>333</v>
      </c>
      <c r="AO36" s="13" t="str">
        <f t="shared" si="6"/>
        <v>BIP S + BIP A #21+#4  4004026</v>
      </c>
      <c r="AP36">
        <v>40000120</v>
      </c>
      <c r="AS36">
        <v>20001633</v>
      </c>
    </row>
    <row r="37" spans="2:45" ht="27" customHeight="1">
      <c r="B37" s="4" t="s">
        <v>54</v>
      </c>
      <c r="C37" s="6" t="s">
        <v>251</v>
      </c>
      <c r="D37" s="6" t="s">
        <v>166</v>
      </c>
      <c r="E37" s="6" t="s">
        <v>252</v>
      </c>
      <c r="F37" s="4" t="s">
        <v>49</v>
      </c>
      <c r="G37" s="40" t="s">
        <v>256</v>
      </c>
      <c r="H37" s="6" t="s">
        <v>167</v>
      </c>
      <c r="I37" s="4" t="s">
        <v>50</v>
      </c>
      <c r="J37">
        <v>290808</v>
      </c>
      <c r="K37" t="s">
        <v>159</v>
      </c>
      <c r="M37" s="39">
        <v>463196033</v>
      </c>
      <c r="N37" s="4" t="s">
        <v>51</v>
      </c>
      <c r="O37" s="39">
        <v>6196075622</v>
      </c>
      <c r="P37" s="10">
        <v>5005</v>
      </c>
      <c r="Q37" s="14"/>
      <c r="R37" s="1">
        <f>P37+Q37</f>
        <v>5005</v>
      </c>
      <c r="S37" s="6" t="s">
        <v>151</v>
      </c>
      <c r="T37" s="6">
        <v>1632</v>
      </c>
      <c r="U37" s="6">
        <v>4003748</v>
      </c>
      <c r="W37" s="22">
        <v>45332</v>
      </c>
      <c r="X37" s="10">
        <v>865261</v>
      </c>
      <c r="Y37" t="s">
        <v>189</v>
      </c>
      <c r="Z37" s="5" t="s">
        <v>170</v>
      </c>
      <c r="AA37" s="14"/>
      <c r="AC37" s="14"/>
      <c r="AD37" s="17">
        <f>AA37+AB37+AC37</f>
        <v>0</v>
      </c>
      <c r="AF37" s="10"/>
      <c r="AH37" s="10"/>
      <c r="AI37">
        <v>9669</v>
      </c>
      <c r="AJ37" s="43">
        <v>7018</v>
      </c>
      <c r="AK37" s="43">
        <f t="shared" si="5"/>
        <v>85398.312999999995</v>
      </c>
      <c r="AM37" s="50">
        <f t="shared" si="4"/>
        <v>9.8696593282258174E-2</v>
      </c>
      <c r="AN37" s="45" t="s">
        <v>333</v>
      </c>
      <c r="AO37" s="13" t="str">
        <f t="shared" si="6"/>
        <v>BIP ITS A 10 #1  4003748</v>
      </c>
      <c r="AP37">
        <v>40000121</v>
      </c>
      <c r="AS37">
        <v>20001629</v>
      </c>
    </row>
    <row r="38" spans="2:45" ht="27" customHeight="1">
      <c r="B38" s="4" t="s">
        <v>54</v>
      </c>
      <c r="C38" s="5" t="s">
        <v>134</v>
      </c>
      <c r="D38" s="6" t="s">
        <v>166</v>
      </c>
      <c r="E38" s="4" t="s">
        <v>89</v>
      </c>
      <c r="F38" s="4" t="s">
        <v>49</v>
      </c>
      <c r="G38" s="40" t="s">
        <v>257</v>
      </c>
      <c r="H38" s="6" t="s">
        <v>167</v>
      </c>
      <c r="I38" s="4" t="s">
        <v>50</v>
      </c>
      <c r="J38" s="39" t="s">
        <v>276</v>
      </c>
      <c r="K38" t="s">
        <v>159</v>
      </c>
      <c r="M38" s="39" t="s">
        <v>298</v>
      </c>
      <c r="N38" s="4" t="s">
        <v>7</v>
      </c>
      <c r="O38" s="39" t="s">
        <v>245</v>
      </c>
      <c r="Q38" s="14"/>
      <c r="R38" s="1">
        <f>P38+Q38</f>
        <v>0</v>
      </c>
      <c r="S38" s="6" t="s">
        <v>183</v>
      </c>
      <c r="T38" s="6">
        <v>3950</v>
      </c>
      <c r="U38" s="6">
        <v>4004448</v>
      </c>
      <c r="W38" s="22">
        <v>45341</v>
      </c>
      <c r="X38" s="10">
        <v>237761</v>
      </c>
      <c r="Y38" s="5" t="s">
        <v>53</v>
      </c>
      <c r="Z38" s="5">
        <v>260978</v>
      </c>
      <c r="AA38" s="14">
        <v>170</v>
      </c>
      <c r="AC38" s="14"/>
      <c r="AD38" s="17">
        <f>AA38+AB38+AC38</f>
        <v>170</v>
      </c>
      <c r="AF38" s="10"/>
      <c r="AH38" s="10"/>
      <c r="AI38" s="47" t="s">
        <v>245</v>
      </c>
      <c r="AJ38" s="10">
        <v>0</v>
      </c>
      <c r="AK38" s="43">
        <f t="shared" si="5"/>
        <v>0</v>
      </c>
      <c r="AM38" s="11">
        <f>AK38/X38</f>
        <v>0</v>
      </c>
      <c r="AN38" s="21">
        <v>45349</v>
      </c>
      <c r="AO38" s="13" t="str">
        <f t="shared" si="6"/>
        <v>Coprodisa #1  4004448</v>
      </c>
      <c r="AP38">
        <v>40000135</v>
      </c>
    </row>
    <row r="39" spans="2:45" ht="27" customHeight="1">
      <c r="B39" s="4" t="s">
        <v>54</v>
      </c>
      <c r="C39" s="5" t="s">
        <v>98</v>
      </c>
      <c r="D39" s="6" t="s">
        <v>171</v>
      </c>
      <c r="E39" s="4" t="s">
        <v>98</v>
      </c>
      <c r="F39" s="4" t="s">
        <v>49</v>
      </c>
      <c r="G39" s="40" t="s">
        <v>258</v>
      </c>
      <c r="H39" s="6" t="s">
        <v>167</v>
      </c>
      <c r="I39" s="4" t="s">
        <v>50</v>
      </c>
      <c r="J39" s="39" t="s">
        <v>277</v>
      </c>
      <c r="K39" t="s">
        <v>159</v>
      </c>
      <c r="M39" s="39" t="s">
        <v>290</v>
      </c>
      <c r="N39" s="4" t="s">
        <v>53</v>
      </c>
      <c r="O39" s="39">
        <v>260910</v>
      </c>
      <c r="P39" s="10">
        <v>5815</v>
      </c>
      <c r="Q39" s="14"/>
      <c r="R39" s="1">
        <f>P39+Q39</f>
        <v>5815</v>
      </c>
      <c r="S39" s="6" t="s">
        <v>183</v>
      </c>
      <c r="T39" s="6">
        <v>3950</v>
      </c>
      <c r="U39" s="6">
        <v>4004449</v>
      </c>
      <c r="W39" s="22">
        <v>45334</v>
      </c>
      <c r="X39" s="10">
        <v>914879</v>
      </c>
      <c r="Y39" s="5" t="s">
        <v>53</v>
      </c>
      <c r="Z39" s="5" t="s">
        <v>170</v>
      </c>
      <c r="AA39" s="14"/>
      <c r="AC39" s="14"/>
      <c r="AD39" s="17">
        <f>AA39+AB39+AC39</f>
        <v>0</v>
      </c>
      <c r="AF39" s="10"/>
      <c r="AH39" s="10"/>
      <c r="AI39" s="47" t="s">
        <v>245</v>
      </c>
      <c r="AJ39" s="10">
        <v>0</v>
      </c>
      <c r="AK39" s="43">
        <f t="shared" si="5"/>
        <v>99219.019</v>
      </c>
      <c r="AM39" s="50">
        <f t="shared" si="4"/>
        <v>0.10845042787078947</v>
      </c>
      <c r="AN39" s="21">
        <v>45343</v>
      </c>
      <c r="AO39" s="13" t="str">
        <f t="shared" si="6"/>
        <v>El Salvador #2  4004449</v>
      </c>
      <c r="AP39">
        <v>40000116</v>
      </c>
    </row>
    <row r="40" spans="2:45" ht="25.5" customHeight="1">
      <c r="B40" s="4" t="s">
        <v>54</v>
      </c>
      <c r="C40" s="5" t="s">
        <v>129</v>
      </c>
      <c r="AG40">
        <v>10866</v>
      </c>
      <c r="AH40" s="80">
        <v>12528</v>
      </c>
      <c r="AN40" s="81">
        <v>45306</v>
      </c>
      <c r="AO40" s="13" t="str">
        <f t="shared" si="6"/>
        <v xml:space="preserve">HF CONSULTORES   </v>
      </c>
      <c r="AP40" s="51"/>
      <c r="AS40">
        <v>20004114</v>
      </c>
    </row>
  </sheetData>
  <autoFilter ref="A2:AS40"/>
  <mergeCells count="8">
    <mergeCell ref="AN1:AS1"/>
    <mergeCell ref="B1:L1"/>
    <mergeCell ref="M1:R1"/>
    <mergeCell ref="S1:X1"/>
    <mergeCell ref="Y1:AD1"/>
    <mergeCell ref="AE1:AF1"/>
    <mergeCell ref="AG1:AH1"/>
    <mergeCell ref="AI1:AJ1"/>
  </mergeCells>
  <phoneticPr fontId="11" type="noConversion"/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DATA!$H$3:$H$13</xm:f>
          </x14:formula1>
          <xm:sqref>N3:N39 Z10:Z13</xm:sqref>
        </x14:dataValidation>
        <x14:dataValidation type="list" allowBlank="1" showInputMessage="1" showErrorMessage="1">
          <x14:formula1>
            <xm:f>DATA!$I$3:$I$8</xm:f>
          </x14:formula1>
          <xm:sqref>S3:S13 S17:S37</xm:sqref>
        </x14:dataValidation>
        <x14:dataValidation type="list" allowBlank="1" showInputMessage="1" showErrorMessage="1">
          <x14:formula1>
            <xm:f>DATA!$I$3:$I$9</xm:f>
          </x14:formula1>
          <xm:sqref>S14:S16 S38:S39</xm:sqref>
        </x14:dataValidation>
        <x14:dataValidation type="list" allowBlank="1" showInputMessage="1" showErrorMessage="1">
          <x14:formula1>
            <xm:f>DATA!$B$3:$B$14</xm:f>
          </x14:formula1>
          <xm:sqref>B3:B40</xm:sqref>
        </x14:dataValidation>
        <x14:dataValidation type="list" allowBlank="1" showInputMessage="1" showErrorMessage="1">
          <x14:formula1>
            <xm:f>DATA!$C$3:$C$39</xm:f>
          </x14:formula1>
          <xm:sqref>C3:C40</xm:sqref>
        </x14:dataValidation>
        <x14:dataValidation type="list" allowBlank="1" showInputMessage="1" showErrorMessage="1">
          <x14:formula1>
            <xm:f>DATA!$E$3:$E$5</xm:f>
          </x14:formula1>
          <xm:sqref>F3:F39</xm:sqref>
        </x14:dataValidation>
        <x14:dataValidation type="list" allowBlank="1" showInputMessage="1" showErrorMessage="1">
          <x14:formula1>
            <xm:f>DATA!$F$3:$F$9</xm:f>
          </x14:formula1>
          <xm:sqref>I3:I39</xm:sqref>
        </x14:dataValidation>
        <x14:dataValidation type="list" allowBlank="1" showInputMessage="1" showErrorMessage="1">
          <x14:formula1>
            <xm:f>DATA!$G$3:$G$8</xm:f>
          </x14:formula1>
          <xm:sqref>K3:K39</xm:sqref>
        </x14:dataValidation>
        <x14:dataValidation type="list" allowBlank="1" showInputMessage="1" showErrorMessage="1">
          <x14:formula1>
            <xm:f>DATA!$D$3:$D$43</xm:f>
          </x14:formula1>
          <xm:sqref>E3:E39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O285"/>
  <sheetViews>
    <sheetView topLeftCell="O1" zoomScale="60" zoomScaleNormal="60" workbookViewId="0">
      <selection activeCell="X17" sqref="X17"/>
    </sheetView>
  </sheetViews>
  <sheetFormatPr baseColWidth="10" defaultRowHeight="15"/>
  <cols>
    <col min="1" max="1" width="46.85546875" customWidth="1"/>
    <col min="2" max="2" width="11.42578125" customWidth="1"/>
    <col min="3" max="3" width="40.140625" customWidth="1"/>
    <col min="4" max="4" width="16.85546875" customWidth="1"/>
    <col min="5" max="5" width="19" customWidth="1"/>
    <col min="6" max="6" width="11.42578125" customWidth="1"/>
    <col min="7" max="7" width="17" customWidth="1"/>
    <col min="8" max="9" width="11.42578125" customWidth="1"/>
    <col min="10" max="10" width="18.85546875" customWidth="1"/>
    <col min="11" max="12" width="22.85546875" customWidth="1"/>
    <col min="13" max="13" width="24.5703125" style="9" customWidth="1"/>
    <col min="14" max="14" width="16.140625" customWidth="1"/>
    <col min="15" max="15" width="20.42578125" customWidth="1"/>
    <col min="16" max="16" width="24.42578125" style="10" customWidth="1"/>
    <col min="17" max="17" width="11.42578125" customWidth="1"/>
    <col min="18" max="18" width="21.140625" customWidth="1"/>
    <col min="19" max="19" width="18" style="6" customWidth="1"/>
    <col min="20" max="20" width="14.5703125" style="6" customWidth="1"/>
    <col min="21" max="21" width="20" style="6" customWidth="1"/>
    <col min="22" max="22" width="19" customWidth="1"/>
    <col min="23" max="23" width="14.85546875" customWidth="1"/>
    <col min="24" max="24" width="21.5703125" customWidth="1"/>
    <col min="25" max="25" width="15.85546875" customWidth="1"/>
    <col min="26" max="26" width="16.5703125" customWidth="1"/>
    <col min="27" max="27" width="19" customWidth="1"/>
    <col min="28" max="28" width="15.42578125" style="10" customWidth="1"/>
    <col min="29" max="29" width="27.42578125" customWidth="1"/>
    <col min="30" max="30" width="18.5703125" customWidth="1"/>
    <col min="31" max="31" width="16" customWidth="1"/>
    <col min="32" max="32" width="17" customWidth="1"/>
    <col min="33" max="33" width="16.85546875" customWidth="1"/>
    <col min="34" max="36" width="18.42578125" customWidth="1"/>
    <col min="37" max="37" width="20.42578125" customWidth="1"/>
    <col min="38" max="38" width="19" customWidth="1"/>
    <col min="39" max="39" width="14" style="11" customWidth="1"/>
    <col min="40" max="40" width="15.5703125" style="12" customWidth="1"/>
    <col min="41" max="41" width="28.42578125" bestFit="1" customWidth="1"/>
    <col min="42" max="42" width="19.42578125" bestFit="1" customWidth="1"/>
    <col min="43" max="43" width="29" bestFit="1" customWidth="1"/>
    <col min="44" max="44" width="20.5703125" customWidth="1"/>
    <col min="45" max="45" width="14" bestFit="1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3</v>
      </c>
      <c r="AH1" s="176"/>
      <c r="AI1" s="176" t="s">
        <v>142</v>
      </c>
      <c r="AJ1" s="177"/>
      <c r="AK1" s="18" t="s">
        <v>162</v>
      </c>
      <c r="AL1" s="19" t="s">
        <v>4</v>
      </c>
      <c r="AM1" s="20">
        <v>0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28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30</v>
      </c>
      <c r="AG2" s="24" t="s">
        <v>31</v>
      </c>
      <c r="AH2" s="25" t="s">
        <v>30</v>
      </c>
      <c r="AI2" s="25" t="s">
        <v>264</v>
      </c>
      <c r="AJ2" s="25" t="s">
        <v>265</v>
      </c>
      <c r="AK2" s="24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88.5" customHeight="1">
      <c r="B3" s="4" t="s">
        <v>55</v>
      </c>
      <c r="C3" s="5" t="s">
        <v>45</v>
      </c>
      <c r="D3" s="6" t="s">
        <v>166</v>
      </c>
      <c r="E3" s="4" t="s">
        <v>45</v>
      </c>
      <c r="F3" s="4" t="s">
        <v>40</v>
      </c>
      <c r="G3" s="40" t="s">
        <v>266</v>
      </c>
      <c r="H3" s="6" t="s">
        <v>167</v>
      </c>
      <c r="I3" s="4" t="s">
        <v>41</v>
      </c>
      <c r="J3" s="48" t="s">
        <v>274</v>
      </c>
      <c r="K3" t="s">
        <v>155</v>
      </c>
      <c r="M3" t="s">
        <v>235</v>
      </c>
      <c r="N3" s="4" t="s">
        <v>42</v>
      </c>
      <c r="O3" s="39" t="s">
        <v>536</v>
      </c>
      <c r="P3" s="10">
        <v>3090</v>
      </c>
      <c r="Q3" s="14"/>
      <c r="R3" s="1">
        <f t="shared" ref="R3:R39" si="0">P3+Q3</f>
        <v>3090</v>
      </c>
      <c r="S3" s="6" t="s">
        <v>147</v>
      </c>
      <c r="T3" s="6">
        <v>3921</v>
      </c>
      <c r="U3" s="6">
        <v>4002460</v>
      </c>
      <c r="W3" s="22">
        <v>45330</v>
      </c>
      <c r="X3" s="10">
        <v>2005085</v>
      </c>
      <c r="Y3" s="5" t="s">
        <v>42</v>
      </c>
      <c r="Z3" t="s">
        <v>537</v>
      </c>
      <c r="AA3" s="14">
        <v>166571.98000000001</v>
      </c>
      <c r="AC3" s="14"/>
      <c r="AD3" s="17">
        <f t="shared" ref="AD3:AD39" si="1">AA3+AB3+AC3</f>
        <v>166571.98000000001</v>
      </c>
      <c r="AF3" s="10"/>
      <c r="AH3" s="10"/>
      <c r="AI3" s="39">
        <v>9670</v>
      </c>
      <c r="AJ3" s="43">
        <v>19279.2</v>
      </c>
      <c r="AK3" s="47"/>
      <c r="AL3" s="10"/>
      <c r="AM3" s="50"/>
      <c r="AN3" s="79" t="s">
        <v>530</v>
      </c>
      <c r="AO3" s="13" t="str">
        <f t="shared" ref="AO3:AO39" si="2">+C3&amp;" "&amp;D3&amp;" "&amp;" "&amp;U3</f>
        <v>Colombia #1  4002460</v>
      </c>
      <c r="AP3">
        <v>40000220</v>
      </c>
      <c r="AQ3" s="13">
        <v>20003329</v>
      </c>
      <c r="AS3">
        <v>20001630</v>
      </c>
    </row>
    <row r="4" spans="1:16369" ht="27" customHeight="1">
      <c r="B4" s="4" t="s">
        <v>55</v>
      </c>
      <c r="C4" s="5" t="s">
        <v>85</v>
      </c>
      <c r="D4" s="6" t="s">
        <v>171</v>
      </c>
      <c r="E4" s="4" t="s">
        <v>85</v>
      </c>
      <c r="F4" s="4" t="s">
        <v>49</v>
      </c>
      <c r="G4" s="4" t="s">
        <v>267</v>
      </c>
      <c r="H4" s="6" t="s">
        <v>167</v>
      </c>
      <c r="I4" s="4" t="s">
        <v>50</v>
      </c>
      <c r="J4" s="39" t="s">
        <v>272</v>
      </c>
      <c r="K4" t="s">
        <v>159</v>
      </c>
      <c r="M4" t="s">
        <v>291</v>
      </c>
      <c r="N4" s="4" t="s">
        <v>53</v>
      </c>
      <c r="O4" s="39">
        <v>260911</v>
      </c>
      <c r="P4" s="10">
        <v>5915</v>
      </c>
      <c r="Q4" s="14"/>
      <c r="R4" s="1">
        <f t="shared" si="0"/>
        <v>5915</v>
      </c>
      <c r="S4" s="6" t="s">
        <v>183</v>
      </c>
      <c r="T4" s="6">
        <v>3950</v>
      </c>
      <c r="U4" s="6">
        <v>4004451</v>
      </c>
      <c r="W4" s="22">
        <v>45334</v>
      </c>
      <c r="X4" s="10">
        <v>571798</v>
      </c>
      <c r="Y4" s="5" t="s">
        <v>53</v>
      </c>
      <c r="Z4" t="s">
        <v>170</v>
      </c>
      <c r="AA4" s="14"/>
      <c r="AC4" s="14"/>
      <c r="AD4" s="17">
        <f t="shared" si="1"/>
        <v>0</v>
      </c>
      <c r="AF4" s="10"/>
      <c r="AH4" s="10"/>
      <c r="AI4" s="47" t="s">
        <v>245</v>
      </c>
      <c r="AJ4" s="10"/>
      <c r="AN4" s="21">
        <v>45343</v>
      </c>
      <c r="AO4" s="13" t="str">
        <f t="shared" si="2"/>
        <v>Costa Rica #2  4004451</v>
      </c>
      <c r="AP4">
        <v>40000117</v>
      </c>
      <c r="AQ4" s="13"/>
    </row>
    <row r="5" spans="1:16369" ht="27" customHeight="1">
      <c r="B5" s="4" t="s">
        <v>55</v>
      </c>
      <c r="C5" s="5" t="s">
        <v>89</v>
      </c>
      <c r="D5" s="6" t="s">
        <v>171</v>
      </c>
      <c r="E5" s="4" t="s">
        <v>89</v>
      </c>
      <c r="F5" s="4" t="s">
        <v>49</v>
      </c>
      <c r="G5" s="4" t="s">
        <v>268</v>
      </c>
      <c r="H5" s="6" t="s">
        <v>167</v>
      </c>
      <c r="I5" s="4" t="s">
        <v>50</v>
      </c>
      <c r="J5" s="39" t="s">
        <v>273</v>
      </c>
      <c r="K5" t="s">
        <v>159</v>
      </c>
      <c r="M5" t="s">
        <v>292</v>
      </c>
      <c r="N5" s="4" t="s">
        <v>53</v>
      </c>
      <c r="O5" s="39">
        <v>260892</v>
      </c>
      <c r="P5" s="10">
        <v>4768</v>
      </c>
      <c r="Q5" s="14"/>
      <c r="R5" s="1">
        <f t="shared" si="0"/>
        <v>4768</v>
      </c>
      <c r="S5" s="6" t="s">
        <v>183</v>
      </c>
      <c r="T5" s="6">
        <v>3950</v>
      </c>
      <c r="U5" s="6">
        <v>4004450</v>
      </c>
      <c r="W5" s="22">
        <v>45334</v>
      </c>
      <c r="X5" s="10">
        <v>593958</v>
      </c>
      <c r="Y5" s="5" t="s">
        <v>53</v>
      </c>
      <c r="Z5" t="s">
        <v>170</v>
      </c>
      <c r="AA5" s="14"/>
      <c r="AC5" s="14"/>
      <c r="AD5" s="17">
        <f t="shared" si="1"/>
        <v>0</v>
      </c>
      <c r="AF5" s="10"/>
      <c r="AH5" s="10"/>
      <c r="AI5" s="47" t="s">
        <v>245</v>
      </c>
      <c r="AJ5" s="10"/>
      <c r="AN5" s="21">
        <v>45338</v>
      </c>
      <c r="AO5" s="13" t="str">
        <f t="shared" si="2"/>
        <v>Guatemala #2  4004450</v>
      </c>
      <c r="AP5">
        <v>40000115</v>
      </c>
      <c r="AQ5" s="13"/>
    </row>
    <row r="6" spans="1:16369" ht="33" customHeight="1">
      <c r="B6" s="4" t="s">
        <v>55</v>
      </c>
      <c r="C6" s="5" t="s">
        <v>87</v>
      </c>
      <c r="D6" s="6" t="s">
        <v>171</v>
      </c>
      <c r="E6" s="4" t="s">
        <v>87</v>
      </c>
      <c r="F6" s="4" t="s">
        <v>40</v>
      </c>
      <c r="G6" s="40" t="s">
        <v>281</v>
      </c>
      <c r="H6" s="6" t="s">
        <v>167</v>
      </c>
      <c r="I6" s="4" t="s">
        <v>50</v>
      </c>
      <c r="J6" s="39" t="s">
        <v>293</v>
      </c>
      <c r="K6" t="s">
        <v>155</v>
      </c>
      <c r="M6" t="s">
        <v>270</v>
      </c>
      <c r="N6" s="4" t="s">
        <v>42</v>
      </c>
      <c r="O6" s="39" t="s">
        <v>516</v>
      </c>
      <c r="P6" s="10">
        <v>1305</v>
      </c>
      <c r="Q6" s="14"/>
      <c r="R6" s="1">
        <f t="shared" si="0"/>
        <v>1305</v>
      </c>
      <c r="S6" s="6" t="s">
        <v>146</v>
      </c>
      <c r="T6" s="6">
        <v>3921</v>
      </c>
      <c r="U6" s="6">
        <v>4001070</v>
      </c>
      <c r="W6" s="22">
        <v>45336</v>
      </c>
      <c r="X6" s="10">
        <v>1200117</v>
      </c>
      <c r="Y6" s="5" t="s">
        <v>42</v>
      </c>
      <c r="Z6" t="s">
        <v>517</v>
      </c>
      <c r="AA6" s="14">
        <v>76032.86</v>
      </c>
      <c r="AC6" s="14"/>
      <c r="AD6" s="17">
        <f t="shared" si="1"/>
        <v>76032.86</v>
      </c>
      <c r="AF6" s="10"/>
      <c r="AH6" s="10"/>
      <c r="AI6" s="39">
        <v>9678</v>
      </c>
      <c r="AJ6" s="43">
        <v>20300</v>
      </c>
      <c r="AN6" s="45" t="s">
        <v>518</v>
      </c>
      <c r="AO6" s="13" t="str">
        <f t="shared" si="2"/>
        <v>Chile #2  4001070</v>
      </c>
      <c r="AP6">
        <v>40000222</v>
      </c>
      <c r="AQ6">
        <v>20003294</v>
      </c>
      <c r="AS6">
        <v>20001632</v>
      </c>
      <c r="AT6" t="s">
        <v>539</v>
      </c>
    </row>
    <row r="7" spans="1:16369" ht="32.25" customHeight="1">
      <c r="B7" s="4" t="s">
        <v>55</v>
      </c>
      <c r="C7" s="5" t="s">
        <v>43</v>
      </c>
      <c r="D7" s="6" t="s">
        <v>171</v>
      </c>
      <c r="E7" s="4" t="s">
        <v>43</v>
      </c>
      <c r="F7" s="4" t="s">
        <v>40</v>
      </c>
      <c r="G7" s="40" t="s">
        <v>269</v>
      </c>
      <c r="H7" s="6" t="s">
        <v>167</v>
      </c>
      <c r="I7" s="4" t="s">
        <v>41</v>
      </c>
      <c r="J7" s="39" t="s">
        <v>294</v>
      </c>
      <c r="K7" t="s">
        <v>155</v>
      </c>
      <c r="M7" t="s">
        <v>271</v>
      </c>
      <c r="N7" s="4" t="s">
        <v>74</v>
      </c>
      <c r="O7" s="39">
        <v>10116477</v>
      </c>
      <c r="P7" s="10">
        <v>4730.09</v>
      </c>
      <c r="Q7" s="14"/>
      <c r="R7" s="1">
        <f t="shared" si="0"/>
        <v>4730.09</v>
      </c>
      <c r="S7" s="6" t="s">
        <v>146</v>
      </c>
      <c r="T7" s="6">
        <v>3921</v>
      </c>
      <c r="U7" s="6">
        <v>4001094</v>
      </c>
      <c r="W7" s="22">
        <v>45328</v>
      </c>
      <c r="X7" s="10">
        <v>1087630</v>
      </c>
      <c r="Y7" s="5" t="s">
        <v>42</v>
      </c>
      <c r="Z7" t="s">
        <v>526</v>
      </c>
      <c r="AA7" s="14">
        <v>16496.96</v>
      </c>
      <c r="AC7" s="14"/>
      <c r="AD7" s="17">
        <f t="shared" si="1"/>
        <v>16496.96</v>
      </c>
      <c r="AF7" s="10"/>
      <c r="AH7" s="10"/>
      <c r="AI7" s="39">
        <v>9667</v>
      </c>
      <c r="AJ7" s="43">
        <v>20300</v>
      </c>
      <c r="AN7" s="45" t="s">
        <v>527</v>
      </c>
      <c r="AO7" s="13" t="str">
        <f t="shared" si="2"/>
        <v>Perú #2  4001094</v>
      </c>
      <c r="AP7">
        <v>20001820</v>
      </c>
      <c r="AQ7">
        <v>20003340</v>
      </c>
      <c r="AS7">
        <v>20001627</v>
      </c>
    </row>
    <row r="8" spans="1:16369" ht="62.25" customHeight="1">
      <c r="B8" s="4" t="s">
        <v>55</v>
      </c>
      <c r="C8" s="5" t="s">
        <v>118</v>
      </c>
      <c r="D8" s="6" t="s">
        <v>166</v>
      </c>
      <c r="E8" s="4" t="s">
        <v>136</v>
      </c>
      <c r="F8" s="4" t="s">
        <v>49</v>
      </c>
      <c r="G8" s="40" t="s">
        <v>282</v>
      </c>
      <c r="H8" s="6" t="s">
        <v>167</v>
      </c>
      <c r="I8" s="4" t="s">
        <v>50</v>
      </c>
      <c r="J8">
        <v>80152</v>
      </c>
      <c r="K8" t="s">
        <v>159</v>
      </c>
      <c r="M8" s="9">
        <v>463196030</v>
      </c>
      <c r="N8" s="4" t="s">
        <v>51</v>
      </c>
      <c r="O8" s="39">
        <v>6196112041</v>
      </c>
      <c r="P8" s="10">
        <v>6355</v>
      </c>
      <c r="Q8" s="14"/>
      <c r="R8" s="1">
        <f t="shared" si="0"/>
        <v>6355</v>
      </c>
      <c r="S8" s="6" t="s">
        <v>151</v>
      </c>
      <c r="T8" s="6">
        <v>1632</v>
      </c>
      <c r="U8" s="6">
        <v>4004135</v>
      </c>
      <c r="W8" s="22">
        <v>45332</v>
      </c>
      <c r="X8" s="10">
        <v>1203434</v>
      </c>
      <c r="Y8" s="5" t="s">
        <v>189</v>
      </c>
      <c r="Z8" t="s">
        <v>170</v>
      </c>
      <c r="AA8" s="14"/>
      <c r="AC8" s="14"/>
      <c r="AD8" s="17">
        <f t="shared" si="1"/>
        <v>0</v>
      </c>
      <c r="AF8" s="10"/>
      <c r="AH8" s="10"/>
      <c r="AI8" s="39">
        <v>9680</v>
      </c>
      <c r="AJ8" s="43">
        <v>8178</v>
      </c>
      <c r="AN8" s="45" t="s">
        <v>334</v>
      </c>
      <c r="AO8" s="13" t="str">
        <f t="shared" si="2"/>
        <v>BIP R+F #1  4004135</v>
      </c>
      <c r="AP8">
        <v>40000122</v>
      </c>
      <c r="AS8">
        <v>20001821</v>
      </c>
    </row>
    <row r="9" spans="1:16369" ht="27" customHeight="1">
      <c r="B9" s="4" t="s">
        <v>55</v>
      </c>
      <c r="C9" s="5" t="s">
        <v>44</v>
      </c>
      <c r="D9" s="6" t="s">
        <v>278</v>
      </c>
      <c r="E9" s="4" t="s">
        <v>46</v>
      </c>
      <c r="F9" s="4" t="s">
        <v>49</v>
      </c>
      <c r="G9" s="4" t="s">
        <v>286</v>
      </c>
      <c r="H9" s="6" t="s">
        <v>167</v>
      </c>
      <c r="I9" s="4" t="s">
        <v>50</v>
      </c>
      <c r="J9">
        <v>29097</v>
      </c>
      <c r="K9" t="s">
        <v>159</v>
      </c>
      <c r="M9" s="49">
        <v>463952207</v>
      </c>
      <c r="N9" s="4" t="s">
        <v>51</v>
      </c>
      <c r="O9" s="39">
        <v>6196414093</v>
      </c>
      <c r="P9" s="10">
        <v>3485</v>
      </c>
      <c r="Q9" s="14"/>
      <c r="R9" s="1">
        <f t="shared" si="0"/>
        <v>3485</v>
      </c>
      <c r="S9" s="6" t="s">
        <v>151</v>
      </c>
      <c r="T9" s="6">
        <v>1632</v>
      </c>
      <c r="U9" s="6">
        <v>4004428</v>
      </c>
      <c r="W9" s="22">
        <v>45336</v>
      </c>
      <c r="X9" s="10">
        <v>1402907</v>
      </c>
      <c r="Y9" s="5" t="s">
        <v>189</v>
      </c>
      <c r="Z9" t="s">
        <v>170</v>
      </c>
      <c r="AA9" s="14"/>
      <c r="AC9" s="14"/>
      <c r="AD9" s="17">
        <f t="shared" si="1"/>
        <v>0</v>
      </c>
      <c r="AF9" s="10"/>
      <c r="AH9" s="10"/>
      <c r="AI9" s="39">
        <v>9681</v>
      </c>
      <c r="AJ9" s="43">
        <v>8178</v>
      </c>
      <c r="AN9" s="45" t="s">
        <v>398</v>
      </c>
      <c r="AO9" s="13" t="str">
        <f t="shared" si="2"/>
        <v>BIP SALLY #22  4004428</v>
      </c>
      <c r="AP9">
        <v>40000162</v>
      </c>
      <c r="AS9">
        <v>20001822</v>
      </c>
    </row>
    <row r="10" spans="1:16369" ht="27" customHeight="1">
      <c r="B10" s="4" t="s">
        <v>55</v>
      </c>
      <c r="C10" s="5" t="s">
        <v>44</v>
      </c>
      <c r="D10" s="6" t="s">
        <v>279</v>
      </c>
      <c r="E10" s="4" t="s">
        <v>46</v>
      </c>
      <c r="F10" s="4" t="s">
        <v>49</v>
      </c>
      <c r="G10" s="4" t="s">
        <v>287</v>
      </c>
      <c r="H10" s="6" t="s">
        <v>167</v>
      </c>
      <c r="I10" s="4" t="s">
        <v>50</v>
      </c>
      <c r="J10">
        <v>697861</v>
      </c>
      <c r="K10" t="s">
        <v>159</v>
      </c>
      <c r="M10" s="49">
        <v>463952206</v>
      </c>
      <c r="N10" s="4" t="s">
        <v>51</v>
      </c>
      <c r="O10" s="39">
        <v>6196376688</v>
      </c>
      <c r="P10" s="10">
        <v>3485</v>
      </c>
      <c r="Q10" s="14"/>
      <c r="R10" s="1">
        <f t="shared" si="0"/>
        <v>3485</v>
      </c>
      <c r="S10" s="6" t="s">
        <v>151</v>
      </c>
      <c r="T10" s="6">
        <v>1632</v>
      </c>
      <c r="U10" s="6">
        <v>4004436</v>
      </c>
      <c r="W10" s="22">
        <v>45336</v>
      </c>
      <c r="X10" s="10">
        <v>744527</v>
      </c>
      <c r="Y10" s="5" t="s">
        <v>189</v>
      </c>
      <c r="Z10" t="s">
        <v>170</v>
      </c>
      <c r="AA10" s="14"/>
      <c r="AC10" s="14"/>
      <c r="AD10" s="17">
        <f t="shared" si="1"/>
        <v>0</v>
      </c>
      <c r="AF10" s="10"/>
      <c r="AH10" s="10"/>
      <c r="AI10" s="39">
        <v>9682</v>
      </c>
      <c r="AJ10" s="43">
        <v>8178</v>
      </c>
      <c r="AN10" s="45" t="s">
        <v>354</v>
      </c>
      <c r="AO10" s="13" t="str">
        <f t="shared" si="2"/>
        <v>BIP SALLY #23  4004436</v>
      </c>
      <c r="AP10">
        <v>40000137</v>
      </c>
      <c r="AS10">
        <v>20001823</v>
      </c>
    </row>
    <row r="11" spans="1:16369" ht="27" customHeight="1">
      <c r="B11" s="4" t="s">
        <v>55</v>
      </c>
      <c r="C11" s="5" t="s">
        <v>44</v>
      </c>
      <c r="D11" s="6" t="s">
        <v>280</v>
      </c>
      <c r="E11" s="4" t="s">
        <v>46</v>
      </c>
      <c r="F11" s="4" t="s">
        <v>49</v>
      </c>
      <c r="G11" s="4" t="s">
        <v>288</v>
      </c>
      <c r="H11" s="6" t="s">
        <v>167</v>
      </c>
      <c r="I11" s="4" t="s">
        <v>50</v>
      </c>
      <c r="J11" s="39" t="s">
        <v>289</v>
      </c>
      <c r="K11" t="s">
        <v>159</v>
      </c>
      <c r="M11" s="49">
        <v>464737970</v>
      </c>
      <c r="N11" s="4" t="s">
        <v>51</v>
      </c>
      <c r="O11" s="39">
        <v>6196343979</v>
      </c>
      <c r="P11" s="10">
        <v>3485</v>
      </c>
      <c r="Q11" s="14"/>
      <c r="R11" s="1">
        <f t="shared" si="0"/>
        <v>3485</v>
      </c>
      <c r="S11" s="6" t="s">
        <v>151</v>
      </c>
      <c r="T11" s="6">
        <v>1632</v>
      </c>
      <c r="U11" s="6">
        <v>4004443</v>
      </c>
      <c r="W11" s="22">
        <v>45336</v>
      </c>
      <c r="X11" s="10">
        <v>1453880</v>
      </c>
      <c r="Y11" s="5" t="s">
        <v>189</v>
      </c>
      <c r="Z11" t="s">
        <v>170</v>
      </c>
      <c r="AA11" s="14"/>
      <c r="AC11" s="14"/>
      <c r="AD11" s="17">
        <f t="shared" si="1"/>
        <v>0</v>
      </c>
      <c r="AF11" s="10"/>
      <c r="AH11" s="10"/>
      <c r="AI11" s="39">
        <v>9685</v>
      </c>
      <c r="AJ11" s="43">
        <v>7018</v>
      </c>
      <c r="AN11" s="45" t="s">
        <v>354</v>
      </c>
      <c r="AO11" s="13" t="str">
        <f t="shared" si="2"/>
        <v>BIP SALLY #24  4004443</v>
      </c>
      <c r="AP11">
        <v>40000136</v>
      </c>
      <c r="AS11">
        <v>20001825</v>
      </c>
    </row>
    <row r="12" spans="1:16369" ht="27" customHeight="1">
      <c r="B12" s="4" t="s">
        <v>55</v>
      </c>
      <c r="C12" s="5" t="s">
        <v>112</v>
      </c>
      <c r="D12" s="6" t="s">
        <v>171</v>
      </c>
      <c r="E12" s="4" t="s">
        <v>97</v>
      </c>
      <c r="F12" s="4" t="s">
        <v>49</v>
      </c>
      <c r="G12" s="4" t="s">
        <v>313</v>
      </c>
      <c r="H12" s="6" t="s">
        <v>167</v>
      </c>
      <c r="I12" s="4" t="s">
        <v>50</v>
      </c>
      <c r="J12" s="39" t="s">
        <v>310</v>
      </c>
      <c r="K12" t="s">
        <v>159</v>
      </c>
      <c r="M12" s="9">
        <v>464830730</v>
      </c>
      <c r="N12" s="4" t="s">
        <v>51</v>
      </c>
      <c r="O12" s="39">
        <v>6196590971</v>
      </c>
      <c r="P12" s="10">
        <v>2180</v>
      </c>
      <c r="Q12" s="14"/>
      <c r="R12" s="1">
        <f t="shared" si="0"/>
        <v>2180</v>
      </c>
      <c r="S12" s="6" t="s">
        <v>151</v>
      </c>
      <c r="T12" s="6">
        <v>1632</v>
      </c>
      <c r="U12" s="6">
        <v>4004484</v>
      </c>
      <c r="W12" s="22">
        <v>45336</v>
      </c>
      <c r="X12" s="10">
        <v>82680</v>
      </c>
      <c r="Y12" s="5" t="s">
        <v>189</v>
      </c>
      <c r="Z12" t="s">
        <v>170</v>
      </c>
      <c r="AA12" s="14"/>
      <c r="AC12" s="14"/>
      <c r="AD12" s="17">
        <f t="shared" si="1"/>
        <v>0</v>
      </c>
      <c r="AF12" s="10"/>
      <c r="AH12" s="10"/>
      <c r="AI12" s="39">
        <v>9683</v>
      </c>
      <c r="AJ12" s="43">
        <v>7018</v>
      </c>
      <c r="AN12" s="45" t="s">
        <v>398</v>
      </c>
      <c r="AO12" s="13" t="str">
        <f t="shared" si="2"/>
        <v>BIP AVEDA #2  4004484</v>
      </c>
      <c r="AP12">
        <v>40000165</v>
      </c>
      <c r="AS12">
        <v>20001824</v>
      </c>
    </row>
    <row r="13" spans="1:16369" ht="27" customHeight="1">
      <c r="B13" s="4" t="s">
        <v>55</v>
      </c>
      <c r="C13" s="5" t="s">
        <v>118</v>
      </c>
      <c r="D13" s="6" t="s">
        <v>283</v>
      </c>
      <c r="E13" s="4" t="s">
        <v>69</v>
      </c>
      <c r="F13" s="4" t="s">
        <v>52</v>
      </c>
      <c r="G13" s="4" t="s">
        <v>284</v>
      </c>
      <c r="H13" s="6" t="s">
        <v>167</v>
      </c>
      <c r="I13" s="4" t="s">
        <v>140</v>
      </c>
      <c r="J13" s="52" t="s">
        <v>245</v>
      </c>
      <c r="K13" t="s">
        <v>159</v>
      </c>
      <c r="M13" s="9" t="s">
        <v>285</v>
      </c>
      <c r="N13" s="4" t="s">
        <v>70</v>
      </c>
      <c r="O13" s="39" t="s">
        <v>245</v>
      </c>
      <c r="Q13" s="14"/>
      <c r="R13" s="1">
        <f t="shared" si="0"/>
        <v>0</v>
      </c>
      <c r="S13" s="6" t="s">
        <v>148</v>
      </c>
      <c r="T13" s="6" t="s">
        <v>245</v>
      </c>
      <c r="U13" s="6" t="s">
        <v>245</v>
      </c>
      <c r="W13" s="22"/>
      <c r="X13" s="10"/>
      <c r="Y13" s="5"/>
      <c r="AA13" s="14"/>
      <c r="AC13" s="14"/>
      <c r="AD13" s="17">
        <f t="shared" si="1"/>
        <v>0</v>
      </c>
      <c r="AF13" s="10"/>
      <c r="AH13" s="10"/>
      <c r="AI13" s="47" t="s">
        <v>245</v>
      </c>
      <c r="AJ13" s="10"/>
      <c r="AN13" s="21"/>
      <c r="AO13" s="13" t="str">
        <f t="shared" si="2"/>
        <v>BIP R+F #1 muesras  N/A</v>
      </c>
    </row>
    <row r="14" spans="1:16369" ht="27" customHeight="1">
      <c r="B14" s="4" t="s">
        <v>55</v>
      </c>
      <c r="C14" s="5" t="s">
        <v>44</v>
      </c>
      <c r="D14" s="6" t="s">
        <v>303</v>
      </c>
      <c r="E14" s="4" t="s">
        <v>46</v>
      </c>
      <c r="F14" s="4" t="s">
        <v>49</v>
      </c>
      <c r="G14" s="4" t="s">
        <v>308</v>
      </c>
      <c r="H14" s="6" t="s">
        <v>167</v>
      </c>
      <c r="I14" s="4" t="s">
        <v>50</v>
      </c>
      <c r="J14" s="39" t="s">
        <v>309</v>
      </c>
      <c r="K14" t="s">
        <v>159</v>
      </c>
      <c r="M14" s="9">
        <v>464737969</v>
      </c>
      <c r="N14" s="4" t="s">
        <v>51</v>
      </c>
      <c r="O14" s="39">
        <v>6196414106</v>
      </c>
      <c r="P14" s="10">
        <v>3485</v>
      </c>
      <c r="Q14" s="14"/>
      <c r="R14" s="1">
        <f t="shared" si="0"/>
        <v>3485</v>
      </c>
      <c r="S14" s="6" t="s">
        <v>151</v>
      </c>
      <c r="T14" s="6">
        <v>1632</v>
      </c>
      <c r="U14" s="6">
        <v>4004571</v>
      </c>
      <c r="W14" s="22">
        <v>45336</v>
      </c>
      <c r="X14" s="10">
        <v>1082465</v>
      </c>
      <c r="Y14" s="5" t="s">
        <v>189</v>
      </c>
      <c r="Z14" t="s">
        <v>170</v>
      </c>
      <c r="AA14" s="14"/>
      <c r="AC14" s="14"/>
      <c r="AD14" s="17">
        <f t="shared" si="1"/>
        <v>0</v>
      </c>
      <c r="AF14" s="10"/>
      <c r="AH14" s="10"/>
      <c r="AI14" s="39">
        <v>9687</v>
      </c>
      <c r="AJ14" s="43">
        <v>7018</v>
      </c>
      <c r="AN14" s="45" t="s">
        <v>354</v>
      </c>
      <c r="AO14" s="13" t="str">
        <f t="shared" si="2"/>
        <v>BIP SALLY #25  4004571</v>
      </c>
      <c r="AP14">
        <v>40000139</v>
      </c>
      <c r="AS14">
        <v>20001827</v>
      </c>
    </row>
    <row r="15" spans="1:16369" ht="27" customHeight="1">
      <c r="B15" s="4" t="s">
        <v>55</v>
      </c>
      <c r="C15" s="5" t="s">
        <v>44</v>
      </c>
      <c r="D15" s="6" t="s">
        <v>304</v>
      </c>
      <c r="E15" s="4" t="s">
        <v>46</v>
      </c>
      <c r="F15" s="4" t="s">
        <v>49</v>
      </c>
      <c r="G15" s="6" t="s">
        <v>323</v>
      </c>
      <c r="H15" s="6" t="s">
        <v>167</v>
      </c>
      <c r="I15" s="4" t="s">
        <v>50</v>
      </c>
      <c r="J15" s="42">
        <v>53060</v>
      </c>
      <c r="K15" t="s">
        <v>159</v>
      </c>
      <c r="M15" s="9">
        <v>464737968</v>
      </c>
      <c r="N15" s="4" t="s">
        <v>51</v>
      </c>
      <c r="O15" s="39">
        <v>6196458011</v>
      </c>
      <c r="P15" s="10">
        <v>3485</v>
      </c>
      <c r="Q15" s="14"/>
      <c r="R15" s="1">
        <f t="shared" si="0"/>
        <v>3485</v>
      </c>
      <c r="S15" s="6" t="s">
        <v>151</v>
      </c>
      <c r="T15" s="6">
        <v>1632</v>
      </c>
      <c r="U15" s="6">
        <v>4004710</v>
      </c>
      <c r="W15" s="22">
        <v>45338</v>
      </c>
      <c r="X15" s="10">
        <v>1521524</v>
      </c>
      <c r="Y15" s="5" t="s">
        <v>189</v>
      </c>
      <c r="Z15" t="s">
        <v>170</v>
      </c>
      <c r="AA15" s="14"/>
      <c r="AC15" s="14"/>
      <c r="AD15" s="17">
        <f t="shared" si="1"/>
        <v>0</v>
      </c>
      <c r="AF15" s="10"/>
      <c r="AH15" s="10"/>
      <c r="AI15" s="39">
        <v>9692</v>
      </c>
      <c r="AJ15" s="43">
        <v>7018</v>
      </c>
      <c r="AN15" s="45" t="s">
        <v>398</v>
      </c>
      <c r="AO15" s="13" t="str">
        <f t="shared" si="2"/>
        <v>BIP SALLY #26  4004710</v>
      </c>
      <c r="AP15">
        <v>40000164</v>
      </c>
      <c r="AS15">
        <v>20001829</v>
      </c>
    </row>
    <row r="16" spans="1:16369" ht="27" customHeight="1">
      <c r="B16" s="4" t="s">
        <v>55</v>
      </c>
      <c r="C16" s="5" t="s">
        <v>44</v>
      </c>
      <c r="D16" s="6" t="s">
        <v>305</v>
      </c>
      <c r="E16" s="4" t="s">
        <v>46</v>
      </c>
      <c r="F16" s="4" t="s">
        <v>49</v>
      </c>
      <c r="G16" s="4" t="s">
        <v>322</v>
      </c>
      <c r="H16" s="6" t="s">
        <v>167</v>
      </c>
      <c r="I16" s="4" t="s">
        <v>50</v>
      </c>
      <c r="J16" s="42">
        <v>7001</v>
      </c>
      <c r="K16" t="s">
        <v>159</v>
      </c>
      <c r="M16" s="9">
        <v>465145323</v>
      </c>
      <c r="N16" s="4" t="s">
        <v>51</v>
      </c>
      <c r="O16" s="39">
        <v>6196427729</v>
      </c>
      <c r="P16" s="10">
        <v>3485</v>
      </c>
      <c r="Q16" s="14"/>
      <c r="R16" s="1">
        <f t="shared" si="0"/>
        <v>3485</v>
      </c>
      <c r="S16" s="6" t="s">
        <v>151</v>
      </c>
      <c r="T16" s="6">
        <v>1632</v>
      </c>
      <c r="U16" s="6">
        <v>4004719</v>
      </c>
      <c r="W16" s="22">
        <v>45337</v>
      </c>
      <c r="X16" s="10">
        <v>740358</v>
      </c>
      <c r="Y16" s="5" t="s">
        <v>189</v>
      </c>
      <c r="Z16" t="s">
        <v>170</v>
      </c>
      <c r="AA16" s="14"/>
      <c r="AC16" s="14"/>
      <c r="AD16" s="17">
        <f t="shared" si="1"/>
        <v>0</v>
      </c>
      <c r="AF16" s="10"/>
      <c r="AH16" s="10"/>
      <c r="AI16" s="39">
        <v>9697</v>
      </c>
      <c r="AJ16" s="43">
        <v>7018</v>
      </c>
      <c r="AN16" s="45" t="s">
        <v>354</v>
      </c>
      <c r="AO16" s="13" t="str">
        <f t="shared" si="2"/>
        <v>BIP SALLY #27  4004719</v>
      </c>
      <c r="AP16">
        <v>40000140</v>
      </c>
      <c r="AS16">
        <v>20001834</v>
      </c>
    </row>
    <row r="17" spans="2:45" ht="27" customHeight="1">
      <c r="B17" s="4" t="s">
        <v>55</v>
      </c>
      <c r="C17" s="5" t="s">
        <v>44</v>
      </c>
      <c r="D17" s="6" t="s">
        <v>306</v>
      </c>
      <c r="E17" s="4" t="s">
        <v>46</v>
      </c>
      <c r="F17" s="4" t="s">
        <v>49</v>
      </c>
      <c r="G17" s="4" t="s">
        <v>321</v>
      </c>
      <c r="H17" s="6" t="s">
        <v>167</v>
      </c>
      <c r="I17" s="4" t="s">
        <v>50</v>
      </c>
      <c r="J17" s="42">
        <v>52017</v>
      </c>
      <c r="K17" t="s">
        <v>159</v>
      </c>
      <c r="M17" s="9">
        <v>464737971</v>
      </c>
      <c r="N17" s="4" t="s">
        <v>51</v>
      </c>
      <c r="O17" s="39">
        <v>6196466522</v>
      </c>
      <c r="P17" s="10">
        <v>3485</v>
      </c>
      <c r="Q17" s="14"/>
      <c r="R17" s="1">
        <f t="shared" si="0"/>
        <v>3485</v>
      </c>
      <c r="S17" s="6" t="s">
        <v>151</v>
      </c>
      <c r="T17" s="6">
        <v>1632</v>
      </c>
      <c r="U17" s="6">
        <v>4004866</v>
      </c>
      <c r="W17" s="22">
        <v>45341</v>
      </c>
      <c r="X17" s="10">
        <v>627818</v>
      </c>
      <c r="Y17" s="5" t="s">
        <v>189</v>
      </c>
      <c r="Z17" t="s">
        <v>170</v>
      </c>
      <c r="AA17" s="14"/>
      <c r="AC17" s="14"/>
      <c r="AD17" s="17">
        <f t="shared" si="1"/>
        <v>0</v>
      </c>
      <c r="AF17" s="10"/>
      <c r="AH17" s="10"/>
      <c r="AI17" s="39">
        <v>9696</v>
      </c>
      <c r="AJ17" s="43">
        <v>7018</v>
      </c>
      <c r="AN17" s="45" t="s">
        <v>354</v>
      </c>
      <c r="AO17" s="13" t="str">
        <f t="shared" si="2"/>
        <v>BIP SALLY #28  4004866</v>
      </c>
      <c r="AP17">
        <v>400000141</v>
      </c>
      <c r="AS17">
        <v>20001833</v>
      </c>
    </row>
    <row r="18" spans="2:45" ht="27" customHeight="1">
      <c r="B18" s="4" t="s">
        <v>55</v>
      </c>
      <c r="C18" s="5" t="s">
        <v>44</v>
      </c>
      <c r="D18" s="6" t="s">
        <v>307</v>
      </c>
      <c r="E18" s="4" t="s">
        <v>46</v>
      </c>
      <c r="F18" s="4" t="s">
        <v>49</v>
      </c>
      <c r="G18" s="4" t="s">
        <v>324</v>
      </c>
      <c r="H18" s="6" t="s">
        <v>167</v>
      </c>
      <c r="I18" s="4" t="s">
        <v>50</v>
      </c>
      <c r="J18" s="42">
        <v>51819</v>
      </c>
      <c r="K18" t="s">
        <v>159</v>
      </c>
      <c r="M18" s="9">
        <v>465209226</v>
      </c>
      <c r="N18" s="4" t="s">
        <v>51</v>
      </c>
      <c r="O18" s="39">
        <v>6196591153</v>
      </c>
      <c r="P18" s="10">
        <v>3485</v>
      </c>
      <c r="Q18" s="14"/>
      <c r="R18" s="1">
        <f t="shared" si="0"/>
        <v>3485</v>
      </c>
      <c r="S18" s="6" t="s">
        <v>151</v>
      </c>
      <c r="T18" s="6">
        <v>1632</v>
      </c>
      <c r="U18" s="6">
        <v>4005112</v>
      </c>
      <c r="W18" s="22">
        <v>45342</v>
      </c>
      <c r="X18" s="10">
        <v>1676820</v>
      </c>
      <c r="Y18" s="5" t="s">
        <v>189</v>
      </c>
      <c r="Z18" t="s">
        <v>170</v>
      </c>
      <c r="AA18" s="14"/>
      <c r="AC18" s="14"/>
      <c r="AD18" s="17">
        <f t="shared" si="1"/>
        <v>0</v>
      </c>
      <c r="AF18" s="10"/>
      <c r="AH18" s="10"/>
      <c r="AI18" s="39">
        <v>9694</v>
      </c>
      <c r="AJ18" s="43">
        <v>7018</v>
      </c>
      <c r="AN18" s="45" t="s">
        <v>354</v>
      </c>
      <c r="AO18" s="13" t="str">
        <f t="shared" si="2"/>
        <v>BIP SALLY #29  4005112</v>
      </c>
      <c r="AP18">
        <v>40000144</v>
      </c>
      <c r="AS18">
        <v>20001831</v>
      </c>
    </row>
    <row r="19" spans="2:45" ht="27" customHeight="1">
      <c r="B19" s="4" t="s">
        <v>55</v>
      </c>
      <c r="C19" s="5" t="s">
        <v>84</v>
      </c>
      <c r="D19" s="6" t="s">
        <v>166</v>
      </c>
      <c r="E19" s="4" t="s">
        <v>84</v>
      </c>
      <c r="F19" s="4" t="s">
        <v>52</v>
      </c>
      <c r="G19" s="4" t="s">
        <v>330</v>
      </c>
      <c r="H19" s="6" t="s">
        <v>167</v>
      </c>
      <c r="I19" s="4" t="s">
        <v>140</v>
      </c>
      <c r="J19" s="52" t="s">
        <v>245</v>
      </c>
      <c r="K19" t="s">
        <v>159</v>
      </c>
      <c r="M19" s="9" t="s">
        <v>329</v>
      </c>
      <c r="N19" s="4" t="s">
        <v>70</v>
      </c>
      <c r="O19" s="39" t="s">
        <v>245</v>
      </c>
      <c r="Q19" s="14"/>
      <c r="R19" s="1">
        <f t="shared" si="0"/>
        <v>0</v>
      </c>
      <c r="S19" s="6" t="s">
        <v>148</v>
      </c>
      <c r="T19" s="6" t="s">
        <v>245</v>
      </c>
      <c r="U19" s="6" t="s">
        <v>245</v>
      </c>
      <c r="W19" s="64" t="s">
        <v>302</v>
      </c>
      <c r="X19" s="10"/>
      <c r="Y19" s="6" t="s">
        <v>302</v>
      </c>
      <c r="Z19" s="6" t="s">
        <v>302</v>
      </c>
      <c r="AA19" s="14"/>
      <c r="AC19" s="14"/>
      <c r="AD19" s="17">
        <f t="shared" si="1"/>
        <v>0</v>
      </c>
      <c r="AF19" s="10"/>
      <c r="AH19" s="10"/>
      <c r="AI19" s="47" t="s">
        <v>245</v>
      </c>
      <c r="AJ19" s="10" t="s">
        <v>302</v>
      </c>
      <c r="AN19" s="21"/>
      <c r="AO19" s="13" t="str">
        <f t="shared" si="2"/>
        <v>Brasil #1  N/A</v>
      </c>
    </row>
    <row r="20" spans="2:45" ht="27" customHeight="1">
      <c r="B20" s="4" t="s">
        <v>55</v>
      </c>
      <c r="C20" s="5" t="s">
        <v>116</v>
      </c>
      <c r="D20" s="6" t="s">
        <v>173</v>
      </c>
      <c r="E20" s="4" t="s">
        <v>46</v>
      </c>
      <c r="F20" s="4" t="s">
        <v>49</v>
      </c>
      <c r="G20" s="4" t="s">
        <v>312</v>
      </c>
      <c r="H20" s="6" t="s">
        <v>167</v>
      </c>
      <c r="I20" s="4" t="s">
        <v>50</v>
      </c>
      <c r="J20" s="39" t="s">
        <v>311</v>
      </c>
      <c r="K20" t="s">
        <v>155</v>
      </c>
      <c r="M20" s="9">
        <v>464737967</v>
      </c>
      <c r="N20" s="4" t="s">
        <v>51</v>
      </c>
      <c r="O20" s="39">
        <v>6196379283</v>
      </c>
      <c r="P20" s="10">
        <v>3485</v>
      </c>
      <c r="Q20" s="14"/>
      <c r="R20" s="1">
        <f t="shared" si="0"/>
        <v>3485</v>
      </c>
      <c r="S20" s="6" t="s">
        <v>151</v>
      </c>
      <c r="T20" s="6">
        <v>1632</v>
      </c>
      <c r="U20" s="6">
        <v>4004581</v>
      </c>
      <c r="W20" s="22">
        <v>45336</v>
      </c>
      <c r="X20" s="10">
        <v>533114</v>
      </c>
      <c r="Y20" s="5" t="s">
        <v>189</v>
      </c>
      <c r="Z20" t="s">
        <v>170</v>
      </c>
      <c r="AA20" s="14"/>
      <c r="AC20" s="14"/>
      <c r="AD20" s="17">
        <f t="shared" si="1"/>
        <v>0</v>
      </c>
      <c r="AF20" s="10"/>
      <c r="AH20" s="10"/>
      <c r="AI20" s="39">
        <v>9688</v>
      </c>
      <c r="AJ20" s="43">
        <v>7018</v>
      </c>
      <c r="AN20" s="45" t="s">
        <v>354</v>
      </c>
      <c r="AO20" s="13" t="str">
        <f t="shared" si="2"/>
        <v>BIP LOREAL #3  4004581</v>
      </c>
      <c r="AP20">
        <v>40000138</v>
      </c>
      <c r="AS20">
        <v>20001828</v>
      </c>
    </row>
    <row r="21" spans="2:45" ht="27" customHeight="1">
      <c r="B21" s="4" t="s">
        <v>55</v>
      </c>
      <c r="C21" s="6" t="s">
        <v>314</v>
      </c>
      <c r="D21" s="6" t="s">
        <v>166</v>
      </c>
      <c r="E21" s="6" t="s">
        <v>325</v>
      </c>
      <c r="F21" s="4" t="s">
        <v>49</v>
      </c>
      <c r="G21" s="4" t="s">
        <v>319</v>
      </c>
      <c r="H21" s="6" t="s">
        <v>167</v>
      </c>
      <c r="I21" s="4" t="s">
        <v>50</v>
      </c>
      <c r="J21" s="42">
        <v>629033</v>
      </c>
      <c r="K21" t="s">
        <v>155</v>
      </c>
      <c r="M21" s="9">
        <v>464737972</v>
      </c>
      <c r="N21" s="4" t="s">
        <v>51</v>
      </c>
      <c r="O21" s="39">
        <v>6199628047</v>
      </c>
      <c r="P21" s="10">
        <v>6510</v>
      </c>
      <c r="Q21" s="14"/>
      <c r="R21" s="1">
        <f t="shared" si="0"/>
        <v>6510</v>
      </c>
      <c r="S21" s="6" t="s">
        <v>151</v>
      </c>
      <c r="T21" s="6">
        <v>1632</v>
      </c>
      <c r="U21" s="6">
        <v>4004912</v>
      </c>
      <c r="W21" s="22">
        <v>45342</v>
      </c>
      <c r="X21" s="10">
        <v>949717</v>
      </c>
      <c r="Y21" s="5" t="s">
        <v>189</v>
      </c>
      <c r="Z21" t="s">
        <v>170</v>
      </c>
      <c r="AA21" s="14"/>
      <c r="AC21" s="14"/>
      <c r="AD21" s="17">
        <f t="shared" si="1"/>
        <v>0</v>
      </c>
      <c r="AF21" s="10"/>
      <c r="AH21" s="10"/>
      <c r="AI21" s="39">
        <v>9695</v>
      </c>
      <c r="AJ21" s="43">
        <v>7018</v>
      </c>
      <c r="AN21" s="45" t="s">
        <v>597</v>
      </c>
      <c r="AO21" s="13" t="str">
        <f t="shared" si="2"/>
        <v>BIP-OLIGO #1  4004912</v>
      </c>
      <c r="AP21">
        <v>40000299</v>
      </c>
      <c r="AS21">
        <v>20001832</v>
      </c>
    </row>
    <row r="22" spans="2:45" ht="27" customHeight="1">
      <c r="B22" s="4" t="s">
        <v>55</v>
      </c>
      <c r="C22" s="5" t="s">
        <v>44</v>
      </c>
      <c r="D22" s="6" t="s">
        <v>315</v>
      </c>
      <c r="E22" s="4" t="s">
        <v>46</v>
      </c>
      <c r="F22" s="4" t="s">
        <v>49</v>
      </c>
      <c r="G22" s="4" t="s">
        <v>320</v>
      </c>
      <c r="H22" s="6" t="s">
        <v>167</v>
      </c>
      <c r="I22" s="4" t="s">
        <v>50</v>
      </c>
      <c r="J22" s="42">
        <v>52451</v>
      </c>
      <c r="K22" t="s">
        <v>155</v>
      </c>
      <c r="M22" s="9">
        <v>465209227</v>
      </c>
      <c r="N22" s="4" t="s">
        <v>51</v>
      </c>
      <c r="O22" s="39">
        <v>6196448442</v>
      </c>
      <c r="P22" s="10">
        <v>3485</v>
      </c>
      <c r="Q22" s="14"/>
      <c r="R22" s="1">
        <f t="shared" si="0"/>
        <v>3485</v>
      </c>
      <c r="S22" s="6" t="s">
        <v>151</v>
      </c>
      <c r="T22" s="6">
        <v>1632</v>
      </c>
      <c r="U22" s="6">
        <v>4005072</v>
      </c>
      <c r="W22" s="22">
        <v>45341</v>
      </c>
      <c r="X22" s="10">
        <v>772038</v>
      </c>
      <c r="Y22" s="5" t="s">
        <v>189</v>
      </c>
      <c r="Z22" t="s">
        <v>170</v>
      </c>
      <c r="AA22" s="14"/>
      <c r="AC22" s="14"/>
      <c r="AD22" s="17">
        <f t="shared" si="1"/>
        <v>0</v>
      </c>
      <c r="AF22" s="10"/>
      <c r="AH22" s="10"/>
      <c r="AI22" s="39">
        <v>9707</v>
      </c>
      <c r="AJ22" s="43">
        <v>7018</v>
      </c>
      <c r="AN22" s="45" t="s">
        <v>399</v>
      </c>
      <c r="AO22" s="13" t="str">
        <f t="shared" si="2"/>
        <v>BIP SALLY #30  4005072</v>
      </c>
      <c r="AP22">
        <v>40000163</v>
      </c>
      <c r="AS22">
        <v>20001890</v>
      </c>
    </row>
    <row r="23" spans="2:45" ht="27" customHeight="1">
      <c r="B23" s="4" t="s">
        <v>55</v>
      </c>
      <c r="C23" s="5" t="s">
        <v>44</v>
      </c>
      <c r="D23" s="6" t="s">
        <v>316</v>
      </c>
      <c r="E23" s="4" t="s">
        <v>46</v>
      </c>
      <c r="F23" s="4" t="s">
        <v>49</v>
      </c>
      <c r="G23" s="4" t="s">
        <v>332</v>
      </c>
      <c r="H23" s="6" t="s">
        <v>167</v>
      </c>
      <c r="I23" s="4" t="s">
        <v>50</v>
      </c>
      <c r="J23" s="41" t="s">
        <v>327</v>
      </c>
      <c r="K23" t="s">
        <v>155</v>
      </c>
      <c r="M23" s="49">
        <v>465362237</v>
      </c>
      <c r="N23" s="4" t="s">
        <v>51</v>
      </c>
      <c r="O23" s="39">
        <v>6196590673</v>
      </c>
      <c r="P23" s="10">
        <v>3485</v>
      </c>
      <c r="Q23" s="14"/>
      <c r="R23" s="1">
        <f t="shared" si="0"/>
        <v>3485</v>
      </c>
      <c r="S23" s="6" t="s">
        <v>151</v>
      </c>
      <c r="T23" s="6">
        <v>1632</v>
      </c>
      <c r="U23" s="6">
        <v>4005184</v>
      </c>
      <c r="W23" s="22">
        <v>45342</v>
      </c>
      <c r="X23" s="10">
        <v>1624412</v>
      </c>
      <c r="Y23" s="5" t="s">
        <v>189</v>
      </c>
      <c r="Z23" t="s">
        <v>170</v>
      </c>
      <c r="AA23" s="14"/>
      <c r="AC23" s="14"/>
      <c r="AD23" s="17">
        <f t="shared" si="1"/>
        <v>0</v>
      </c>
      <c r="AF23" s="10"/>
      <c r="AH23" s="10"/>
      <c r="AI23" s="39">
        <v>9710</v>
      </c>
      <c r="AJ23" s="43">
        <v>7018</v>
      </c>
      <c r="AN23" s="45" t="s">
        <v>355</v>
      </c>
      <c r="AO23" s="13" t="str">
        <f t="shared" si="2"/>
        <v>BIP SALLY #31  4005184</v>
      </c>
      <c r="AP23">
        <v>40000143</v>
      </c>
      <c r="AS23">
        <v>2002249</v>
      </c>
    </row>
    <row r="24" spans="2:45" ht="27" customHeight="1">
      <c r="B24" s="4" t="s">
        <v>55</v>
      </c>
      <c r="C24" s="5" t="s">
        <v>44</v>
      </c>
      <c r="D24" s="6" t="s">
        <v>317</v>
      </c>
      <c r="E24" s="4" t="s">
        <v>46</v>
      </c>
      <c r="F24" s="4" t="s">
        <v>49</v>
      </c>
      <c r="G24" s="4" t="s">
        <v>335</v>
      </c>
      <c r="H24" s="6" t="s">
        <v>167</v>
      </c>
      <c r="I24" s="4" t="s">
        <v>50</v>
      </c>
      <c r="J24" s="41" t="s">
        <v>326</v>
      </c>
      <c r="K24" t="s">
        <v>155</v>
      </c>
      <c r="M24" s="49">
        <v>465462196</v>
      </c>
      <c r="N24" s="4" t="s">
        <v>51</v>
      </c>
      <c r="O24" s="39">
        <v>6196767869</v>
      </c>
      <c r="P24" s="10">
        <v>3485</v>
      </c>
      <c r="Q24" s="14"/>
      <c r="R24" s="1">
        <f t="shared" si="0"/>
        <v>3485</v>
      </c>
      <c r="S24" s="6" t="s">
        <v>151</v>
      </c>
      <c r="T24" s="6">
        <v>1632</v>
      </c>
      <c r="U24" s="6">
        <v>4005265</v>
      </c>
      <c r="W24" s="22">
        <v>45343</v>
      </c>
      <c r="X24" s="10">
        <v>542772</v>
      </c>
      <c r="Y24" s="5" t="s">
        <v>189</v>
      </c>
      <c r="Z24" t="s">
        <v>170</v>
      </c>
      <c r="AA24" s="14"/>
      <c r="AC24" s="14"/>
      <c r="AD24" s="17">
        <f t="shared" si="1"/>
        <v>0</v>
      </c>
      <c r="AF24" s="10"/>
      <c r="AH24" s="10"/>
      <c r="AI24" s="39">
        <v>9708</v>
      </c>
      <c r="AJ24" s="43">
        <v>7018</v>
      </c>
      <c r="AN24" s="45" t="s">
        <v>399</v>
      </c>
      <c r="AO24" s="13" t="str">
        <f t="shared" si="2"/>
        <v>BIP SALLY #32  4005265</v>
      </c>
      <c r="AP24">
        <v>40000166</v>
      </c>
      <c r="AS24">
        <v>20001902</v>
      </c>
    </row>
    <row r="25" spans="2:45" ht="27" customHeight="1">
      <c r="B25" s="4" t="s">
        <v>55</v>
      </c>
      <c r="C25" s="5" t="s">
        <v>44</v>
      </c>
      <c r="D25" s="6" t="s">
        <v>318</v>
      </c>
      <c r="E25" s="4" t="s">
        <v>46</v>
      </c>
      <c r="F25" s="4" t="s">
        <v>49</v>
      </c>
      <c r="G25" s="6" t="s">
        <v>336</v>
      </c>
      <c r="H25" s="6" t="s">
        <v>167</v>
      </c>
      <c r="I25" s="4" t="s">
        <v>50</v>
      </c>
      <c r="J25" s="42">
        <v>52510</v>
      </c>
      <c r="K25" t="s">
        <v>155</v>
      </c>
      <c r="M25" s="49">
        <v>465362235</v>
      </c>
      <c r="N25" s="4" t="s">
        <v>51</v>
      </c>
      <c r="O25" s="39">
        <v>6196841175</v>
      </c>
      <c r="P25" s="10">
        <v>3485</v>
      </c>
      <c r="Q25" s="14"/>
      <c r="R25" s="1">
        <f t="shared" si="0"/>
        <v>3485</v>
      </c>
      <c r="S25" s="6" t="s">
        <v>151</v>
      </c>
      <c r="T25" s="6">
        <v>1632</v>
      </c>
      <c r="U25" s="6">
        <v>4005338</v>
      </c>
      <c r="W25" s="22">
        <v>45344</v>
      </c>
      <c r="X25" s="10">
        <v>1993727</v>
      </c>
      <c r="Y25" s="5" t="s">
        <v>189</v>
      </c>
      <c r="Z25" t="s">
        <v>170</v>
      </c>
      <c r="AA25" s="14"/>
      <c r="AC25" s="14"/>
      <c r="AD25" s="17">
        <f t="shared" si="1"/>
        <v>0</v>
      </c>
      <c r="AF25" s="10"/>
      <c r="AH25" s="10"/>
      <c r="AI25" s="39">
        <v>9715</v>
      </c>
      <c r="AJ25" s="43">
        <v>7018</v>
      </c>
      <c r="AN25" s="21">
        <v>45365</v>
      </c>
      <c r="AO25" s="13" t="str">
        <f t="shared" si="2"/>
        <v>BIP SALLY #33  4005338</v>
      </c>
      <c r="AP25" s="73">
        <v>40000185</v>
      </c>
      <c r="AS25">
        <v>20002253</v>
      </c>
    </row>
    <row r="26" spans="2:45" ht="27" customHeight="1">
      <c r="B26" s="4" t="s">
        <v>55</v>
      </c>
      <c r="C26" s="5" t="s">
        <v>118</v>
      </c>
      <c r="D26" s="6" t="s">
        <v>171</v>
      </c>
      <c r="E26" s="4" t="s">
        <v>128</v>
      </c>
      <c r="F26" s="4" t="s">
        <v>49</v>
      </c>
      <c r="G26" s="40" t="s">
        <v>344</v>
      </c>
      <c r="H26" s="6" t="s">
        <v>167</v>
      </c>
      <c r="I26" s="4" t="s">
        <v>143</v>
      </c>
      <c r="J26" s="41" t="s">
        <v>328</v>
      </c>
      <c r="K26" t="s">
        <v>155</v>
      </c>
      <c r="M26" s="49">
        <v>465461483</v>
      </c>
      <c r="N26" s="4" t="s">
        <v>51</v>
      </c>
      <c r="O26" s="39">
        <v>6196559733</v>
      </c>
      <c r="P26" s="10">
        <v>4200</v>
      </c>
      <c r="Q26" s="14"/>
      <c r="R26" s="1">
        <f t="shared" si="0"/>
        <v>4200</v>
      </c>
      <c r="S26" s="6" t="s">
        <v>151</v>
      </c>
      <c r="T26" s="6">
        <v>1632</v>
      </c>
      <c r="U26" s="6">
        <v>4005199</v>
      </c>
      <c r="W26" s="22">
        <v>45342</v>
      </c>
      <c r="X26" s="10">
        <v>964226</v>
      </c>
      <c r="Y26" s="5" t="s">
        <v>189</v>
      </c>
      <c r="Z26" t="s">
        <v>170</v>
      </c>
      <c r="AA26" s="14"/>
      <c r="AC26" s="14"/>
      <c r="AD26" s="17">
        <f t="shared" si="1"/>
        <v>0</v>
      </c>
      <c r="AF26" s="10"/>
      <c r="AH26" s="10"/>
      <c r="AI26" s="39">
        <v>9711</v>
      </c>
      <c r="AJ26" s="43">
        <v>7018</v>
      </c>
      <c r="AN26" s="45" t="s">
        <v>355</v>
      </c>
      <c r="AO26" s="13" t="str">
        <f t="shared" si="2"/>
        <v>BIP R+F #2  4005199</v>
      </c>
      <c r="AP26">
        <v>40000142</v>
      </c>
      <c r="AS26">
        <v>20002250</v>
      </c>
    </row>
    <row r="27" spans="2:45" ht="27" customHeight="1">
      <c r="B27" s="4" t="s">
        <v>55</v>
      </c>
      <c r="C27" s="5" t="s">
        <v>118</v>
      </c>
      <c r="D27" s="6" t="s">
        <v>173</v>
      </c>
      <c r="E27" s="4" t="s">
        <v>136</v>
      </c>
      <c r="F27" s="4" t="s">
        <v>49</v>
      </c>
      <c r="G27" s="40" t="s">
        <v>337</v>
      </c>
      <c r="H27" s="6" t="s">
        <v>167</v>
      </c>
      <c r="I27" s="4" t="s">
        <v>50</v>
      </c>
      <c r="J27" s="42">
        <v>53118</v>
      </c>
      <c r="K27" t="s">
        <v>155</v>
      </c>
      <c r="M27" s="49">
        <v>465362240</v>
      </c>
      <c r="N27" s="4" t="s">
        <v>51</v>
      </c>
      <c r="O27" s="39">
        <v>6197159484</v>
      </c>
      <c r="P27" s="10">
        <v>5725</v>
      </c>
      <c r="Q27" s="14"/>
      <c r="R27" s="1">
        <f t="shared" si="0"/>
        <v>5725</v>
      </c>
      <c r="S27" s="6" t="s">
        <v>151</v>
      </c>
      <c r="T27" s="6">
        <v>1632</v>
      </c>
      <c r="U27" s="6">
        <v>4005354</v>
      </c>
      <c r="W27" s="22">
        <v>45344</v>
      </c>
      <c r="X27" s="10">
        <v>1779308</v>
      </c>
      <c r="Y27" s="5" t="s">
        <v>189</v>
      </c>
      <c r="Z27" t="s">
        <v>170</v>
      </c>
      <c r="AA27" s="14"/>
      <c r="AC27" s="14"/>
      <c r="AD27" s="17">
        <f t="shared" si="1"/>
        <v>0</v>
      </c>
      <c r="AF27" s="10"/>
      <c r="AH27" s="10"/>
      <c r="AI27" s="39">
        <v>9714</v>
      </c>
      <c r="AJ27" s="43">
        <v>7018</v>
      </c>
      <c r="AN27" s="21" t="s">
        <v>433</v>
      </c>
      <c r="AO27" s="13" t="str">
        <f t="shared" si="2"/>
        <v>BIP R+F #3  4005354</v>
      </c>
      <c r="AP27">
        <v>40000191</v>
      </c>
      <c r="AS27">
        <v>20002252</v>
      </c>
    </row>
    <row r="28" spans="2:45" ht="27" customHeight="1">
      <c r="B28" s="4" t="s">
        <v>55</v>
      </c>
      <c r="C28" s="5" t="s">
        <v>44</v>
      </c>
      <c r="D28" s="6" t="s">
        <v>331</v>
      </c>
      <c r="E28" s="4" t="s">
        <v>46</v>
      </c>
      <c r="F28" s="4" t="s">
        <v>49</v>
      </c>
      <c r="G28" s="6" t="s">
        <v>338</v>
      </c>
      <c r="H28" s="6" t="s">
        <v>167</v>
      </c>
      <c r="I28" s="4" t="s">
        <v>50</v>
      </c>
      <c r="J28" s="42">
        <v>80195</v>
      </c>
      <c r="K28" t="s">
        <v>155</v>
      </c>
      <c r="M28" s="9">
        <v>464737966</v>
      </c>
      <c r="N28" s="4" t="s">
        <v>51</v>
      </c>
      <c r="O28" s="39">
        <v>6196841175</v>
      </c>
      <c r="P28" s="10">
        <v>3485</v>
      </c>
      <c r="Q28" s="14"/>
      <c r="R28" s="1">
        <f t="shared" si="0"/>
        <v>3485</v>
      </c>
      <c r="S28" s="6" t="s">
        <v>151</v>
      </c>
      <c r="T28" s="6">
        <v>1632</v>
      </c>
      <c r="U28" s="6">
        <v>4005346</v>
      </c>
      <c r="W28" s="22">
        <v>45344</v>
      </c>
      <c r="X28" s="10">
        <v>1774322</v>
      </c>
      <c r="Y28" s="5" t="s">
        <v>189</v>
      </c>
      <c r="Z28" t="s">
        <v>170</v>
      </c>
      <c r="AA28" s="14"/>
      <c r="AC28" s="14"/>
      <c r="AD28" s="17">
        <f t="shared" si="1"/>
        <v>0</v>
      </c>
      <c r="AF28" s="10"/>
      <c r="AH28" s="10"/>
      <c r="AI28" s="39">
        <v>9713</v>
      </c>
      <c r="AJ28" s="43">
        <v>7018</v>
      </c>
      <c r="AN28" s="45" t="s">
        <v>433</v>
      </c>
      <c r="AO28" s="13" t="str">
        <f t="shared" si="2"/>
        <v>BIP SALLY #34  4005346</v>
      </c>
      <c r="AP28" s="73">
        <v>40000173</v>
      </c>
      <c r="AS28">
        <v>20002251</v>
      </c>
    </row>
    <row r="29" spans="2:45" ht="27" customHeight="1">
      <c r="B29" s="4" t="s">
        <v>55</v>
      </c>
      <c r="C29" s="5" t="s">
        <v>120</v>
      </c>
      <c r="D29" s="6" t="s">
        <v>385</v>
      </c>
      <c r="E29" s="4" t="s">
        <v>46</v>
      </c>
      <c r="F29" s="4" t="s">
        <v>49</v>
      </c>
      <c r="G29" s="40" t="s">
        <v>339</v>
      </c>
      <c r="H29" s="6" t="s">
        <v>167</v>
      </c>
      <c r="I29" s="4" t="s">
        <v>50</v>
      </c>
      <c r="J29" s="42">
        <v>209</v>
      </c>
      <c r="K29" t="s">
        <v>155</v>
      </c>
      <c r="M29" s="9">
        <v>464737966</v>
      </c>
      <c r="N29" s="4" t="s">
        <v>51</v>
      </c>
      <c r="O29" s="39">
        <v>6196837721</v>
      </c>
      <c r="P29" s="10">
        <v>3485</v>
      </c>
      <c r="Q29" s="14"/>
      <c r="R29" s="1">
        <f t="shared" si="0"/>
        <v>3485</v>
      </c>
      <c r="S29" s="6" t="s">
        <v>151</v>
      </c>
      <c r="T29" s="6">
        <v>1632</v>
      </c>
      <c r="U29" s="6">
        <v>4005355</v>
      </c>
      <c r="W29" s="22">
        <v>45344</v>
      </c>
      <c r="X29" s="10">
        <v>3087314</v>
      </c>
      <c r="Y29" s="5" t="s">
        <v>189</v>
      </c>
      <c r="Z29" t="s">
        <v>170</v>
      </c>
      <c r="AA29" s="14"/>
      <c r="AC29" s="14"/>
      <c r="AD29" s="17">
        <f t="shared" si="1"/>
        <v>0</v>
      </c>
      <c r="AF29" s="10"/>
      <c r="AH29" s="10"/>
      <c r="AI29" s="39">
        <v>9718</v>
      </c>
      <c r="AJ29" s="43">
        <v>7018</v>
      </c>
      <c r="AN29" s="45" t="s">
        <v>433</v>
      </c>
      <c r="AO29" s="13" t="str">
        <f t="shared" si="2"/>
        <v>BIP S + BIP A #35 + #5   4005355</v>
      </c>
      <c r="AP29">
        <v>40000172</v>
      </c>
      <c r="AS29">
        <v>20002255</v>
      </c>
    </row>
    <row r="30" spans="2:45" ht="27" customHeight="1">
      <c r="B30" s="4" t="s">
        <v>55</v>
      </c>
      <c r="C30" s="5" t="s">
        <v>44</v>
      </c>
      <c r="D30" s="6" t="s">
        <v>340</v>
      </c>
      <c r="E30" s="4" t="s">
        <v>46</v>
      </c>
      <c r="F30" s="4" t="s">
        <v>49</v>
      </c>
      <c r="G30" s="4" t="s">
        <v>345</v>
      </c>
      <c r="H30" s="6" t="s">
        <v>167</v>
      </c>
      <c r="I30" s="4" t="s">
        <v>50</v>
      </c>
      <c r="J30" s="41" t="s">
        <v>309</v>
      </c>
      <c r="K30" t="s">
        <v>155</v>
      </c>
      <c r="M30" s="9">
        <v>465362236</v>
      </c>
      <c r="N30" s="4" t="s">
        <v>51</v>
      </c>
      <c r="O30" s="39">
        <v>6196849494</v>
      </c>
      <c r="P30" s="10">
        <v>3485</v>
      </c>
      <c r="Q30" s="14"/>
      <c r="R30" s="1">
        <f t="shared" si="0"/>
        <v>3485</v>
      </c>
      <c r="S30" s="6" t="s">
        <v>151</v>
      </c>
      <c r="T30" s="6">
        <v>1632</v>
      </c>
      <c r="U30" s="6">
        <v>4005456</v>
      </c>
      <c r="W30" s="22">
        <v>45345</v>
      </c>
      <c r="X30" s="10">
        <v>1530053</v>
      </c>
      <c r="Y30" s="5" t="s">
        <v>189</v>
      </c>
      <c r="Z30" t="s">
        <v>170</v>
      </c>
      <c r="AA30" s="14"/>
      <c r="AC30" s="14"/>
      <c r="AD30" s="17">
        <f t="shared" si="1"/>
        <v>0</v>
      </c>
      <c r="AF30" s="10"/>
      <c r="AH30" s="10"/>
      <c r="AI30" s="39">
        <v>9719</v>
      </c>
      <c r="AJ30" s="43">
        <v>7018</v>
      </c>
      <c r="AN30" s="45" t="s">
        <v>433</v>
      </c>
      <c r="AO30" s="13" t="str">
        <f t="shared" si="2"/>
        <v>BIP SALLY #36  4005456</v>
      </c>
      <c r="AP30">
        <v>40000182</v>
      </c>
      <c r="AS30">
        <v>20002256</v>
      </c>
    </row>
    <row r="31" spans="2:45" ht="27" customHeight="1">
      <c r="B31" s="4" t="s">
        <v>55</v>
      </c>
      <c r="C31" s="5" t="s">
        <v>44</v>
      </c>
      <c r="D31" s="6" t="s">
        <v>341</v>
      </c>
      <c r="E31" s="4" t="s">
        <v>46</v>
      </c>
      <c r="F31" s="4" t="s">
        <v>49</v>
      </c>
      <c r="G31" s="4" t="s">
        <v>349</v>
      </c>
      <c r="H31" s="6" t="s">
        <v>167</v>
      </c>
      <c r="I31" s="4" t="s">
        <v>50</v>
      </c>
      <c r="J31" s="42">
        <v>283242</v>
      </c>
      <c r="K31" t="s">
        <v>155</v>
      </c>
      <c r="M31" s="9">
        <v>465362238</v>
      </c>
      <c r="N31" s="4" t="s">
        <v>51</v>
      </c>
      <c r="O31" s="39">
        <v>6197099752</v>
      </c>
      <c r="P31" s="10">
        <v>3485</v>
      </c>
      <c r="Q31" s="14"/>
      <c r="R31" s="1">
        <f t="shared" si="0"/>
        <v>3485</v>
      </c>
      <c r="S31" s="6" t="s">
        <v>151</v>
      </c>
      <c r="T31" s="6">
        <v>1632</v>
      </c>
      <c r="U31" s="6">
        <v>4005486</v>
      </c>
      <c r="W31" s="22">
        <v>45348</v>
      </c>
      <c r="X31" s="10">
        <v>1157414</v>
      </c>
      <c r="Y31" s="5" t="s">
        <v>189</v>
      </c>
      <c r="Z31" t="s">
        <v>170</v>
      </c>
      <c r="AA31" s="14"/>
      <c r="AC31" s="14"/>
      <c r="AD31" s="17">
        <f t="shared" si="1"/>
        <v>0</v>
      </c>
      <c r="AF31" s="10"/>
      <c r="AH31" s="10"/>
      <c r="AI31" s="39">
        <v>9721</v>
      </c>
      <c r="AJ31" s="43">
        <v>7018</v>
      </c>
      <c r="AN31" s="45" t="s">
        <v>433</v>
      </c>
      <c r="AO31" s="13" t="str">
        <f t="shared" si="2"/>
        <v>BIP SALLY #37  4005486</v>
      </c>
      <c r="AP31">
        <v>40000190</v>
      </c>
      <c r="AS31">
        <v>20002257</v>
      </c>
    </row>
    <row r="32" spans="2:45" ht="27" customHeight="1">
      <c r="B32" s="4" t="s">
        <v>55</v>
      </c>
      <c r="C32" s="5" t="s">
        <v>44</v>
      </c>
      <c r="D32" s="6" t="s">
        <v>342</v>
      </c>
      <c r="E32" s="4" t="s">
        <v>46</v>
      </c>
      <c r="F32" s="4" t="s">
        <v>49</v>
      </c>
      <c r="G32" s="4" t="s">
        <v>348</v>
      </c>
      <c r="H32" s="6" t="s">
        <v>167</v>
      </c>
      <c r="I32" s="4" t="s">
        <v>50</v>
      </c>
      <c r="J32" s="41" t="s">
        <v>356</v>
      </c>
      <c r="K32" t="s">
        <v>155</v>
      </c>
      <c r="M32" s="9">
        <v>465362234</v>
      </c>
      <c r="N32" s="4" t="s">
        <v>51</v>
      </c>
      <c r="O32" s="39">
        <v>6197010230</v>
      </c>
      <c r="P32" s="10">
        <v>3485</v>
      </c>
      <c r="Q32" s="14"/>
      <c r="R32" s="1">
        <f t="shared" si="0"/>
        <v>3485</v>
      </c>
      <c r="S32" s="6" t="s">
        <v>151</v>
      </c>
      <c r="T32" s="6">
        <v>1632</v>
      </c>
      <c r="U32" s="6">
        <v>4005493</v>
      </c>
      <c r="W32" s="22">
        <v>45348</v>
      </c>
      <c r="X32" s="10">
        <v>1393170</v>
      </c>
      <c r="Y32" s="5" t="s">
        <v>189</v>
      </c>
      <c r="Z32" t="s">
        <v>170</v>
      </c>
      <c r="AA32" s="14"/>
      <c r="AC32" s="14"/>
      <c r="AD32" s="17">
        <f t="shared" si="1"/>
        <v>0</v>
      </c>
      <c r="AF32" s="10"/>
      <c r="AH32" s="10"/>
      <c r="AI32" s="39">
        <v>9722</v>
      </c>
      <c r="AJ32" s="43">
        <v>7018</v>
      </c>
      <c r="AN32" s="45" t="s">
        <v>433</v>
      </c>
      <c r="AO32" s="13" t="str">
        <f t="shared" si="2"/>
        <v>BIP SALLY #38  4005493</v>
      </c>
      <c r="AP32">
        <v>40000186</v>
      </c>
      <c r="AS32">
        <v>20002258</v>
      </c>
    </row>
    <row r="33" spans="2:45" ht="27" customHeight="1">
      <c r="B33" s="4" t="s">
        <v>55</v>
      </c>
      <c r="C33" s="6" t="s">
        <v>314</v>
      </c>
      <c r="D33" s="6" t="s">
        <v>171</v>
      </c>
      <c r="E33" s="6" t="s">
        <v>325</v>
      </c>
      <c r="F33" s="4" t="s">
        <v>49</v>
      </c>
      <c r="G33" s="4" t="s">
        <v>347</v>
      </c>
      <c r="H33" s="6" t="s">
        <v>167</v>
      </c>
      <c r="I33" s="4" t="s">
        <v>50</v>
      </c>
      <c r="J33" s="41" t="s">
        <v>346</v>
      </c>
      <c r="K33" t="s">
        <v>155</v>
      </c>
      <c r="M33" s="9">
        <v>465789332</v>
      </c>
      <c r="N33" s="4" t="s">
        <v>51</v>
      </c>
      <c r="O33" s="39">
        <v>6199628079</v>
      </c>
      <c r="P33" s="10">
        <v>6510</v>
      </c>
      <c r="Q33" s="14"/>
      <c r="R33" s="1">
        <f t="shared" si="0"/>
        <v>6510</v>
      </c>
      <c r="S33" s="6" t="s">
        <v>151</v>
      </c>
      <c r="T33" s="6">
        <v>1632</v>
      </c>
      <c r="U33" s="6">
        <v>4005459</v>
      </c>
      <c r="W33" s="22">
        <v>45345</v>
      </c>
      <c r="X33" s="10">
        <v>1143936</v>
      </c>
      <c r="Y33" s="5" t="s">
        <v>189</v>
      </c>
      <c r="Z33" t="s">
        <v>170</v>
      </c>
      <c r="AA33" s="14"/>
      <c r="AC33" s="14"/>
      <c r="AD33" s="17">
        <f t="shared" si="1"/>
        <v>0</v>
      </c>
      <c r="AF33" s="10"/>
      <c r="AH33" s="10"/>
      <c r="AI33" s="39">
        <v>9716</v>
      </c>
      <c r="AJ33" s="43">
        <v>7018</v>
      </c>
      <c r="AN33" s="45" t="s">
        <v>598</v>
      </c>
      <c r="AO33" s="13" t="str">
        <f t="shared" si="2"/>
        <v>BIP-OLIGO #2  4005459</v>
      </c>
      <c r="AP33">
        <v>40000301</v>
      </c>
      <c r="AS33">
        <v>20002254</v>
      </c>
    </row>
    <row r="34" spans="2:45" ht="27" customHeight="1">
      <c r="B34" s="4" t="s">
        <v>55</v>
      </c>
      <c r="C34" s="5" t="s">
        <v>44</v>
      </c>
      <c r="D34" s="6" t="s">
        <v>350</v>
      </c>
      <c r="E34" s="4" t="s">
        <v>46</v>
      </c>
      <c r="F34" s="4" t="s">
        <v>49</v>
      </c>
      <c r="G34" s="4" t="s">
        <v>353</v>
      </c>
      <c r="H34" s="6" t="s">
        <v>167</v>
      </c>
      <c r="I34" s="4" t="s">
        <v>50</v>
      </c>
      <c r="J34" s="41" t="s">
        <v>357</v>
      </c>
      <c r="K34" t="s">
        <v>155</v>
      </c>
      <c r="M34" s="9">
        <v>465362239</v>
      </c>
      <c r="N34" s="4" t="s">
        <v>51</v>
      </c>
      <c r="O34" s="39">
        <v>6196911999</v>
      </c>
      <c r="P34" s="10">
        <v>3485</v>
      </c>
      <c r="Q34" s="14"/>
      <c r="R34" s="1">
        <f t="shared" si="0"/>
        <v>3485</v>
      </c>
      <c r="S34" s="6" t="s">
        <v>151</v>
      </c>
      <c r="T34" s="6">
        <v>1632</v>
      </c>
      <c r="U34" s="6">
        <v>4005692</v>
      </c>
      <c r="W34" s="22">
        <v>45348</v>
      </c>
      <c r="X34" s="10">
        <v>1122223</v>
      </c>
      <c r="Y34" s="5" t="s">
        <v>189</v>
      </c>
      <c r="Z34" t="s">
        <v>170</v>
      </c>
      <c r="AA34" s="14"/>
      <c r="AC34" s="14"/>
      <c r="AD34" s="17">
        <f t="shared" si="1"/>
        <v>0</v>
      </c>
      <c r="AF34" s="10"/>
      <c r="AH34" s="10"/>
      <c r="AI34" s="39">
        <v>9728</v>
      </c>
      <c r="AJ34" s="43">
        <v>7018</v>
      </c>
      <c r="AN34" s="45" t="s">
        <v>433</v>
      </c>
      <c r="AO34" s="13" t="str">
        <f t="shared" si="2"/>
        <v>BIP SALLY #39  4005692</v>
      </c>
      <c r="AP34">
        <v>40000183</v>
      </c>
      <c r="AS34">
        <v>20002261</v>
      </c>
    </row>
    <row r="35" spans="2:45" ht="27" customHeight="1">
      <c r="B35" s="4" t="s">
        <v>55</v>
      </c>
      <c r="C35" s="5" t="s">
        <v>120</v>
      </c>
      <c r="D35" s="6" t="s">
        <v>352</v>
      </c>
      <c r="E35" s="4" t="s">
        <v>46</v>
      </c>
      <c r="F35" s="4" t="s">
        <v>49</v>
      </c>
      <c r="G35" s="40" t="s">
        <v>378</v>
      </c>
      <c r="H35" s="6" t="s">
        <v>167</v>
      </c>
      <c r="I35" s="4" t="s">
        <v>50</v>
      </c>
      <c r="J35" s="42">
        <v>7050</v>
      </c>
      <c r="K35" t="s">
        <v>155</v>
      </c>
      <c r="M35" s="9">
        <v>465789330</v>
      </c>
      <c r="N35" s="4" t="s">
        <v>51</v>
      </c>
      <c r="O35" s="39">
        <v>6197089236</v>
      </c>
      <c r="P35" s="10">
        <v>3485</v>
      </c>
      <c r="Q35" s="14"/>
      <c r="R35" s="1">
        <f t="shared" si="0"/>
        <v>3485</v>
      </c>
      <c r="S35" s="6" t="s">
        <v>151</v>
      </c>
      <c r="T35" s="6">
        <v>1632</v>
      </c>
      <c r="U35" s="6">
        <v>4005695</v>
      </c>
      <c r="W35" s="22">
        <v>45350</v>
      </c>
      <c r="X35" s="10">
        <v>1664206</v>
      </c>
      <c r="Y35" s="5" t="s">
        <v>189</v>
      </c>
      <c r="Z35" t="s">
        <v>170</v>
      </c>
      <c r="AA35" s="14"/>
      <c r="AC35" s="14"/>
      <c r="AD35" s="17">
        <f t="shared" si="1"/>
        <v>0</v>
      </c>
      <c r="AF35" s="10"/>
      <c r="AH35" s="10"/>
      <c r="AI35" s="39">
        <v>9727</v>
      </c>
      <c r="AJ35" s="43">
        <v>7018</v>
      </c>
      <c r="AN35" s="45" t="s">
        <v>433</v>
      </c>
      <c r="AO35" s="13" t="str">
        <f t="shared" si="2"/>
        <v>BIP S + BIP A #40+6  4005695</v>
      </c>
      <c r="AP35">
        <v>40000188</v>
      </c>
      <c r="AS35">
        <v>20002259</v>
      </c>
    </row>
    <row r="36" spans="2:45" ht="27" customHeight="1">
      <c r="B36" s="4" t="s">
        <v>55</v>
      </c>
      <c r="C36" s="5" t="s">
        <v>44</v>
      </c>
      <c r="D36" s="6" t="s">
        <v>351</v>
      </c>
      <c r="E36" s="4" t="s">
        <v>46</v>
      </c>
      <c r="F36" s="4" t="s">
        <v>49</v>
      </c>
      <c r="G36" s="4" t="s">
        <v>377</v>
      </c>
      <c r="H36" s="6" t="s">
        <v>167</v>
      </c>
      <c r="I36" s="4" t="s">
        <v>50</v>
      </c>
      <c r="J36" s="42">
        <v>283253</v>
      </c>
      <c r="K36" t="s">
        <v>155</v>
      </c>
      <c r="M36" s="9">
        <v>465789331</v>
      </c>
      <c r="N36" s="4" t="s">
        <v>51</v>
      </c>
      <c r="O36" s="39">
        <v>6196915372</v>
      </c>
      <c r="P36" s="10">
        <v>3485</v>
      </c>
      <c r="Q36" s="14"/>
      <c r="R36" s="1">
        <f t="shared" si="0"/>
        <v>3485</v>
      </c>
      <c r="S36" s="6" t="s">
        <v>151</v>
      </c>
      <c r="T36" s="6">
        <v>1632</v>
      </c>
      <c r="U36" s="6">
        <v>4005733</v>
      </c>
      <c r="W36" s="22">
        <v>45348</v>
      </c>
      <c r="X36" s="10">
        <v>1511005</v>
      </c>
      <c r="Y36" s="5" t="s">
        <v>189</v>
      </c>
      <c r="Z36" t="s">
        <v>170</v>
      </c>
      <c r="AA36" s="14"/>
      <c r="AC36" s="14"/>
      <c r="AD36" s="17">
        <f t="shared" si="1"/>
        <v>0</v>
      </c>
      <c r="AF36" s="10"/>
      <c r="AH36" s="10"/>
      <c r="AI36" s="39">
        <v>9729</v>
      </c>
      <c r="AJ36" s="43">
        <v>7018</v>
      </c>
      <c r="AN36" s="45" t="s">
        <v>433</v>
      </c>
      <c r="AO36" s="13" t="str">
        <f t="shared" si="2"/>
        <v>BIP SALLY #41  4005733</v>
      </c>
      <c r="AP36">
        <v>40000184</v>
      </c>
      <c r="AS36">
        <v>20002260</v>
      </c>
    </row>
    <row r="37" spans="2:45" ht="27" customHeight="1">
      <c r="B37" s="4" t="s">
        <v>55</v>
      </c>
      <c r="C37" s="5" t="s">
        <v>120</v>
      </c>
      <c r="D37" s="6" t="s">
        <v>386</v>
      </c>
      <c r="E37" s="4" t="s">
        <v>46</v>
      </c>
      <c r="F37" s="4" t="s">
        <v>49</v>
      </c>
      <c r="G37" s="40" t="s">
        <v>359</v>
      </c>
      <c r="H37" s="6" t="s">
        <v>167</v>
      </c>
      <c r="I37" s="4" t="s">
        <v>50</v>
      </c>
      <c r="J37" s="41" t="s">
        <v>365</v>
      </c>
      <c r="K37" t="s">
        <v>155</v>
      </c>
      <c r="M37" s="9">
        <v>466075720</v>
      </c>
      <c r="N37" s="4" t="s">
        <v>51</v>
      </c>
      <c r="O37" s="39">
        <v>6197093255</v>
      </c>
      <c r="P37" s="10">
        <v>3485</v>
      </c>
      <c r="Q37" s="14"/>
      <c r="R37" s="1">
        <f t="shared" si="0"/>
        <v>3485</v>
      </c>
      <c r="S37" s="6" t="s">
        <v>151</v>
      </c>
      <c r="T37" s="6">
        <v>1632</v>
      </c>
      <c r="U37" s="6">
        <v>4005827</v>
      </c>
      <c r="W37" s="22">
        <v>45350</v>
      </c>
      <c r="X37" s="10">
        <v>1671517</v>
      </c>
      <c r="Y37" s="5" t="s">
        <v>189</v>
      </c>
      <c r="Z37" t="s">
        <v>170</v>
      </c>
      <c r="AA37" s="14"/>
      <c r="AC37" s="14"/>
      <c r="AD37" s="17">
        <f t="shared" si="1"/>
        <v>0</v>
      </c>
      <c r="AF37" s="10"/>
      <c r="AH37" s="10"/>
      <c r="AI37">
        <v>9742</v>
      </c>
      <c r="AJ37" s="43">
        <v>7018</v>
      </c>
      <c r="AN37" s="45" t="s">
        <v>434</v>
      </c>
      <c r="AO37" s="13" t="str">
        <f t="shared" si="2"/>
        <v>BIP S + BIP A #42 + #7  4005827</v>
      </c>
      <c r="AP37">
        <v>40000189</v>
      </c>
      <c r="AS37">
        <v>20002797</v>
      </c>
    </row>
    <row r="38" spans="2:45" ht="27" customHeight="1">
      <c r="B38" s="4" t="s">
        <v>55</v>
      </c>
      <c r="C38" s="5" t="s">
        <v>84</v>
      </c>
      <c r="D38" s="6" t="s">
        <v>171</v>
      </c>
      <c r="E38" s="4" t="s">
        <v>84</v>
      </c>
      <c r="F38" s="4" t="s">
        <v>52</v>
      </c>
      <c r="G38" s="4" t="s">
        <v>376</v>
      </c>
      <c r="H38" s="6" t="s">
        <v>167</v>
      </c>
      <c r="I38" s="4" t="s">
        <v>140</v>
      </c>
      <c r="J38" s="41" t="s">
        <v>245</v>
      </c>
      <c r="K38" t="s">
        <v>154</v>
      </c>
      <c r="M38" s="9" t="s">
        <v>554</v>
      </c>
      <c r="N38" s="4" t="s">
        <v>70</v>
      </c>
      <c r="O38" s="39" t="s">
        <v>245</v>
      </c>
      <c r="Q38" s="14"/>
      <c r="R38" s="1">
        <f t="shared" si="0"/>
        <v>0</v>
      </c>
      <c r="S38" s="6" t="s">
        <v>148</v>
      </c>
      <c r="T38" s="6" t="s">
        <v>245</v>
      </c>
      <c r="U38" s="6" t="s">
        <v>245</v>
      </c>
      <c r="W38" s="22"/>
      <c r="X38" s="10"/>
      <c r="Y38" s="5"/>
      <c r="AA38" s="14"/>
      <c r="AC38" s="14"/>
      <c r="AD38" s="17">
        <f t="shared" si="1"/>
        <v>0</v>
      </c>
      <c r="AF38" s="10"/>
      <c r="AH38" s="10"/>
      <c r="AI38" s="47" t="s">
        <v>245</v>
      </c>
      <c r="AJ38" s="10"/>
      <c r="AN38" s="21"/>
      <c r="AO38" s="13" t="str">
        <f t="shared" si="2"/>
        <v>Brasil #2  N/A</v>
      </c>
    </row>
    <row r="39" spans="2:45" ht="27" customHeight="1">
      <c r="B39" s="4" t="s">
        <v>55</v>
      </c>
      <c r="C39" s="5" t="s">
        <v>92</v>
      </c>
      <c r="D39" s="6" t="s">
        <v>173</v>
      </c>
      <c r="E39" s="4" t="s">
        <v>92</v>
      </c>
      <c r="F39" s="4" t="s">
        <v>40</v>
      </c>
      <c r="G39" s="4" t="s">
        <v>358</v>
      </c>
      <c r="H39" s="6" t="s">
        <v>167</v>
      </c>
      <c r="I39" s="4" t="s">
        <v>41</v>
      </c>
      <c r="J39" s="39" t="s">
        <v>366</v>
      </c>
      <c r="K39" t="s">
        <v>155</v>
      </c>
      <c r="M39" s="9" t="s">
        <v>361</v>
      </c>
      <c r="N39" s="4" t="s">
        <v>42</v>
      </c>
      <c r="O39" s="39" t="s">
        <v>642</v>
      </c>
      <c r="P39" s="10">
        <v>830</v>
      </c>
      <c r="Q39" s="14"/>
      <c r="R39" s="1">
        <f t="shared" si="0"/>
        <v>830</v>
      </c>
      <c r="S39" s="6" t="s">
        <v>147</v>
      </c>
      <c r="T39" s="6">
        <v>3921</v>
      </c>
      <c r="U39" s="6">
        <v>4004217</v>
      </c>
      <c r="W39" s="22">
        <v>45352</v>
      </c>
      <c r="X39" s="10">
        <v>739364</v>
      </c>
      <c r="Y39" s="5" t="s">
        <v>42</v>
      </c>
      <c r="Z39" t="s">
        <v>641</v>
      </c>
      <c r="AA39" s="14">
        <v>60933.94</v>
      </c>
      <c r="AC39" s="14"/>
      <c r="AD39" s="17">
        <f t="shared" si="1"/>
        <v>60933.94</v>
      </c>
      <c r="AF39" s="10"/>
      <c r="AH39" s="10"/>
      <c r="AI39">
        <v>9743</v>
      </c>
      <c r="AJ39" s="43">
        <v>9639.6</v>
      </c>
      <c r="AN39" s="45" t="s">
        <v>643</v>
      </c>
      <c r="AO39" s="13" t="str">
        <f t="shared" si="2"/>
        <v>Italia #3  4004217</v>
      </c>
      <c r="AP39">
        <v>40000302</v>
      </c>
      <c r="AQ39">
        <v>20004600</v>
      </c>
      <c r="AS39">
        <v>20002784</v>
      </c>
    </row>
    <row r="40" spans="2:45" ht="93" customHeight="1">
      <c r="B40" s="53" t="s">
        <v>55</v>
      </c>
      <c r="C40" s="54" t="s">
        <v>118</v>
      </c>
      <c r="D40" s="55" t="s">
        <v>174</v>
      </c>
      <c r="E40" s="53" t="s">
        <v>136</v>
      </c>
      <c r="F40" s="53" t="s">
        <v>49</v>
      </c>
      <c r="G40" s="62" t="s">
        <v>400</v>
      </c>
      <c r="H40" s="55" t="s">
        <v>167</v>
      </c>
      <c r="I40" s="53" t="s">
        <v>50</v>
      </c>
      <c r="J40" s="66" t="s">
        <v>364</v>
      </c>
      <c r="K40" s="56" t="s">
        <v>155</v>
      </c>
      <c r="L40" s="56"/>
      <c r="M40" s="57">
        <v>466075718</v>
      </c>
      <c r="N40" s="53" t="s">
        <v>51</v>
      </c>
      <c r="O40" s="65">
        <v>6197415506</v>
      </c>
      <c r="P40" s="10">
        <v>6105</v>
      </c>
      <c r="Q40" s="14"/>
      <c r="R40" s="58">
        <f t="shared" ref="R40:R47" si="3">P40+Q40</f>
        <v>6105</v>
      </c>
      <c r="S40" s="55" t="s">
        <v>151</v>
      </c>
      <c r="T40" s="6">
        <v>1632</v>
      </c>
      <c r="U40" s="55">
        <v>4005950</v>
      </c>
      <c r="V40" s="55"/>
      <c r="W40" s="67">
        <v>45352</v>
      </c>
      <c r="X40" s="59">
        <v>2083839</v>
      </c>
      <c r="Y40" s="54" t="s">
        <v>189</v>
      </c>
      <c r="Z40" s="56" t="s">
        <v>170</v>
      </c>
      <c r="AA40" s="60"/>
      <c r="AB40" s="59"/>
      <c r="AC40" s="60"/>
      <c r="AD40" s="61">
        <f t="shared" ref="AD40:AD47" si="4">AA40+AB40+AC40</f>
        <v>0</v>
      </c>
      <c r="AE40" s="55"/>
      <c r="AF40" s="59"/>
      <c r="AG40" s="55"/>
      <c r="AH40" s="59"/>
      <c r="AI40">
        <v>9745</v>
      </c>
      <c r="AJ40" s="43">
        <v>7018</v>
      </c>
      <c r="AK40" s="55"/>
      <c r="AL40" s="55"/>
      <c r="AM40" s="12"/>
      <c r="AN40" s="45" t="s">
        <v>473</v>
      </c>
      <c r="AO40" s="54" t="str">
        <f t="shared" ref="AO40:AO63" si="5">+C40&amp;" "&amp;D40&amp;" "&amp;" "&amp;U40</f>
        <v>BIP R+F #4  4005950</v>
      </c>
      <c r="AP40" s="55">
        <v>40000207</v>
      </c>
      <c r="AQ40" s="55"/>
      <c r="AS40">
        <v>20002788</v>
      </c>
    </row>
    <row r="41" spans="2:45" ht="27" customHeight="1">
      <c r="B41" s="4" t="s">
        <v>55</v>
      </c>
      <c r="C41" s="5" t="s">
        <v>120</v>
      </c>
      <c r="D41" s="6" t="s">
        <v>387</v>
      </c>
      <c r="E41" s="4" t="s">
        <v>46</v>
      </c>
      <c r="F41" s="4" t="s">
        <v>49</v>
      </c>
      <c r="G41" s="40" t="s">
        <v>360</v>
      </c>
      <c r="H41" s="55" t="s">
        <v>167</v>
      </c>
      <c r="I41" s="53" t="s">
        <v>50</v>
      </c>
      <c r="J41" s="41">
        <v>53168</v>
      </c>
      <c r="K41" s="56" t="s">
        <v>155</v>
      </c>
      <c r="L41" s="56"/>
      <c r="M41" s="57">
        <v>466075727</v>
      </c>
      <c r="N41" s="53" t="s">
        <v>51</v>
      </c>
      <c r="O41" s="65">
        <v>6197241741</v>
      </c>
      <c r="P41" s="10">
        <v>3485</v>
      </c>
      <c r="Q41" s="14"/>
      <c r="R41" s="1">
        <f t="shared" si="3"/>
        <v>3485</v>
      </c>
      <c r="S41" s="55" t="s">
        <v>151</v>
      </c>
      <c r="T41" s="6">
        <v>1632</v>
      </c>
      <c r="U41" s="6">
        <v>4005936</v>
      </c>
      <c r="W41" s="22">
        <v>45351</v>
      </c>
      <c r="X41" s="10">
        <v>1285374</v>
      </c>
      <c r="Y41" s="5" t="s">
        <v>189</v>
      </c>
      <c r="Z41" t="s">
        <v>170</v>
      </c>
      <c r="AA41" s="14"/>
      <c r="AC41" s="14"/>
      <c r="AD41" s="17">
        <f t="shared" si="4"/>
        <v>0</v>
      </c>
      <c r="AF41" s="10"/>
      <c r="AH41" s="10"/>
      <c r="AI41">
        <v>9744</v>
      </c>
      <c r="AJ41" s="43">
        <v>7018</v>
      </c>
      <c r="AN41" s="45" t="s">
        <v>434</v>
      </c>
      <c r="AO41" s="13" t="str">
        <f t="shared" si="5"/>
        <v>BIP S + BIP A #43 + #8  4005936</v>
      </c>
      <c r="AP41">
        <v>40000192</v>
      </c>
      <c r="AS41">
        <v>20002786</v>
      </c>
    </row>
    <row r="42" spans="2:45" ht="27" customHeight="1">
      <c r="B42" s="4" t="s">
        <v>55</v>
      </c>
      <c r="C42" s="5" t="s">
        <v>89</v>
      </c>
      <c r="D42" s="6" t="s">
        <v>173</v>
      </c>
      <c r="E42" s="4" t="s">
        <v>89</v>
      </c>
      <c r="F42" s="4" t="s">
        <v>49</v>
      </c>
      <c r="G42" s="4" t="s">
        <v>372</v>
      </c>
      <c r="H42" s="55" t="s">
        <v>167</v>
      </c>
      <c r="I42" s="53" t="s">
        <v>50</v>
      </c>
      <c r="J42" s="39" t="s">
        <v>373</v>
      </c>
      <c r="K42" s="56" t="s">
        <v>155</v>
      </c>
      <c r="M42" s="9" t="s">
        <v>245</v>
      </c>
      <c r="N42" s="4" t="s">
        <v>53</v>
      </c>
      <c r="O42" s="65">
        <v>261084</v>
      </c>
      <c r="P42" s="10">
        <v>5925</v>
      </c>
      <c r="Q42" s="14"/>
      <c r="R42" s="1">
        <f t="shared" si="3"/>
        <v>5925</v>
      </c>
      <c r="S42" s="6" t="s">
        <v>183</v>
      </c>
      <c r="T42" s="6">
        <v>3950</v>
      </c>
      <c r="U42" s="6">
        <v>4008517</v>
      </c>
      <c r="W42" s="22">
        <v>45358</v>
      </c>
      <c r="X42" s="10">
        <v>1713607</v>
      </c>
      <c r="Y42" s="5" t="s">
        <v>53</v>
      </c>
      <c r="Z42" t="s">
        <v>170</v>
      </c>
      <c r="AA42" s="14"/>
      <c r="AC42" s="14"/>
      <c r="AD42" s="17">
        <f t="shared" si="4"/>
        <v>0</v>
      </c>
      <c r="AF42" s="10"/>
      <c r="AH42" s="10"/>
      <c r="AI42" s="47" t="s">
        <v>245</v>
      </c>
      <c r="AJ42" s="10"/>
      <c r="AN42" s="21">
        <v>45365</v>
      </c>
      <c r="AO42" s="13" t="str">
        <f t="shared" si="5"/>
        <v>Guatemala #3  4008517</v>
      </c>
      <c r="AP42">
        <v>40000167</v>
      </c>
    </row>
    <row r="43" spans="2:45" ht="27" customHeight="1">
      <c r="B43" s="4" t="s">
        <v>55</v>
      </c>
      <c r="C43" s="5" t="s">
        <v>98</v>
      </c>
      <c r="D43" s="6" t="s">
        <v>173</v>
      </c>
      <c r="E43" s="4" t="s">
        <v>98</v>
      </c>
      <c r="F43" s="4" t="s">
        <v>49</v>
      </c>
      <c r="G43" s="44" t="s">
        <v>374</v>
      </c>
      <c r="H43" s="55" t="s">
        <v>167</v>
      </c>
      <c r="I43" s="53" t="s">
        <v>50</v>
      </c>
      <c r="J43" s="39" t="s">
        <v>379</v>
      </c>
      <c r="K43" s="56" t="s">
        <v>155</v>
      </c>
      <c r="M43" s="9" t="s">
        <v>245</v>
      </c>
      <c r="N43" s="4" t="s">
        <v>53</v>
      </c>
      <c r="O43" s="65">
        <v>261100</v>
      </c>
      <c r="P43" s="10">
        <v>5815</v>
      </c>
      <c r="Q43" s="14"/>
      <c r="R43" s="1">
        <f t="shared" si="3"/>
        <v>5815</v>
      </c>
      <c r="S43" s="6" t="s">
        <v>183</v>
      </c>
      <c r="T43" s="6">
        <v>3950</v>
      </c>
      <c r="U43" s="6">
        <v>4008482</v>
      </c>
      <c r="W43" s="22">
        <v>45359</v>
      </c>
      <c r="X43" s="10">
        <v>2303844</v>
      </c>
      <c r="Y43" s="5" t="s">
        <v>53</v>
      </c>
      <c r="Z43" t="s">
        <v>170</v>
      </c>
      <c r="AA43" s="14"/>
      <c r="AC43" s="14"/>
      <c r="AD43" s="17">
        <f t="shared" si="4"/>
        <v>0</v>
      </c>
      <c r="AF43" s="10"/>
      <c r="AH43" s="10"/>
      <c r="AI43" s="47" t="s">
        <v>245</v>
      </c>
      <c r="AJ43" s="10"/>
      <c r="AN43" s="21">
        <v>45365</v>
      </c>
      <c r="AO43" s="13" t="str">
        <f t="shared" si="5"/>
        <v>El Salvador #3  4008482</v>
      </c>
      <c r="AP43">
        <v>40000169</v>
      </c>
    </row>
    <row r="44" spans="2:45" ht="27" customHeight="1">
      <c r="B44" s="4" t="s">
        <v>55</v>
      </c>
      <c r="C44" s="5" t="s">
        <v>85</v>
      </c>
      <c r="D44" s="6" t="s">
        <v>173</v>
      </c>
      <c r="E44" s="4" t="s">
        <v>85</v>
      </c>
      <c r="F44" s="4" t="s">
        <v>49</v>
      </c>
      <c r="G44" s="63" t="s">
        <v>375</v>
      </c>
      <c r="H44" s="55" t="s">
        <v>167</v>
      </c>
      <c r="I44" s="53" t="s">
        <v>50</v>
      </c>
      <c r="J44" s="39" t="s">
        <v>379</v>
      </c>
      <c r="K44" s="56" t="s">
        <v>155</v>
      </c>
      <c r="M44" s="9" t="s">
        <v>245</v>
      </c>
      <c r="N44" s="4" t="s">
        <v>53</v>
      </c>
      <c r="O44" s="65">
        <v>261088</v>
      </c>
      <c r="P44" s="10">
        <v>6725</v>
      </c>
      <c r="Q44" s="14"/>
      <c r="R44" s="1">
        <f t="shared" si="3"/>
        <v>6725</v>
      </c>
      <c r="S44" s="6" t="s">
        <v>183</v>
      </c>
      <c r="T44" s="6">
        <v>3950</v>
      </c>
      <c r="U44" s="6">
        <v>4008494</v>
      </c>
      <c r="W44" s="22">
        <v>45359</v>
      </c>
      <c r="X44" s="10">
        <v>1224493</v>
      </c>
      <c r="Y44" s="5" t="s">
        <v>53</v>
      </c>
      <c r="Z44" t="s">
        <v>170</v>
      </c>
      <c r="AA44" s="14"/>
      <c r="AC44" s="14"/>
      <c r="AD44" s="17">
        <f t="shared" si="4"/>
        <v>0</v>
      </c>
      <c r="AF44" s="10"/>
      <c r="AH44" s="10"/>
      <c r="AI44" s="47" t="s">
        <v>245</v>
      </c>
      <c r="AJ44" s="10"/>
      <c r="AN44" s="21">
        <v>45365</v>
      </c>
      <c r="AO44" s="13" t="str">
        <f t="shared" si="5"/>
        <v>Costa Rica #3  4008494</v>
      </c>
      <c r="AP44">
        <v>40000168</v>
      </c>
    </row>
    <row r="45" spans="2:45" ht="27" customHeight="1">
      <c r="B45" s="4" t="s">
        <v>55</v>
      </c>
      <c r="C45" s="5" t="s">
        <v>44</v>
      </c>
      <c r="D45" s="6" t="s">
        <v>370</v>
      </c>
      <c r="E45" s="4" t="s">
        <v>46</v>
      </c>
      <c r="F45" s="4" t="s">
        <v>49</v>
      </c>
      <c r="G45" s="4" t="s">
        <v>371</v>
      </c>
      <c r="H45" s="55" t="s">
        <v>167</v>
      </c>
      <c r="I45" s="53" t="s">
        <v>50</v>
      </c>
      <c r="J45">
        <v>629033</v>
      </c>
      <c r="K45" s="56" t="s">
        <v>155</v>
      </c>
      <c r="M45" s="9">
        <v>466075725</v>
      </c>
      <c r="N45" s="53" t="s">
        <v>51</v>
      </c>
      <c r="O45" s="65">
        <v>6197234074</v>
      </c>
      <c r="P45" s="10">
        <v>3485</v>
      </c>
      <c r="Q45" s="14"/>
      <c r="R45" s="1">
        <f t="shared" si="3"/>
        <v>3485</v>
      </c>
      <c r="S45" s="55" t="s">
        <v>151</v>
      </c>
      <c r="T45" s="6">
        <v>1632</v>
      </c>
      <c r="U45" s="6">
        <v>4005980</v>
      </c>
      <c r="W45" s="22">
        <v>45351</v>
      </c>
      <c r="X45" s="10">
        <v>1086284</v>
      </c>
      <c r="Y45" s="5" t="s">
        <v>189</v>
      </c>
      <c r="Z45" t="s">
        <v>170</v>
      </c>
      <c r="AA45" s="14"/>
      <c r="AC45" s="14"/>
      <c r="AD45" s="17"/>
      <c r="AF45" s="10"/>
      <c r="AH45" s="10"/>
      <c r="AI45">
        <v>9747</v>
      </c>
      <c r="AJ45" s="43">
        <v>7018</v>
      </c>
      <c r="AN45" s="45" t="s">
        <v>473</v>
      </c>
      <c r="AO45" s="13" t="str">
        <f t="shared" si="5"/>
        <v>BIP SALLY #44  4005980</v>
      </c>
      <c r="AP45">
        <v>40000205</v>
      </c>
      <c r="AS45">
        <v>20002789</v>
      </c>
    </row>
    <row r="46" spans="2:45" ht="27" customHeight="1">
      <c r="B46" s="4" t="s">
        <v>55</v>
      </c>
      <c r="C46" s="5" t="s">
        <v>44</v>
      </c>
      <c r="D46" s="6" t="s">
        <v>367</v>
      </c>
      <c r="E46" s="4" t="s">
        <v>46</v>
      </c>
      <c r="F46" s="4" t="s">
        <v>49</v>
      </c>
      <c r="G46" s="44" t="s">
        <v>368</v>
      </c>
      <c r="H46" s="55" t="s">
        <v>167</v>
      </c>
      <c r="I46" s="53" t="s">
        <v>50</v>
      </c>
      <c r="J46">
        <v>7120</v>
      </c>
      <c r="K46" t="s">
        <v>155</v>
      </c>
      <c r="M46" s="9">
        <v>466075717</v>
      </c>
      <c r="N46" s="53" t="s">
        <v>51</v>
      </c>
      <c r="O46" s="65">
        <v>6197438857</v>
      </c>
      <c r="P46" s="10">
        <v>3485</v>
      </c>
      <c r="Q46" s="14"/>
      <c r="R46" s="1">
        <f t="shared" si="3"/>
        <v>3485</v>
      </c>
      <c r="S46" s="55" t="s">
        <v>151</v>
      </c>
      <c r="T46" s="6">
        <v>1632</v>
      </c>
      <c r="U46" s="6">
        <v>4006354</v>
      </c>
      <c r="W46" s="22">
        <v>45356</v>
      </c>
      <c r="X46" s="10">
        <v>891823</v>
      </c>
      <c r="Y46" s="5" t="s">
        <v>189</v>
      </c>
      <c r="Z46" t="s">
        <v>170</v>
      </c>
      <c r="AA46" s="14"/>
      <c r="AC46" s="14"/>
      <c r="AD46" s="17">
        <f t="shared" si="4"/>
        <v>0</v>
      </c>
      <c r="AF46" s="10"/>
      <c r="AH46" s="10"/>
      <c r="AI46">
        <v>9751</v>
      </c>
      <c r="AJ46" s="43">
        <v>7018</v>
      </c>
      <c r="AN46" s="45" t="s">
        <v>473</v>
      </c>
      <c r="AO46" s="13" t="str">
        <f t="shared" si="5"/>
        <v>BIP SALLY #45  4006354</v>
      </c>
      <c r="AP46">
        <v>40000209</v>
      </c>
      <c r="AS46">
        <v>20002794</v>
      </c>
    </row>
    <row r="47" spans="2:45" ht="27" customHeight="1">
      <c r="B47" s="4" t="s">
        <v>55</v>
      </c>
      <c r="C47" s="5" t="s">
        <v>134</v>
      </c>
      <c r="D47" s="6" t="s">
        <v>171</v>
      </c>
      <c r="E47" s="4" t="s">
        <v>89</v>
      </c>
      <c r="F47" s="4" t="s">
        <v>49</v>
      </c>
      <c r="G47" s="44" t="s">
        <v>369</v>
      </c>
      <c r="H47" s="55" t="s">
        <v>167</v>
      </c>
      <c r="I47" s="53" t="s">
        <v>50</v>
      </c>
      <c r="J47" s="39" t="s">
        <v>401</v>
      </c>
      <c r="K47" t="s">
        <v>154</v>
      </c>
      <c r="M47" s="9" t="s">
        <v>245</v>
      </c>
      <c r="N47" s="4" t="s">
        <v>7</v>
      </c>
      <c r="O47" s="65" t="s">
        <v>245</v>
      </c>
      <c r="Q47" s="14"/>
      <c r="R47" s="1">
        <f t="shared" si="3"/>
        <v>0</v>
      </c>
      <c r="S47" s="6" t="s">
        <v>183</v>
      </c>
      <c r="T47" s="6">
        <v>3950</v>
      </c>
      <c r="U47" s="6">
        <v>4009899</v>
      </c>
      <c r="W47" s="22">
        <v>45365</v>
      </c>
      <c r="X47" s="10">
        <v>142650</v>
      </c>
      <c r="Y47" s="5" t="s">
        <v>53</v>
      </c>
      <c r="Z47" s="9">
        <v>261130</v>
      </c>
      <c r="AA47" s="14">
        <v>170</v>
      </c>
      <c r="AC47" s="14"/>
      <c r="AD47" s="17">
        <f t="shared" si="4"/>
        <v>170</v>
      </c>
      <c r="AF47" s="10"/>
      <c r="AH47" s="10"/>
      <c r="AI47" s="47" t="s">
        <v>245</v>
      </c>
      <c r="AJ47" s="10"/>
      <c r="AN47" s="21">
        <v>45373</v>
      </c>
      <c r="AO47" s="13" t="str">
        <f t="shared" si="5"/>
        <v>Coprodisa #2  4009899</v>
      </c>
      <c r="AP47">
        <v>40000197</v>
      </c>
    </row>
    <row r="48" spans="2:45" ht="27" customHeight="1">
      <c r="B48" s="4" t="s">
        <v>55</v>
      </c>
      <c r="C48" s="5" t="s">
        <v>129</v>
      </c>
      <c r="D48" s="6"/>
      <c r="E48" s="4"/>
      <c r="F48" s="4"/>
      <c r="G48" s="4"/>
      <c r="H48" s="6"/>
      <c r="I48" s="4"/>
      <c r="N48" s="4"/>
      <c r="Q48" s="14"/>
      <c r="R48" s="1"/>
      <c r="W48" s="22"/>
      <c r="X48" s="10"/>
      <c r="Y48" s="5"/>
      <c r="AA48" s="14"/>
      <c r="AC48" s="14"/>
      <c r="AD48" s="17">
        <f>AA48+AB48+AC48</f>
        <v>0</v>
      </c>
      <c r="AF48" s="10"/>
      <c r="AG48">
        <v>11219</v>
      </c>
      <c r="AH48" s="10">
        <v>14616</v>
      </c>
      <c r="AI48" s="47"/>
      <c r="AJ48" s="10"/>
      <c r="AN48" s="21">
        <v>45338</v>
      </c>
      <c r="AO48" s="13" t="str">
        <f>+C48&amp;" "&amp;D48&amp;" "&amp;" "&amp;U48</f>
        <v xml:space="preserve">HF CONSULTORES   </v>
      </c>
      <c r="AS48">
        <v>20001835</v>
      </c>
    </row>
    <row r="49" spans="2:41" ht="27" customHeight="1">
      <c r="B49" s="4"/>
      <c r="C49" s="5"/>
      <c r="D49" s="6"/>
      <c r="E49" s="4"/>
      <c r="F49" s="4"/>
      <c r="G49" s="4"/>
      <c r="H49" s="6"/>
      <c r="I49" s="4"/>
      <c r="N49" s="4"/>
      <c r="Q49" s="14"/>
      <c r="R49" s="1"/>
      <c r="W49" s="22"/>
      <c r="X49" s="10"/>
      <c r="Y49" s="5"/>
      <c r="AA49" s="14"/>
      <c r="AC49" s="14"/>
      <c r="AD49" s="17"/>
      <c r="AF49" s="10"/>
      <c r="AH49" s="10"/>
      <c r="AI49" s="47"/>
      <c r="AJ49" s="10"/>
      <c r="AN49" s="21"/>
      <c r="AO49" s="13" t="str">
        <f t="shared" si="5"/>
        <v xml:space="preserve">   </v>
      </c>
    </row>
    <row r="50" spans="2:41" ht="27" customHeight="1">
      <c r="B50" s="4"/>
      <c r="C50" s="5"/>
      <c r="D50" s="6"/>
      <c r="E50" s="4"/>
      <c r="F50" s="4"/>
      <c r="G50" s="4"/>
      <c r="H50" s="6"/>
      <c r="I50" s="4"/>
      <c r="N50" s="4"/>
      <c r="Q50" s="14"/>
      <c r="R50" s="1"/>
      <c r="W50" s="22"/>
      <c r="X50" s="10"/>
      <c r="Y50" s="5"/>
      <c r="AA50" s="14"/>
      <c r="AC50" s="14"/>
      <c r="AD50" s="17"/>
      <c r="AF50" s="10"/>
      <c r="AH50" s="10"/>
      <c r="AI50" s="47"/>
      <c r="AJ50" s="10"/>
      <c r="AN50" s="21"/>
      <c r="AO50" s="13" t="str">
        <f t="shared" si="5"/>
        <v xml:space="preserve">   </v>
      </c>
    </row>
    <row r="51" spans="2:41" ht="27" customHeight="1">
      <c r="B51" s="4"/>
      <c r="C51" s="5"/>
      <c r="D51" s="6"/>
      <c r="E51" s="4"/>
      <c r="F51" s="4"/>
      <c r="G51" s="4"/>
      <c r="H51" s="6"/>
      <c r="I51" s="4"/>
      <c r="N51" s="4"/>
      <c r="Q51" s="14"/>
      <c r="R51" s="1"/>
      <c r="W51" s="22"/>
      <c r="X51" s="10"/>
      <c r="Y51" s="5"/>
      <c r="AA51" s="14"/>
      <c r="AC51" s="14"/>
      <c r="AD51" s="17"/>
      <c r="AF51" s="10"/>
      <c r="AH51" s="10"/>
      <c r="AI51" s="47"/>
      <c r="AJ51" s="10"/>
      <c r="AN51" s="21"/>
      <c r="AO51" s="13" t="str">
        <f t="shared" si="5"/>
        <v xml:space="preserve">   </v>
      </c>
    </row>
    <row r="52" spans="2:41" ht="27" customHeight="1">
      <c r="B52" s="4"/>
      <c r="C52" s="5"/>
      <c r="D52" s="6"/>
      <c r="E52" s="4"/>
      <c r="F52" s="4"/>
      <c r="G52" s="4"/>
      <c r="H52" s="6"/>
      <c r="I52" s="4"/>
      <c r="N52" s="4"/>
      <c r="Q52" s="14"/>
      <c r="R52" s="1"/>
      <c r="W52" s="22"/>
      <c r="X52" s="10"/>
      <c r="Y52" s="5"/>
      <c r="AA52" s="14"/>
      <c r="AC52" s="14"/>
      <c r="AD52" s="17"/>
      <c r="AF52" s="10"/>
      <c r="AH52" s="10"/>
      <c r="AI52" s="47"/>
      <c r="AJ52" s="10"/>
      <c r="AN52" s="21"/>
      <c r="AO52" s="13" t="str">
        <f t="shared" si="5"/>
        <v xml:space="preserve">   </v>
      </c>
    </row>
    <row r="53" spans="2:41" ht="27" customHeight="1">
      <c r="B53" s="4"/>
      <c r="C53" s="5"/>
      <c r="D53" s="6"/>
      <c r="E53" s="4"/>
      <c r="F53" s="4"/>
      <c r="G53" s="4"/>
      <c r="H53" s="6"/>
      <c r="I53" s="4"/>
      <c r="N53" s="4"/>
      <c r="Q53" s="14"/>
      <c r="R53" s="1"/>
      <c r="W53" s="22"/>
      <c r="X53" s="10"/>
      <c r="Y53" s="5"/>
      <c r="AA53" s="14"/>
      <c r="AC53" s="14"/>
      <c r="AD53" s="17"/>
      <c r="AF53" s="10"/>
      <c r="AH53" s="10"/>
      <c r="AI53" s="47"/>
      <c r="AJ53" s="10"/>
      <c r="AN53" s="21"/>
      <c r="AO53" s="13" t="str">
        <f t="shared" si="5"/>
        <v xml:space="preserve">   </v>
      </c>
    </row>
    <row r="54" spans="2:41" ht="27" customHeight="1">
      <c r="B54" s="4"/>
      <c r="C54" s="5"/>
      <c r="D54" s="6"/>
      <c r="E54" s="4"/>
      <c r="F54" s="4"/>
      <c r="G54" s="4"/>
      <c r="H54" s="6"/>
      <c r="I54" s="4"/>
      <c r="N54" s="4"/>
      <c r="Q54" s="14"/>
      <c r="R54" s="1"/>
      <c r="W54" s="22"/>
      <c r="X54" s="10"/>
      <c r="Y54" s="5"/>
      <c r="AA54" s="14"/>
      <c r="AC54" s="14"/>
      <c r="AD54" s="17"/>
      <c r="AF54" s="10"/>
      <c r="AH54" s="10"/>
      <c r="AI54" s="47"/>
      <c r="AJ54" s="10"/>
      <c r="AN54" s="21"/>
      <c r="AO54" s="13" t="str">
        <f t="shared" si="5"/>
        <v xml:space="preserve">   </v>
      </c>
    </row>
    <row r="55" spans="2:41" ht="27" customHeight="1">
      <c r="B55" s="4"/>
      <c r="C55" s="5"/>
      <c r="D55" s="6"/>
      <c r="E55" s="4"/>
      <c r="F55" s="4"/>
      <c r="G55" s="4"/>
      <c r="H55" s="6"/>
      <c r="I55" s="4"/>
      <c r="N55" s="4"/>
      <c r="Q55" s="14"/>
      <c r="R55" s="1"/>
      <c r="W55" s="22"/>
      <c r="X55" s="10"/>
      <c r="Y55" s="5"/>
      <c r="AA55" s="14"/>
      <c r="AC55" s="14"/>
      <c r="AD55" s="17"/>
      <c r="AF55" s="10"/>
      <c r="AH55" s="10"/>
      <c r="AI55" s="47"/>
      <c r="AJ55" s="10"/>
      <c r="AN55" s="21"/>
      <c r="AO55" s="13" t="str">
        <f t="shared" si="5"/>
        <v xml:space="preserve">   </v>
      </c>
    </row>
    <row r="56" spans="2:41" ht="27" customHeight="1">
      <c r="B56" s="4"/>
      <c r="C56" s="5"/>
      <c r="D56" s="6"/>
      <c r="E56" s="4"/>
      <c r="F56" s="4"/>
      <c r="G56" s="4"/>
      <c r="H56" s="6"/>
      <c r="I56" s="4"/>
      <c r="N56" s="4"/>
      <c r="Q56" s="14"/>
      <c r="R56" s="1"/>
      <c r="W56" s="22"/>
      <c r="X56" s="10"/>
      <c r="Y56" s="5"/>
      <c r="AA56" s="14"/>
      <c r="AC56" s="14"/>
      <c r="AD56" s="17"/>
      <c r="AF56" s="10"/>
      <c r="AH56" s="10"/>
      <c r="AI56" s="47"/>
      <c r="AJ56" s="10"/>
      <c r="AN56" s="21"/>
      <c r="AO56" s="13" t="str">
        <f t="shared" si="5"/>
        <v xml:space="preserve">   </v>
      </c>
    </row>
    <row r="57" spans="2:41" ht="27" customHeight="1">
      <c r="B57" s="4"/>
      <c r="C57" s="5"/>
      <c r="D57" s="6"/>
      <c r="E57" s="4"/>
      <c r="F57" s="4"/>
      <c r="G57" s="4"/>
      <c r="H57" s="6"/>
      <c r="I57" s="4"/>
      <c r="N57" s="4"/>
      <c r="Q57" s="14"/>
      <c r="R57" s="1"/>
      <c r="W57" s="22"/>
      <c r="X57" s="10"/>
      <c r="Y57" s="5"/>
      <c r="AA57" s="14"/>
      <c r="AC57" s="14"/>
      <c r="AD57" s="17"/>
      <c r="AF57" s="10"/>
      <c r="AH57" s="10"/>
      <c r="AI57" s="47"/>
      <c r="AJ57" s="10"/>
      <c r="AN57" s="21"/>
      <c r="AO57" s="13" t="str">
        <f t="shared" si="5"/>
        <v xml:space="preserve">   </v>
      </c>
    </row>
    <row r="58" spans="2:41" ht="27" customHeight="1">
      <c r="B58" s="4"/>
      <c r="C58" s="5"/>
      <c r="D58" s="6"/>
      <c r="E58" s="4"/>
      <c r="F58" s="4"/>
      <c r="G58" s="4"/>
      <c r="H58" s="6"/>
      <c r="I58" s="4"/>
      <c r="N58" s="4"/>
      <c r="Q58" s="14"/>
      <c r="R58" s="1"/>
      <c r="W58" s="22"/>
      <c r="X58" s="10"/>
      <c r="Y58" s="5"/>
      <c r="AA58" s="14"/>
      <c r="AC58" s="14"/>
      <c r="AD58" s="17"/>
      <c r="AF58" s="10"/>
      <c r="AH58" s="10"/>
      <c r="AI58" s="47"/>
      <c r="AJ58" s="10"/>
      <c r="AN58" s="21"/>
      <c r="AO58" s="13" t="str">
        <f t="shared" si="5"/>
        <v xml:space="preserve">   </v>
      </c>
    </row>
    <row r="59" spans="2:41" ht="27" customHeight="1">
      <c r="B59" s="4"/>
      <c r="C59" s="5"/>
      <c r="D59" s="6"/>
      <c r="E59" s="4"/>
      <c r="F59" s="4"/>
      <c r="G59" s="4"/>
      <c r="H59" s="6"/>
      <c r="I59" s="4"/>
      <c r="N59" s="4"/>
      <c r="Q59" s="14"/>
      <c r="R59" s="1"/>
      <c r="W59" s="22"/>
      <c r="X59" s="10"/>
      <c r="Y59" s="5"/>
      <c r="AA59" s="14"/>
      <c r="AC59" s="14"/>
      <c r="AD59" s="17"/>
      <c r="AF59" s="10"/>
      <c r="AH59" s="10"/>
      <c r="AI59" s="47"/>
      <c r="AJ59" s="10"/>
      <c r="AN59" s="21"/>
      <c r="AO59" s="13" t="str">
        <f t="shared" si="5"/>
        <v xml:space="preserve">   </v>
      </c>
    </row>
    <row r="60" spans="2:41" ht="27" customHeight="1">
      <c r="B60" s="4"/>
      <c r="C60" s="5"/>
      <c r="D60" s="6"/>
      <c r="E60" s="4"/>
      <c r="F60" s="4"/>
      <c r="G60" s="4"/>
      <c r="H60" s="6"/>
      <c r="I60" s="4"/>
      <c r="N60" s="4"/>
      <c r="Q60" s="14"/>
      <c r="R60" s="1"/>
      <c r="W60" s="22"/>
      <c r="X60" s="10"/>
      <c r="Y60" s="5"/>
      <c r="AA60" s="14"/>
      <c r="AC60" s="14"/>
      <c r="AD60" s="17"/>
      <c r="AF60" s="10"/>
      <c r="AH60" s="10"/>
      <c r="AI60" s="47"/>
      <c r="AJ60" s="10"/>
      <c r="AN60" s="21"/>
      <c r="AO60" s="13" t="str">
        <f t="shared" si="5"/>
        <v xml:space="preserve">   </v>
      </c>
    </row>
    <row r="61" spans="2:41" ht="27" customHeight="1">
      <c r="B61" s="4"/>
      <c r="C61" s="5"/>
      <c r="D61" s="6"/>
      <c r="E61" s="4"/>
      <c r="F61" s="4"/>
      <c r="G61" s="4"/>
      <c r="H61" s="6"/>
      <c r="I61" s="4"/>
      <c r="N61" s="4"/>
      <c r="Q61" s="14"/>
      <c r="R61" s="1"/>
      <c r="W61" s="22"/>
      <c r="X61" s="10"/>
      <c r="Y61" s="5"/>
      <c r="AA61" s="14"/>
      <c r="AC61" s="14"/>
      <c r="AD61" s="17"/>
      <c r="AF61" s="10"/>
      <c r="AH61" s="10"/>
      <c r="AI61" s="47"/>
      <c r="AJ61" s="10"/>
      <c r="AN61" s="21"/>
      <c r="AO61" s="13" t="str">
        <f t="shared" si="5"/>
        <v xml:space="preserve">   </v>
      </c>
    </row>
    <row r="62" spans="2:41" ht="27" customHeight="1">
      <c r="B62" s="4"/>
      <c r="C62" s="5"/>
      <c r="D62" s="6"/>
      <c r="E62" s="4"/>
      <c r="F62" s="4"/>
      <c r="G62" s="4"/>
      <c r="H62" s="6"/>
      <c r="I62" s="4"/>
      <c r="N62" s="4"/>
      <c r="Q62" s="14"/>
      <c r="R62" s="1"/>
      <c r="W62" s="22"/>
      <c r="X62" s="10"/>
      <c r="Y62" s="5"/>
      <c r="AA62" s="14"/>
      <c r="AC62" s="14"/>
      <c r="AD62" s="17"/>
      <c r="AF62" s="10"/>
      <c r="AH62" s="10"/>
      <c r="AI62" s="47"/>
      <c r="AJ62" s="10"/>
      <c r="AN62" s="21"/>
      <c r="AO62" s="13" t="str">
        <f t="shared" si="5"/>
        <v xml:space="preserve">   </v>
      </c>
    </row>
    <row r="63" spans="2:41" ht="27" customHeight="1">
      <c r="B63" s="4"/>
      <c r="C63" s="5"/>
      <c r="D63" s="6"/>
      <c r="E63" s="4"/>
      <c r="F63" s="4"/>
      <c r="G63" s="4"/>
      <c r="H63" s="6"/>
      <c r="I63" s="4"/>
      <c r="N63" s="4"/>
      <c r="Q63" s="14"/>
      <c r="R63" s="1"/>
      <c r="W63" s="22"/>
      <c r="X63" s="10"/>
      <c r="Y63" s="5"/>
      <c r="AA63" s="14"/>
      <c r="AC63" s="14"/>
      <c r="AD63" s="17"/>
      <c r="AF63" s="10"/>
      <c r="AH63" s="10"/>
      <c r="AI63" s="47"/>
      <c r="AJ63" s="10"/>
      <c r="AN63" s="21"/>
      <c r="AO63" s="13" t="str">
        <f t="shared" si="5"/>
        <v xml:space="preserve">   </v>
      </c>
    </row>
    <row r="64" spans="2:41" ht="27" customHeight="1">
      <c r="B64" s="4"/>
      <c r="C64" s="5"/>
      <c r="D64" s="6"/>
      <c r="E64" s="4"/>
      <c r="F64" s="4"/>
      <c r="G64" s="4"/>
      <c r="H64" s="6"/>
      <c r="I64" s="4"/>
      <c r="N64" s="4"/>
      <c r="Q64" s="14"/>
      <c r="R64" s="1"/>
      <c r="W64" s="22"/>
      <c r="X64" s="10"/>
      <c r="Y64" s="5"/>
      <c r="AA64" s="14"/>
      <c r="AC64" s="14"/>
      <c r="AD64" s="17"/>
      <c r="AF64" s="10"/>
      <c r="AH64" s="10"/>
      <c r="AI64" s="47"/>
      <c r="AJ64" s="10"/>
      <c r="AN64" s="21"/>
      <c r="AO64" s="13" t="str">
        <f t="shared" ref="AO64:AO127" si="6">+C64&amp;" "&amp;D64&amp;" "&amp;" "&amp;U64</f>
        <v xml:space="preserve">   </v>
      </c>
    </row>
    <row r="65" spans="2:41" ht="27" customHeight="1">
      <c r="B65" s="4"/>
      <c r="C65" s="5"/>
      <c r="D65" s="6"/>
      <c r="E65" s="4"/>
      <c r="F65" s="4"/>
      <c r="G65" s="4"/>
      <c r="H65" s="6"/>
      <c r="I65" s="4"/>
      <c r="N65" s="4"/>
      <c r="Q65" s="14"/>
      <c r="R65" s="1"/>
      <c r="W65" s="22"/>
      <c r="X65" s="10"/>
      <c r="Y65" s="5"/>
      <c r="AA65" s="14"/>
      <c r="AC65" s="14"/>
      <c r="AD65" s="17"/>
      <c r="AF65" s="10"/>
      <c r="AH65" s="10"/>
      <c r="AI65" s="47"/>
      <c r="AJ65" s="10"/>
      <c r="AN65" s="21"/>
      <c r="AO65" s="13" t="str">
        <f t="shared" si="6"/>
        <v xml:space="preserve">   </v>
      </c>
    </row>
    <row r="66" spans="2:41" ht="27" customHeight="1">
      <c r="B66" s="4"/>
      <c r="C66" s="5"/>
      <c r="D66" s="6"/>
      <c r="E66" s="4"/>
      <c r="F66" s="4"/>
      <c r="G66" s="4"/>
      <c r="H66" s="6"/>
      <c r="I66" s="4"/>
      <c r="N66" s="4"/>
      <c r="Q66" s="14"/>
      <c r="R66" s="1"/>
      <c r="W66" s="22"/>
      <c r="X66" s="10"/>
      <c r="Y66" s="5"/>
      <c r="AA66" s="14"/>
      <c r="AC66" s="14"/>
      <c r="AD66" s="17"/>
      <c r="AF66" s="10"/>
      <c r="AH66" s="10"/>
      <c r="AI66" s="47"/>
      <c r="AJ66" s="10"/>
      <c r="AN66" s="21"/>
      <c r="AO66" s="13" t="str">
        <f t="shared" si="6"/>
        <v xml:space="preserve">   </v>
      </c>
    </row>
    <row r="67" spans="2:41" ht="27" customHeight="1">
      <c r="B67" s="4"/>
      <c r="C67" s="5"/>
      <c r="D67" s="6"/>
      <c r="E67" s="4"/>
      <c r="F67" s="4"/>
      <c r="G67" s="4"/>
      <c r="H67" s="6"/>
      <c r="I67" s="4"/>
      <c r="N67" s="4"/>
      <c r="Q67" s="14"/>
      <c r="R67" s="1"/>
      <c r="W67" s="22"/>
      <c r="X67" s="10"/>
      <c r="Y67" s="5"/>
      <c r="AA67" s="14"/>
      <c r="AC67" s="14"/>
      <c r="AD67" s="17"/>
      <c r="AF67" s="10"/>
      <c r="AH67" s="10"/>
      <c r="AI67" s="47"/>
      <c r="AJ67" s="10"/>
      <c r="AN67" s="21"/>
      <c r="AO67" s="13" t="str">
        <f t="shared" si="6"/>
        <v xml:space="preserve">   </v>
      </c>
    </row>
    <row r="68" spans="2:41" ht="27" customHeight="1">
      <c r="B68" s="4"/>
      <c r="C68" s="5"/>
      <c r="D68" s="6"/>
      <c r="E68" s="4"/>
      <c r="F68" s="4"/>
      <c r="G68" s="4"/>
      <c r="H68" s="6"/>
      <c r="I68" s="4"/>
      <c r="N68" s="4"/>
      <c r="Q68" s="14"/>
      <c r="R68" s="1"/>
      <c r="W68" s="22"/>
      <c r="X68" s="10"/>
      <c r="Y68" s="5"/>
      <c r="AA68" s="14"/>
      <c r="AC68" s="14"/>
      <c r="AD68" s="17"/>
      <c r="AF68" s="10"/>
      <c r="AH68" s="10"/>
      <c r="AI68" s="47"/>
      <c r="AJ68" s="10"/>
      <c r="AN68" s="21"/>
      <c r="AO68" s="13" t="str">
        <f t="shared" si="6"/>
        <v xml:space="preserve">   </v>
      </c>
    </row>
    <row r="69" spans="2:41" ht="27" customHeight="1">
      <c r="B69" s="4"/>
      <c r="C69" s="5"/>
      <c r="D69" s="6"/>
      <c r="E69" s="4"/>
      <c r="F69" s="4"/>
      <c r="G69" s="4"/>
      <c r="H69" s="6"/>
      <c r="I69" s="4"/>
      <c r="N69" s="4"/>
      <c r="Q69" s="14"/>
      <c r="R69" s="1"/>
      <c r="W69" s="22"/>
      <c r="X69" s="10"/>
      <c r="Y69" s="5"/>
      <c r="AA69" s="14"/>
      <c r="AC69" s="14"/>
      <c r="AD69" s="17"/>
      <c r="AF69" s="10"/>
      <c r="AH69" s="10"/>
      <c r="AI69" s="47"/>
      <c r="AJ69" s="10"/>
      <c r="AN69" s="21"/>
      <c r="AO69" s="13" t="str">
        <f t="shared" si="6"/>
        <v xml:space="preserve">   </v>
      </c>
    </row>
    <row r="70" spans="2:41" ht="27" customHeight="1">
      <c r="B70" s="4"/>
      <c r="C70" s="5"/>
      <c r="D70" s="6"/>
      <c r="E70" s="4"/>
      <c r="F70" s="4"/>
      <c r="G70" s="4"/>
      <c r="H70" s="6"/>
      <c r="I70" s="4"/>
      <c r="N70" s="4"/>
      <c r="Q70" s="14"/>
      <c r="R70" s="1"/>
      <c r="W70" s="22"/>
      <c r="X70" s="10"/>
      <c r="Y70" s="5"/>
      <c r="AA70" s="14"/>
      <c r="AC70" s="14"/>
      <c r="AD70" s="17"/>
      <c r="AF70" s="10"/>
      <c r="AH70" s="10"/>
      <c r="AI70" s="47"/>
      <c r="AJ70" s="10"/>
      <c r="AN70" s="21"/>
      <c r="AO70" s="13" t="str">
        <f t="shared" si="6"/>
        <v xml:space="preserve">   </v>
      </c>
    </row>
    <row r="71" spans="2:41" ht="27" customHeight="1">
      <c r="B71" s="4"/>
      <c r="C71" s="5"/>
      <c r="D71" s="6"/>
      <c r="E71" s="4"/>
      <c r="F71" s="4"/>
      <c r="G71" s="4"/>
      <c r="H71" s="6"/>
      <c r="I71" s="4"/>
      <c r="N71" s="4"/>
      <c r="Q71" s="14"/>
      <c r="R71" s="1"/>
      <c r="W71" s="22"/>
      <c r="X71" s="10"/>
      <c r="Y71" s="5"/>
      <c r="AA71" s="14"/>
      <c r="AC71" s="14"/>
      <c r="AD71" s="17"/>
      <c r="AF71" s="10"/>
      <c r="AH71" s="10"/>
      <c r="AI71" s="47"/>
      <c r="AJ71" s="10"/>
      <c r="AN71" s="21"/>
      <c r="AO71" s="13" t="str">
        <f t="shared" si="6"/>
        <v xml:space="preserve">   </v>
      </c>
    </row>
    <row r="72" spans="2:41" ht="27" customHeight="1">
      <c r="B72" s="4"/>
      <c r="C72" s="5"/>
      <c r="D72" s="6"/>
      <c r="E72" s="4"/>
      <c r="F72" s="4"/>
      <c r="G72" s="4"/>
      <c r="H72" s="6"/>
      <c r="I72" s="4"/>
      <c r="N72" s="4"/>
      <c r="Q72" s="14"/>
      <c r="R72" s="1"/>
      <c r="W72" s="22"/>
      <c r="X72" s="10"/>
      <c r="Y72" s="5"/>
      <c r="AA72" s="14"/>
      <c r="AC72" s="14"/>
      <c r="AD72" s="17"/>
      <c r="AF72" s="10"/>
      <c r="AH72" s="10"/>
      <c r="AI72" s="47"/>
      <c r="AJ72" s="10"/>
      <c r="AN72" s="21"/>
      <c r="AO72" s="13" t="str">
        <f t="shared" si="6"/>
        <v xml:space="preserve">   </v>
      </c>
    </row>
    <row r="73" spans="2:41" ht="27" customHeight="1">
      <c r="B73" s="4"/>
      <c r="C73" s="5"/>
      <c r="D73" s="6"/>
      <c r="E73" s="4"/>
      <c r="F73" s="4"/>
      <c r="G73" s="4"/>
      <c r="H73" s="6"/>
      <c r="I73" s="4"/>
      <c r="N73" s="4"/>
      <c r="Q73" s="14"/>
      <c r="R73" s="1"/>
      <c r="W73" s="22"/>
      <c r="X73" s="10"/>
      <c r="Y73" s="5"/>
      <c r="AA73" s="14"/>
      <c r="AC73" s="14"/>
      <c r="AD73" s="17"/>
      <c r="AF73" s="10"/>
      <c r="AH73" s="10"/>
      <c r="AI73" s="47"/>
      <c r="AJ73" s="10"/>
      <c r="AN73" s="21"/>
      <c r="AO73" s="13" t="str">
        <f t="shared" si="6"/>
        <v xml:space="preserve">   </v>
      </c>
    </row>
    <row r="74" spans="2:41" ht="27" customHeight="1">
      <c r="B74" s="4"/>
      <c r="C74" s="5"/>
      <c r="D74" s="6"/>
      <c r="E74" s="4"/>
      <c r="F74" s="4"/>
      <c r="G74" s="4"/>
      <c r="H74" s="6"/>
      <c r="I74" s="4"/>
      <c r="N74" s="4"/>
      <c r="Q74" s="14"/>
      <c r="R74" s="1"/>
      <c r="W74" s="22"/>
      <c r="X74" s="10"/>
      <c r="Y74" s="5"/>
      <c r="AA74" s="14"/>
      <c r="AC74" s="14"/>
      <c r="AD74" s="17"/>
      <c r="AF74" s="10"/>
      <c r="AH74" s="10"/>
      <c r="AI74" s="47"/>
      <c r="AJ74" s="10"/>
      <c r="AN74" s="21"/>
      <c r="AO74" s="13" t="str">
        <f t="shared" si="6"/>
        <v xml:space="preserve">   </v>
      </c>
    </row>
    <row r="75" spans="2:41" ht="27" customHeight="1">
      <c r="B75" s="4"/>
      <c r="C75" s="5"/>
      <c r="D75" s="6"/>
      <c r="E75" s="4"/>
      <c r="F75" s="4"/>
      <c r="G75" s="4"/>
      <c r="H75" s="6"/>
      <c r="I75" s="4"/>
      <c r="N75" s="4"/>
      <c r="Q75" s="14"/>
      <c r="R75" s="1"/>
      <c r="W75" s="22"/>
      <c r="X75" s="10"/>
      <c r="Y75" s="5"/>
      <c r="AA75" s="14"/>
      <c r="AC75" s="14"/>
      <c r="AD75" s="17"/>
      <c r="AF75" s="10"/>
      <c r="AH75" s="10"/>
      <c r="AI75" s="47"/>
      <c r="AJ75" s="10"/>
      <c r="AN75" s="21"/>
      <c r="AO75" s="13" t="str">
        <f t="shared" si="6"/>
        <v xml:space="preserve">   </v>
      </c>
    </row>
    <row r="76" spans="2:41" ht="27" customHeight="1">
      <c r="B76" s="4"/>
      <c r="C76" s="5"/>
      <c r="D76" s="6"/>
      <c r="E76" s="4"/>
      <c r="F76" s="4"/>
      <c r="G76" s="4"/>
      <c r="H76" s="6"/>
      <c r="I76" s="4"/>
      <c r="N76" s="4"/>
      <c r="Q76" s="14"/>
      <c r="R76" s="1"/>
      <c r="W76" s="22"/>
      <c r="X76" s="10"/>
      <c r="Y76" s="5"/>
      <c r="AA76" s="14"/>
      <c r="AC76" s="14"/>
      <c r="AD76" s="17"/>
      <c r="AF76" s="10"/>
      <c r="AH76" s="10"/>
      <c r="AI76" s="47"/>
      <c r="AJ76" s="10"/>
      <c r="AN76" s="21"/>
      <c r="AO76" s="13" t="str">
        <f t="shared" si="6"/>
        <v xml:space="preserve">   </v>
      </c>
    </row>
    <row r="77" spans="2:41" ht="27" customHeight="1">
      <c r="B77" s="4"/>
      <c r="C77" s="5"/>
      <c r="D77" s="6"/>
      <c r="E77" s="4"/>
      <c r="F77" s="4"/>
      <c r="G77" s="4"/>
      <c r="H77" s="6"/>
      <c r="I77" s="4"/>
      <c r="N77" s="4"/>
      <c r="Q77" s="14"/>
      <c r="R77" s="1"/>
      <c r="W77" s="22"/>
      <c r="X77" s="10"/>
      <c r="Y77" s="5"/>
      <c r="AA77" s="14"/>
      <c r="AC77" s="14"/>
      <c r="AD77" s="17"/>
      <c r="AF77" s="10"/>
      <c r="AH77" s="10"/>
      <c r="AI77" s="47"/>
      <c r="AJ77" s="10"/>
      <c r="AN77" s="21"/>
      <c r="AO77" s="13" t="str">
        <f t="shared" si="6"/>
        <v xml:space="preserve">   </v>
      </c>
    </row>
    <row r="78" spans="2:41" ht="27" customHeight="1">
      <c r="B78" s="4"/>
      <c r="C78" s="5"/>
      <c r="D78" s="6"/>
      <c r="E78" s="4"/>
      <c r="F78" s="4"/>
      <c r="G78" s="4"/>
      <c r="H78" s="6"/>
      <c r="I78" s="4"/>
      <c r="N78" s="4"/>
      <c r="Q78" s="14"/>
      <c r="R78" s="1"/>
      <c r="W78" s="22"/>
      <c r="X78" s="10"/>
      <c r="Y78" s="5"/>
      <c r="AA78" s="14"/>
      <c r="AC78" s="14"/>
      <c r="AD78" s="17"/>
      <c r="AF78" s="10"/>
      <c r="AH78" s="10"/>
      <c r="AI78" s="47"/>
      <c r="AJ78" s="10"/>
      <c r="AN78" s="21"/>
      <c r="AO78" s="13" t="str">
        <f t="shared" si="6"/>
        <v xml:space="preserve">   </v>
      </c>
    </row>
    <row r="79" spans="2:41" ht="27" customHeight="1">
      <c r="B79" s="4"/>
      <c r="C79" s="5"/>
      <c r="D79" s="6"/>
      <c r="E79" s="4"/>
      <c r="F79" s="4"/>
      <c r="G79" s="4"/>
      <c r="H79" s="6"/>
      <c r="I79" s="4"/>
      <c r="N79" s="4"/>
      <c r="Q79" s="14"/>
      <c r="R79" s="1"/>
      <c r="W79" s="22"/>
      <c r="X79" s="10"/>
      <c r="Y79" s="5"/>
      <c r="AA79" s="14"/>
      <c r="AC79" s="14"/>
      <c r="AD79" s="17"/>
      <c r="AF79" s="10"/>
      <c r="AH79" s="10"/>
      <c r="AI79" s="47"/>
      <c r="AJ79" s="10"/>
      <c r="AN79" s="21"/>
      <c r="AO79" s="13" t="str">
        <f t="shared" si="6"/>
        <v xml:space="preserve">   </v>
      </c>
    </row>
    <row r="80" spans="2:41" ht="27" customHeight="1">
      <c r="B80" s="4"/>
      <c r="C80" s="5"/>
      <c r="D80" s="6"/>
      <c r="E80" s="4"/>
      <c r="F80" s="4"/>
      <c r="G80" s="4"/>
      <c r="H80" s="6"/>
      <c r="I80" s="4"/>
      <c r="N80" s="4"/>
      <c r="Q80" s="14"/>
      <c r="R80" s="1"/>
      <c r="W80" s="22"/>
      <c r="X80" s="10"/>
      <c r="Y80" s="5"/>
      <c r="AA80" s="14"/>
      <c r="AC80" s="14"/>
      <c r="AD80" s="17"/>
      <c r="AF80" s="10"/>
      <c r="AH80" s="10"/>
      <c r="AI80" s="47"/>
      <c r="AJ80" s="10"/>
      <c r="AN80" s="21"/>
      <c r="AO80" s="13" t="str">
        <f t="shared" si="6"/>
        <v xml:space="preserve">   </v>
      </c>
    </row>
    <row r="81" spans="2:41" ht="27" customHeight="1">
      <c r="B81" s="4"/>
      <c r="C81" s="5"/>
      <c r="D81" s="6"/>
      <c r="E81" s="4"/>
      <c r="F81" s="4"/>
      <c r="G81" s="4"/>
      <c r="H81" s="6"/>
      <c r="I81" s="4"/>
      <c r="N81" s="4"/>
      <c r="Q81" s="14"/>
      <c r="R81" s="1"/>
      <c r="W81" s="22"/>
      <c r="X81" s="10"/>
      <c r="Y81" s="5"/>
      <c r="AA81" s="14"/>
      <c r="AC81" s="14"/>
      <c r="AD81" s="17"/>
      <c r="AF81" s="10"/>
      <c r="AH81" s="10"/>
      <c r="AI81" s="47"/>
      <c r="AJ81" s="10"/>
      <c r="AN81" s="21"/>
      <c r="AO81" s="13" t="str">
        <f t="shared" si="6"/>
        <v xml:space="preserve">   </v>
      </c>
    </row>
    <row r="82" spans="2:41" ht="27" customHeight="1">
      <c r="B82" s="4"/>
      <c r="C82" s="5"/>
      <c r="D82" s="6"/>
      <c r="E82" s="4"/>
      <c r="F82" s="4"/>
      <c r="G82" s="4"/>
      <c r="H82" s="6"/>
      <c r="I82" s="4"/>
      <c r="N82" s="4"/>
      <c r="Q82" s="14"/>
      <c r="R82" s="1"/>
      <c r="W82" s="22"/>
      <c r="X82" s="10"/>
      <c r="Y82" s="5"/>
      <c r="AA82" s="14"/>
      <c r="AC82" s="14"/>
      <c r="AD82" s="17"/>
      <c r="AF82" s="10"/>
      <c r="AH82" s="10"/>
      <c r="AI82" s="47"/>
      <c r="AJ82" s="10"/>
      <c r="AN82" s="21"/>
      <c r="AO82" s="13" t="str">
        <f t="shared" si="6"/>
        <v xml:space="preserve">   </v>
      </c>
    </row>
    <row r="83" spans="2:41" ht="27" customHeight="1">
      <c r="B83" s="4"/>
      <c r="C83" s="5"/>
      <c r="D83" s="6"/>
      <c r="E83" s="4"/>
      <c r="F83" s="4"/>
      <c r="G83" s="4"/>
      <c r="H83" s="6"/>
      <c r="I83" s="4"/>
      <c r="N83" s="4"/>
      <c r="Q83" s="14"/>
      <c r="R83" s="1"/>
      <c r="W83" s="22"/>
      <c r="X83" s="10"/>
      <c r="Y83" s="5"/>
      <c r="AA83" s="14"/>
      <c r="AC83" s="14"/>
      <c r="AD83" s="17"/>
      <c r="AF83" s="10"/>
      <c r="AH83" s="10"/>
      <c r="AI83" s="47"/>
      <c r="AJ83" s="10"/>
      <c r="AN83" s="21"/>
      <c r="AO83" s="13" t="str">
        <f t="shared" si="6"/>
        <v xml:space="preserve">   </v>
      </c>
    </row>
    <row r="84" spans="2:41" ht="27" customHeight="1">
      <c r="B84" s="4"/>
      <c r="C84" s="5"/>
      <c r="D84" s="6"/>
      <c r="E84" s="4"/>
      <c r="F84" s="4"/>
      <c r="G84" s="4"/>
      <c r="H84" s="6"/>
      <c r="I84" s="4"/>
      <c r="N84" s="4"/>
      <c r="Q84" s="14"/>
      <c r="R84" s="1"/>
      <c r="W84" s="22"/>
      <c r="X84" s="10"/>
      <c r="Y84" s="5"/>
      <c r="AA84" s="14"/>
      <c r="AC84" s="14"/>
      <c r="AD84" s="17"/>
      <c r="AF84" s="10"/>
      <c r="AH84" s="10"/>
      <c r="AI84" s="47"/>
      <c r="AJ84" s="10"/>
      <c r="AN84" s="21"/>
      <c r="AO84" s="13" t="str">
        <f t="shared" si="6"/>
        <v xml:space="preserve">   </v>
      </c>
    </row>
    <row r="85" spans="2:41" ht="27" customHeight="1">
      <c r="B85" s="4"/>
      <c r="C85" s="5"/>
      <c r="D85" s="6"/>
      <c r="E85" s="4"/>
      <c r="F85" s="4"/>
      <c r="G85" s="4"/>
      <c r="H85" s="6"/>
      <c r="I85" s="4"/>
      <c r="N85" s="4"/>
      <c r="Q85" s="14"/>
      <c r="R85" s="1"/>
      <c r="W85" s="22"/>
      <c r="X85" s="10"/>
      <c r="Y85" s="5"/>
      <c r="AA85" s="14"/>
      <c r="AC85" s="14"/>
      <c r="AD85" s="17"/>
      <c r="AF85" s="10"/>
      <c r="AH85" s="10"/>
      <c r="AI85" s="47"/>
      <c r="AJ85" s="10"/>
      <c r="AN85" s="21"/>
      <c r="AO85" s="13" t="str">
        <f t="shared" si="6"/>
        <v xml:space="preserve">   </v>
      </c>
    </row>
    <row r="86" spans="2:41" ht="27" customHeight="1">
      <c r="B86" s="4"/>
      <c r="C86" s="5"/>
      <c r="D86" s="6"/>
      <c r="E86" s="4"/>
      <c r="F86" s="4"/>
      <c r="G86" s="4"/>
      <c r="H86" s="6"/>
      <c r="I86" s="4"/>
      <c r="N86" s="4"/>
      <c r="Q86" s="14"/>
      <c r="R86" s="1"/>
      <c r="W86" s="22"/>
      <c r="X86" s="10"/>
      <c r="Y86" s="5"/>
      <c r="AA86" s="14"/>
      <c r="AC86" s="14"/>
      <c r="AD86" s="17"/>
      <c r="AF86" s="10"/>
      <c r="AH86" s="10"/>
      <c r="AI86" s="47"/>
      <c r="AJ86" s="10"/>
      <c r="AN86" s="21"/>
      <c r="AO86" s="13" t="str">
        <f t="shared" si="6"/>
        <v xml:space="preserve">   </v>
      </c>
    </row>
    <row r="87" spans="2:41" ht="27" customHeight="1">
      <c r="B87" s="4"/>
      <c r="C87" s="5"/>
      <c r="D87" s="6"/>
      <c r="E87" s="4"/>
      <c r="F87" s="4"/>
      <c r="G87" s="4"/>
      <c r="H87" s="6"/>
      <c r="I87" s="4"/>
      <c r="N87" s="4"/>
      <c r="Q87" s="14"/>
      <c r="R87" s="1"/>
      <c r="W87" s="22"/>
      <c r="X87" s="10"/>
      <c r="Y87" s="5"/>
      <c r="AA87" s="14"/>
      <c r="AC87" s="14"/>
      <c r="AD87" s="17"/>
      <c r="AF87" s="10"/>
      <c r="AH87" s="10"/>
      <c r="AI87" s="47"/>
      <c r="AJ87" s="10"/>
      <c r="AN87" s="21"/>
      <c r="AO87" s="13" t="str">
        <f t="shared" si="6"/>
        <v xml:space="preserve">   </v>
      </c>
    </row>
    <row r="88" spans="2:41" ht="27" customHeight="1">
      <c r="B88" s="4"/>
      <c r="C88" s="5"/>
      <c r="D88" s="6"/>
      <c r="E88" s="4"/>
      <c r="F88" s="4"/>
      <c r="G88" s="4"/>
      <c r="H88" s="6"/>
      <c r="I88" s="4"/>
      <c r="N88" s="4"/>
      <c r="Q88" s="14"/>
      <c r="R88" s="1"/>
      <c r="W88" s="22"/>
      <c r="X88" s="10"/>
      <c r="Y88" s="5"/>
      <c r="AA88" s="14"/>
      <c r="AC88" s="14"/>
      <c r="AD88" s="17"/>
      <c r="AF88" s="10"/>
      <c r="AH88" s="10"/>
      <c r="AI88" s="47"/>
      <c r="AJ88" s="10"/>
      <c r="AN88" s="21"/>
      <c r="AO88" s="13" t="str">
        <f t="shared" si="6"/>
        <v xml:space="preserve">   </v>
      </c>
    </row>
    <row r="89" spans="2:41" ht="27" customHeight="1">
      <c r="B89" s="4"/>
      <c r="C89" s="5"/>
      <c r="D89" s="6"/>
      <c r="E89" s="4"/>
      <c r="F89" s="4"/>
      <c r="G89" s="4"/>
      <c r="H89" s="6"/>
      <c r="I89" s="4"/>
      <c r="N89" s="4"/>
      <c r="Q89" s="14"/>
      <c r="R89" s="1"/>
      <c r="W89" s="22"/>
      <c r="X89" s="10"/>
      <c r="Y89" s="5"/>
      <c r="AA89" s="14"/>
      <c r="AC89" s="14"/>
      <c r="AD89" s="17"/>
      <c r="AF89" s="10"/>
      <c r="AH89" s="10"/>
      <c r="AI89" s="47"/>
      <c r="AJ89" s="10"/>
      <c r="AN89" s="21"/>
      <c r="AO89" s="13" t="str">
        <f t="shared" si="6"/>
        <v xml:space="preserve">   </v>
      </c>
    </row>
    <row r="90" spans="2:41" ht="27" customHeight="1">
      <c r="B90" s="4"/>
      <c r="C90" s="5"/>
      <c r="D90" s="6"/>
      <c r="E90" s="4"/>
      <c r="F90" s="4"/>
      <c r="G90" s="4"/>
      <c r="H90" s="6"/>
      <c r="I90" s="4"/>
      <c r="N90" s="4"/>
      <c r="Q90" s="14"/>
      <c r="R90" s="1"/>
      <c r="W90" s="22"/>
      <c r="X90" s="10"/>
      <c r="Y90" s="5"/>
      <c r="AA90" s="14"/>
      <c r="AC90" s="14"/>
      <c r="AD90" s="17"/>
      <c r="AF90" s="10"/>
      <c r="AH90" s="10"/>
      <c r="AI90" s="47"/>
      <c r="AJ90" s="10"/>
      <c r="AN90" s="21"/>
      <c r="AO90" s="13" t="str">
        <f t="shared" si="6"/>
        <v xml:space="preserve">   </v>
      </c>
    </row>
    <row r="91" spans="2:41" ht="27" customHeight="1">
      <c r="B91" s="4"/>
      <c r="C91" s="5"/>
      <c r="D91" s="6"/>
      <c r="E91" s="4"/>
      <c r="F91" s="4"/>
      <c r="G91" s="4"/>
      <c r="H91" s="6"/>
      <c r="I91" s="4"/>
      <c r="N91" s="4"/>
      <c r="Q91" s="14"/>
      <c r="R91" s="1"/>
      <c r="W91" s="22"/>
      <c r="X91" s="10"/>
      <c r="Y91" s="5"/>
      <c r="AA91" s="14"/>
      <c r="AC91" s="14"/>
      <c r="AD91" s="17"/>
      <c r="AF91" s="10"/>
      <c r="AH91" s="10"/>
      <c r="AI91" s="47"/>
      <c r="AJ91" s="10"/>
      <c r="AN91" s="21"/>
      <c r="AO91" s="13" t="str">
        <f t="shared" si="6"/>
        <v xml:space="preserve">   </v>
      </c>
    </row>
    <row r="92" spans="2:41" ht="27" customHeight="1">
      <c r="B92" s="4"/>
      <c r="C92" s="5"/>
      <c r="D92" s="6"/>
      <c r="E92" s="4"/>
      <c r="F92" s="4"/>
      <c r="G92" s="4"/>
      <c r="H92" s="6"/>
      <c r="I92" s="4"/>
      <c r="N92" s="4"/>
      <c r="Q92" s="14"/>
      <c r="R92" s="1"/>
      <c r="W92" s="22"/>
      <c r="X92" s="10"/>
      <c r="Y92" s="5"/>
      <c r="AA92" s="14"/>
      <c r="AC92" s="14"/>
      <c r="AD92" s="17"/>
      <c r="AF92" s="10"/>
      <c r="AH92" s="10"/>
      <c r="AI92" s="47"/>
      <c r="AJ92" s="10"/>
      <c r="AN92" s="21"/>
      <c r="AO92" s="13" t="str">
        <f t="shared" si="6"/>
        <v xml:space="preserve">   </v>
      </c>
    </row>
    <row r="93" spans="2:41" ht="27" customHeight="1">
      <c r="B93" s="4"/>
      <c r="C93" s="5"/>
      <c r="D93" s="6"/>
      <c r="E93" s="4"/>
      <c r="F93" s="4"/>
      <c r="G93" s="4"/>
      <c r="H93" s="6"/>
      <c r="I93" s="4"/>
      <c r="N93" s="4"/>
      <c r="Q93" s="14"/>
      <c r="R93" s="1"/>
      <c r="W93" s="22"/>
      <c r="X93" s="10"/>
      <c r="Y93" s="5"/>
      <c r="AA93" s="14"/>
      <c r="AC93" s="14"/>
      <c r="AD93" s="17"/>
      <c r="AF93" s="10"/>
      <c r="AH93" s="10"/>
      <c r="AI93" s="47"/>
      <c r="AJ93" s="10"/>
      <c r="AN93" s="21"/>
      <c r="AO93" s="13" t="str">
        <f t="shared" si="6"/>
        <v xml:space="preserve">   </v>
      </c>
    </row>
    <row r="94" spans="2:41" ht="27" customHeight="1">
      <c r="B94" s="4"/>
      <c r="C94" s="5"/>
      <c r="D94" s="6"/>
      <c r="E94" s="4"/>
      <c r="F94" s="4"/>
      <c r="G94" s="4"/>
      <c r="H94" s="6"/>
      <c r="I94" s="4"/>
      <c r="N94" s="4"/>
      <c r="Q94" s="14"/>
      <c r="R94" s="1"/>
      <c r="W94" s="22"/>
      <c r="X94" s="10"/>
      <c r="Y94" s="5"/>
      <c r="AA94" s="14"/>
      <c r="AC94" s="14"/>
      <c r="AD94" s="17"/>
      <c r="AF94" s="10"/>
      <c r="AH94" s="10"/>
      <c r="AI94" s="47"/>
      <c r="AJ94" s="10"/>
      <c r="AN94" s="21"/>
      <c r="AO94" s="13" t="str">
        <f t="shared" si="6"/>
        <v xml:space="preserve">   </v>
      </c>
    </row>
    <row r="95" spans="2:41" ht="27" customHeight="1">
      <c r="B95" s="4"/>
      <c r="C95" s="5"/>
      <c r="D95" s="6"/>
      <c r="E95" s="4"/>
      <c r="F95" s="4"/>
      <c r="G95" s="4"/>
      <c r="H95" s="6"/>
      <c r="I95" s="4"/>
      <c r="N95" s="4"/>
      <c r="Q95" s="14"/>
      <c r="R95" s="1"/>
      <c r="W95" s="22"/>
      <c r="X95" s="10"/>
      <c r="Y95" s="5"/>
      <c r="AA95" s="14"/>
      <c r="AC95" s="14"/>
      <c r="AD95" s="17"/>
      <c r="AF95" s="10"/>
      <c r="AH95" s="10"/>
      <c r="AI95" s="47"/>
      <c r="AJ95" s="10"/>
      <c r="AN95" s="21"/>
      <c r="AO95" s="13" t="str">
        <f t="shared" si="6"/>
        <v xml:space="preserve">   </v>
      </c>
    </row>
    <row r="96" spans="2:41" ht="27" customHeight="1">
      <c r="B96" s="4"/>
      <c r="C96" s="5"/>
      <c r="D96" s="6"/>
      <c r="E96" s="4"/>
      <c r="F96" s="4"/>
      <c r="G96" s="4"/>
      <c r="H96" s="6"/>
      <c r="I96" s="4"/>
      <c r="N96" s="4"/>
      <c r="Q96" s="14"/>
      <c r="R96" s="1"/>
      <c r="W96" s="22"/>
      <c r="X96" s="10"/>
      <c r="Y96" s="5"/>
      <c r="AA96" s="14"/>
      <c r="AC96" s="14"/>
      <c r="AD96" s="17"/>
      <c r="AF96" s="10"/>
      <c r="AH96" s="10"/>
      <c r="AI96" s="47"/>
      <c r="AJ96" s="10"/>
      <c r="AN96" s="21"/>
      <c r="AO96" s="13" t="str">
        <f t="shared" si="6"/>
        <v xml:space="preserve">   </v>
      </c>
    </row>
    <row r="97" spans="2:41" ht="27" customHeight="1">
      <c r="B97" s="4"/>
      <c r="C97" s="5"/>
      <c r="D97" s="6"/>
      <c r="E97" s="4"/>
      <c r="F97" s="4"/>
      <c r="G97" s="4"/>
      <c r="H97" s="6"/>
      <c r="I97" s="4"/>
      <c r="N97" s="4"/>
      <c r="Q97" s="14"/>
      <c r="R97" s="1"/>
      <c r="W97" s="22"/>
      <c r="X97" s="10"/>
      <c r="Y97" s="5"/>
      <c r="AA97" s="14"/>
      <c r="AC97" s="14"/>
      <c r="AD97" s="17"/>
      <c r="AF97" s="10"/>
      <c r="AH97" s="10"/>
      <c r="AI97" s="47"/>
      <c r="AJ97" s="10"/>
      <c r="AN97" s="21"/>
      <c r="AO97" s="13" t="str">
        <f t="shared" si="6"/>
        <v xml:space="preserve">   </v>
      </c>
    </row>
    <row r="98" spans="2:41" ht="27" customHeight="1">
      <c r="B98" s="4"/>
      <c r="C98" s="5"/>
      <c r="D98" s="6"/>
      <c r="E98" s="4"/>
      <c r="F98" s="4"/>
      <c r="G98" s="4"/>
      <c r="H98" s="6"/>
      <c r="I98" s="4"/>
      <c r="N98" s="4"/>
      <c r="Q98" s="14"/>
      <c r="R98" s="1"/>
      <c r="W98" s="22"/>
      <c r="X98" s="10"/>
      <c r="Y98" s="5"/>
      <c r="AA98" s="14"/>
      <c r="AC98" s="14"/>
      <c r="AD98" s="17"/>
      <c r="AF98" s="10"/>
      <c r="AH98" s="10"/>
      <c r="AI98" s="47"/>
      <c r="AJ98" s="10"/>
      <c r="AN98" s="21"/>
      <c r="AO98" s="13" t="str">
        <f t="shared" si="6"/>
        <v xml:space="preserve">   </v>
      </c>
    </row>
    <row r="99" spans="2:41" ht="27" customHeight="1">
      <c r="B99" s="4"/>
      <c r="C99" s="5"/>
      <c r="D99" s="6"/>
      <c r="E99" s="4"/>
      <c r="F99" s="4"/>
      <c r="G99" s="4"/>
      <c r="H99" s="6"/>
      <c r="I99" s="4"/>
      <c r="N99" s="4"/>
      <c r="Q99" s="14"/>
      <c r="R99" s="1"/>
      <c r="W99" s="22"/>
      <c r="X99" s="10"/>
      <c r="Y99" s="5"/>
      <c r="AA99" s="14"/>
      <c r="AC99" s="14"/>
      <c r="AD99" s="17"/>
      <c r="AF99" s="10"/>
      <c r="AH99" s="10"/>
      <c r="AI99" s="47"/>
      <c r="AJ99" s="10"/>
      <c r="AN99" s="21"/>
      <c r="AO99" s="13" t="str">
        <f t="shared" si="6"/>
        <v xml:space="preserve">   </v>
      </c>
    </row>
    <row r="100" spans="2:41" ht="27" customHeight="1">
      <c r="B100" s="4"/>
      <c r="C100" s="5"/>
      <c r="D100" s="6"/>
      <c r="E100" s="4"/>
      <c r="F100" s="4"/>
      <c r="G100" s="4"/>
      <c r="H100" s="6"/>
      <c r="I100" s="4"/>
      <c r="N100" s="4"/>
      <c r="Q100" s="14"/>
      <c r="R100" s="1"/>
      <c r="W100" s="22"/>
      <c r="X100" s="10"/>
      <c r="Y100" s="5"/>
      <c r="AA100" s="14"/>
      <c r="AC100" s="14"/>
      <c r="AD100" s="17"/>
      <c r="AF100" s="10"/>
      <c r="AH100" s="10"/>
      <c r="AI100" s="47"/>
      <c r="AJ100" s="10"/>
      <c r="AN100" s="21"/>
      <c r="AO100" s="13" t="str">
        <f t="shared" si="6"/>
        <v xml:space="preserve">   </v>
      </c>
    </row>
    <row r="101" spans="2:41" ht="27" customHeight="1">
      <c r="B101" s="4"/>
      <c r="C101" s="5"/>
      <c r="D101" s="6"/>
      <c r="E101" s="4"/>
      <c r="F101" s="4"/>
      <c r="G101" s="4"/>
      <c r="H101" s="6"/>
      <c r="I101" s="4"/>
      <c r="N101" s="4"/>
      <c r="Q101" s="14"/>
      <c r="R101" s="1"/>
      <c r="W101" s="22"/>
      <c r="X101" s="10"/>
      <c r="Y101" s="5"/>
      <c r="AA101" s="14"/>
      <c r="AC101" s="14"/>
      <c r="AD101" s="17"/>
      <c r="AF101" s="10"/>
      <c r="AH101" s="10"/>
      <c r="AI101" s="47"/>
      <c r="AJ101" s="10"/>
      <c r="AN101" s="21"/>
      <c r="AO101" s="13" t="str">
        <f t="shared" si="6"/>
        <v xml:space="preserve">   </v>
      </c>
    </row>
    <row r="102" spans="2:41" ht="27" customHeight="1">
      <c r="B102" s="4"/>
      <c r="C102" s="5"/>
      <c r="D102" s="6"/>
      <c r="E102" s="4"/>
      <c r="F102" s="4"/>
      <c r="G102" s="4"/>
      <c r="H102" s="6"/>
      <c r="I102" s="4"/>
      <c r="N102" s="4"/>
      <c r="Q102" s="14"/>
      <c r="R102" s="1"/>
      <c r="W102" s="22"/>
      <c r="X102" s="10"/>
      <c r="Y102" s="5"/>
      <c r="AA102" s="14"/>
      <c r="AC102" s="14"/>
      <c r="AD102" s="17"/>
      <c r="AF102" s="10"/>
      <c r="AH102" s="10"/>
      <c r="AI102" s="47"/>
      <c r="AJ102" s="10"/>
      <c r="AN102" s="21"/>
      <c r="AO102" s="13" t="str">
        <f t="shared" si="6"/>
        <v xml:space="preserve">   </v>
      </c>
    </row>
    <row r="103" spans="2:41" ht="27" customHeight="1">
      <c r="B103" s="4"/>
      <c r="C103" s="5"/>
      <c r="D103" s="6"/>
      <c r="E103" s="4"/>
      <c r="F103" s="4"/>
      <c r="G103" s="4"/>
      <c r="H103" s="6"/>
      <c r="I103" s="4"/>
      <c r="N103" s="4"/>
      <c r="Q103" s="14"/>
      <c r="R103" s="1"/>
      <c r="W103" s="22"/>
      <c r="X103" s="10"/>
      <c r="Y103" s="5"/>
      <c r="AA103" s="14"/>
      <c r="AC103" s="14"/>
      <c r="AD103" s="17"/>
      <c r="AF103" s="10"/>
      <c r="AH103" s="10"/>
      <c r="AI103" s="47"/>
      <c r="AJ103" s="10"/>
      <c r="AN103" s="21"/>
      <c r="AO103" s="13" t="str">
        <f t="shared" si="6"/>
        <v xml:space="preserve">   </v>
      </c>
    </row>
    <row r="104" spans="2:41" ht="27" customHeight="1">
      <c r="B104" s="4"/>
      <c r="C104" s="5"/>
      <c r="D104" s="6"/>
      <c r="E104" s="4"/>
      <c r="F104" s="4"/>
      <c r="G104" s="4"/>
      <c r="H104" s="6"/>
      <c r="I104" s="4"/>
      <c r="N104" s="4"/>
      <c r="Q104" s="14"/>
      <c r="R104" s="1"/>
      <c r="W104" s="22"/>
      <c r="X104" s="10"/>
      <c r="Y104" s="5"/>
      <c r="AA104" s="14"/>
      <c r="AC104" s="14"/>
      <c r="AD104" s="17"/>
      <c r="AF104" s="10"/>
      <c r="AH104" s="10"/>
      <c r="AI104" s="47"/>
      <c r="AJ104" s="10"/>
      <c r="AN104" s="21"/>
      <c r="AO104" s="13" t="str">
        <f t="shared" si="6"/>
        <v xml:space="preserve">   </v>
      </c>
    </row>
    <row r="105" spans="2:41" ht="27" customHeight="1">
      <c r="B105" s="4"/>
      <c r="C105" s="5"/>
      <c r="D105" s="6"/>
      <c r="E105" s="4"/>
      <c r="F105" s="4"/>
      <c r="G105" s="4"/>
      <c r="H105" s="6"/>
      <c r="I105" s="4"/>
      <c r="N105" s="4"/>
      <c r="Q105" s="14"/>
      <c r="R105" s="1"/>
      <c r="W105" s="22"/>
      <c r="X105" s="10"/>
      <c r="Y105" s="5"/>
      <c r="AA105" s="14"/>
      <c r="AC105" s="14"/>
      <c r="AD105" s="17"/>
      <c r="AF105" s="10"/>
      <c r="AH105" s="10"/>
      <c r="AI105" s="47"/>
      <c r="AJ105" s="10"/>
      <c r="AN105" s="21"/>
      <c r="AO105" s="13" t="str">
        <f t="shared" si="6"/>
        <v xml:space="preserve">   </v>
      </c>
    </row>
    <row r="106" spans="2:41" ht="27" customHeight="1">
      <c r="B106" s="4"/>
      <c r="C106" s="5"/>
      <c r="D106" s="6"/>
      <c r="E106" s="4"/>
      <c r="F106" s="4"/>
      <c r="G106" s="4"/>
      <c r="H106" s="6"/>
      <c r="I106" s="4"/>
      <c r="N106" s="4"/>
      <c r="Q106" s="14"/>
      <c r="R106" s="1"/>
      <c r="W106" s="22"/>
      <c r="X106" s="10"/>
      <c r="Y106" s="5"/>
      <c r="AA106" s="14"/>
      <c r="AC106" s="14"/>
      <c r="AD106" s="17"/>
      <c r="AF106" s="10"/>
      <c r="AH106" s="10"/>
      <c r="AI106" s="47"/>
      <c r="AJ106" s="10"/>
      <c r="AN106" s="21"/>
      <c r="AO106" s="13" t="str">
        <f t="shared" si="6"/>
        <v xml:space="preserve">   </v>
      </c>
    </row>
    <row r="107" spans="2:41" ht="27" customHeight="1">
      <c r="B107" s="4"/>
      <c r="C107" s="5"/>
      <c r="D107" s="6"/>
      <c r="E107" s="4"/>
      <c r="F107" s="4"/>
      <c r="G107" s="4"/>
      <c r="H107" s="6"/>
      <c r="I107" s="4"/>
      <c r="N107" s="4"/>
      <c r="Q107" s="14"/>
      <c r="R107" s="1"/>
      <c r="W107" s="22"/>
      <c r="X107" s="10"/>
      <c r="Y107" s="5"/>
      <c r="AA107" s="14"/>
      <c r="AC107" s="14"/>
      <c r="AD107" s="17"/>
      <c r="AF107" s="10"/>
      <c r="AH107" s="10"/>
      <c r="AI107" s="47"/>
      <c r="AJ107" s="10"/>
      <c r="AN107" s="21"/>
      <c r="AO107" s="13" t="str">
        <f t="shared" si="6"/>
        <v xml:space="preserve">   </v>
      </c>
    </row>
    <row r="108" spans="2:41" ht="27" customHeight="1">
      <c r="B108" s="4"/>
      <c r="C108" s="5"/>
      <c r="D108" s="6"/>
      <c r="E108" s="4"/>
      <c r="F108" s="4"/>
      <c r="G108" s="4"/>
      <c r="H108" s="6"/>
      <c r="I108" s="4"/>
      <c r="N108" s="4"/>
      <c r="Q108" s="14"/>
      <c r="R108" s="1"/>
      <c r="W108" s="22"/>
      <c r="X108" s="10"/>
      <c r="Y108" s="5"/>
      <c r="AA108" s="14"/>
      <c r="AC108" s="14"/>
      <c r="AD108" s="17"/>
      <c r="AF108" s="10"/>
      <c r="AH108" s="10"/>
      <c r="AI108" s="47"/>
      <c r="AJ108" s="10"/>
      <c r="AN108" s="21"/>
      <c r="AO108" s="13" t="str">
        <f t="shared" si="6"/>
        <v xml:space="preserve">   </v>
      </c>
    </row>
    <row r="109" spans="2:41" ht="27" customHeight="1">
      <c r="B109" s="4"/>
      <c r="C109" s="5"/>
      <c r="D109" s="6"/>
      <c r="E109" s="4"/>
      <c r="F109" s="4"/>
      <c r="G109" s="4"/>
      <c r="H109" s="6"/>
      <c r="I109" s="4"/>
      <c r="N109" s="4"/>
      <c r="Q109" s="14"/>
      <c r="R109" s="1"/>
      <c r="W109" s="22"/>
      <c r="X109" s="10"/>
      <c r="Y109" s="5"/>
      <c r="AA109" s="14"/>
      <c r="AC109" s="14"/>
      <c r="AD109" s="17"/>
      <c r="AF109" s="10"/>
      <c r="AH109" s="10"/>
      <c r="AI109" s="47"/>
      <c r="AJ109" s="10"/>
      <c r="AN109" s="21"/>
      <c r="AO109" s="13" t="str">
        <f t="shared" si="6"/>
        <v xml:space="preserve">   </v>
      </c>
    </row>
    <row r="110" spans="2:41" ht="27" customHeight="1">
      <c r="B110" s="4"/>
      <c r="C110" s="5"/>
      <c r="D110" s="6"/>
      <c r="E110" s="4"/>
      <c r="F110" s="4"/>
      <c r="G110" s="4"/>
      <c r="H110" s="6"/>
      <c r="I110" s="4"/>
      <c r="N110" s="4"/>
      <c r="Q110" s="14"/>
      <c r="R110" s="1"/>
      <c r="W110" s="22"/>
      <c r="X110" s="10"/>
      <c r="Y110" s="5"/>
      <c r="AA110" s="14"/>
      <c r="AC110" s="14"/>
      <c r="AD110" s="17"/>
      <c r="AF110" s="10"/>
      <c r="AH110" s="10"/>
      <c r="AI110" s="47"/>
      <c r="AJ110" s="10"/>
      <c r="AN110" s="21"/>
      <c r="AO110" s="13" t="str">
        <f t="shared" si="6"/>
        <v xml:space="preserve">   </v>
      </c>
    </row>
    <row r="111" spans="2:41" ht="27" customHeight="1">
      <c r="B111" s="4"/>
      <c r="C111" s="5"/>
      <c r="D111" s="6"/>
      <c r="E111" s="4"/>
      <c r="F111" s="4"/>
      <c r="G111" s="4"/>
      <c r="H111" s="6"/>
      <c r="I111" s="4"/>
      <c r="N111" s="4"/>
      <c r="Q111" s="14"/>
      <c r="R111" s="1"/>
      <c r="W111" s="22"/>
      <c r="X111" s="10"/>
      <c r="Y111" s="5"/>
      <c r="AA111" s="14"/>
      <c r="AC111" s="14"/>
      <c r="AD111" s="17"/>
      <c r="AF111" s="10"/>
      <c r="AH111" s="10"/>
      <c r="AI111" s="47"/>
      <c r="AJ111" s="10"/>
      <c r="AN111" s="21"/>
      <c r="AO111" s="13" t="str">
        <f t="shared" si="6"/>
        <v xml:space="preserve">   </v>
      </c>
    </row>
    <row r="112" spans="2:41" ht="27" customHeight="1">
      <c r="B112" s="4"/>
      <c r="C112" s="5"/>
      <c r="D112" s="6"/>
      <c r="E112" s="4"/>
      <c r="F112" s="4"/>
      <c r="G112" s="4"/>
      <c r="H112" s="6"/>
      <c r="I112" s="4"/>
      <c r="N112" s="4"/>
      <c r="Q112" s="14"/>
      <c r="R112" s="1"/>
      <c r="W112" s="22"/>
      <c r="X112" s="10"/>
      <c r="Y112" s="5"/>
      <c r="AA112" s="14"/>
      <c r="AC112" s="14"/>
      <c r="AD112" s="17"/>
      <c r="AF112" s="10"/>
      <c r="AH112" s="10"/>
      <c r="AI112" s="47"/>
      <c r="AJ112" s="10"/>
      <c r="AN112" s="21"/>
      <c r="AO112" s="13" t="str">
        <f t="shared" si="6"/>
        <v xml:space="preserve">   </v>
      </c>
    </row>
    <row r="113" spans="2:41" ht="27" customHeight="1">
      <c r="B113" s="4"/>
      <c r="C113" s="5"/>
      <c r="D113" s="6"/>
      <c r="E113" s="4"/>
      <c r="F113" s="4"/>
      <c r="G113" s="4"/>
      <c r="H113" s="6"/>
      <c r="I113" s="4"/>
      <c r="N113" s="4"/>
      <c r="Q113" s="14"/>
      <c r="R113" s="1"/>
      <c r="W113" s="22"/>
      <c r="X113" s="10"/>
      <c r="Y113" s="5"/>
      <c r="AA113" s="14"/>
      <c r="AC113" s="14"/>
      <c r="AD113" s="17"/>
      <c r="AF113" s="10"/>
      <c r="AH113" s="10"/>
      <c r="AI113" s="47"/>
      <c r="AJ113" s="10"/>
      <c r="AN113" s="21"/>
      <c r="AO113" s="13" t="str">
        <f t="shared" si="6"/>
        <v xml:space="preserve">   </v>
      </c>
    </row>
    <row r="114" spans="2:41" ht="27" customHeight="1">
      <c r="B114" s="4"/>
      <c r="C114" s="5"/>
      <c r="D114" s="6"/>
      <c r="E114" s="4"/>
      <c r="F114" s="4"/>
      <c r="G114" s="4"/>
      <c r="H114" s="6"/>
      <c r="I114" s="4"/>
      <c r="N114" s="4"/>
      <c r="Q114" s="14"/>
      <c r="R114" s="1"/>
      <c r="W114" s="22"/>
      <c r="X114" s="10"/>
      <c r="Y114" s="5"/>
      <c r="AA114" s="14"/>
      <c r="AC114" s="14"/>
      <c r="AD114" s="17"/>
      <c r="AF114" s="10"/>
      <c r="AH114" s="10"/>
      <c r="AI114" s="47"/>
      <c r="AJ114" s="10"/>
      <c r="AN114" s="21"/>
      <c r="AO114" s="13" t="str">
        <f t="shared" si="6"/>
        <v xml:space="preserve">   </v>
      </c>
    </row>
    <row r="115" spans="2:41" ht="27" customHeight="1">
      <c r="B115" s="4"/>
      <c r="C115" s="5"/>
      <c r="D115" s="6"/>
      <c r="E115" s="4"/>
      <c r="F115" s="4"/>
      <c r="G115" s="4"/>
      <c r="H115" s="6"/>
      <c r="I115" s="4"/>
      <c r="N115" s="4"/>
      <c r="Q115" s="14"/>
      <c r="R115" s="1"/>
      <c r="W115" s="22"/>
      <c r="X115" s="10"/>
      <c r="Y115" s="5"/>
      <c r="AA115" s="14"/>
      <c r="AC115" s="14"/>
      <c r="AD115" s="17"/>
      <c r="AF115" s="10"/>
      <c r="AH115" s="10"/>
      <c r="AI115" s="47"/>
      <c r="AJ115" s="10"/>
      <c r="AN115" s="21"/>
      <c r="AO115" s="13" t="str">
        <f t="shared" si="6"/>
        <v xml:space="preserve">   </v>
      </c>
    </row>
    <row r="116" spans="2:41" ht="27" customHeight="1">
      <c r="B116" s="4"/>
      <c r="C116" s="5"/>
      <c r="D116" s="6"/>
      <c r="E116" s="4"/>
      <c r="F116" s="4"/>
      <c r="G116" s="4"/>
      <c r="H116" s="6"/>
      <c r="I116" s="4"/>
      <c r="N116" s="4"/>
      <c r="Q116" s="14"/>
      <c r="R116" s="1"/>
      <c r="W116" s="22"/>
      <c r="X116" s="10"/>
      <c r="Y116" s="5"/>
      <c r="AA116" s="14"/>
      <c r="AC116" s="14"/>
      <c r="AD116" s="17"/>
      <c r="AF116" s="10"/>
      <c r="AH116" s="10"/>
      <c r="AI116" s="10"/>
      <c r="AJ116" s="10"/>
      <c r="AN116" s="21"/>
      <c r="AO116" s="13" t="str">
        <f t="shared" si="6"/>
        <v xml:space="preserve">   </v>
      </c>
    </row>
    <row r="117" spans="2:41" ht="27" customHeight="1">
      <c r="B117" s="4"/>
      <c r="C117" s="5"/>
      <c r="D117" s="6"/>
      <c r="E117" s="4"/>
      <c r="F117" s="4"/>
      <c r="G117" s="4"/>
      <c r="H117" s="6"/>
      <c r="I117" s="4"/>
      <c r="N117" s="4"/>
      <c r="Q117" s="14"/>
      <c r="R117" s="1"/>
      <c r="W117" s="22"/>
      <c r="X117" s="10"/>
      <c r="Y117" s="5"/>
      <c r="AA117" s="14"/>
      <c r="AC117" s="14"/>
      <c r="AD117" s="17"/>
      <c r="AF117" s="10"/>
      <c r="AH117" s="10"/>
      <c r="AI117" s="10"/>
      <c r="AJ117" s="10"/>
      <c r="AN117" s="21"/>
      <c r="AO117" s="13" t="str">
        <f t="shared" si="6"/>
        <v xml:space="preserve">   </v>
      </c>
    </row>
    <row r="118" spans="2:41" ht="27" customHeight="1">
      <c r="B118" s="4"/>
      <c r="C118" s="5"/>
      <c r="D118" s="6"/>
      <c r="E118" s="4"/>
      <c r="F118" s="4"/>
      <c r="G118" s="4"/>
      <c r="H118" s="6"/>
      <c r="I118" s="4"/>
      <c r="N118" s="4"/>
      <c r="Q118" s="14"/>
      <c r="R118" s="1"/>
      <c r="W118" s="22"/>
      <c r="X118" s="10"/>
      <c r="Y118" s="5"/>
      <c r="AA118" s="14"/>
      <c r="AC118" s="14"/>
      <c r="AD118" s="17"/>
      <c r="AF118" s="10"/>
      <c r="AH118" s="10"/>
      <c r="AI118" s="10"/>
      <c r="AJ118" s="10"/>
      <c r="AN118" s="21"/>
      <c r="AO118" s="13" t="str">
        <f t="shared" si="6"/>
        <v xml:space="preserve">   </v>
      </c>
    </row>
    <row r="119" spans="2:41" ht="27" customHeight="1">
      <c r="B119" s="4"/>
      <c r="C119" s="5"/>
      <c r="D119" s="6"/>
      <c r="E119" s="4"/>
      <c r="F119" s="4"/>
      <c r="G119" s="4"/>
      <c r="H119" s="6"/>
      <c r="I119" s="4"/>
      <c r="N119" s="4"/>
      <c r="Q119" s="14"/>
      <c r="R119" s="1"/>
      <c r="W119" s="22"/>
      <c r="X119" s="10"/>
      <c r="Y119" s="5"/>
      <c r="AA119" s="14"/>
      <c r="AC119" s="14"/>
      <c r="AD119" s="17"/>
      <c r="AF119" s="10"/>
      <c r="AH119" s="10"/>
      <c r="AI119" s="10"/>
      <c r="AJ119" s="10"/>
      <c r="AN119" s="21"/>
      <c r="AO119" s="13" t="str">
        <f t="shared" si="6"/>
        <v xml:space="preserve">   </v>
      </c>
    </row>
    <row r="120" spans="2:41" ht="27" customHeight="1">
      <c r="B120" s="4"/>
      <c r="C120" s="5"/>
      <c r="D120" s="6"/>
      <c r="E120" s="4"/>
      <c r="F120" s="4"/>
      <c r="G120" s="4"/>
      <c r="H120" s="6"/>
      <c r="I120" s="4"/>
      <c r="N120" s="4"/>
      <c r="Q120" s="14"/>
      <c r="R120" s="1"/>
      <c r="W120" s="22"/>
      <c r="X120" s="10"/>
      <c r="Y120" s="5"/>
      <c r="AA120" s="14"/>
      <c r="AC120" s="14"/>
      <c r="AD120" s="17"/>
      <c r="AF120" s="10"/>
      <c r="AH120" s="10"/>
      <c r="AI120" s="10"/>
      <c r="AJ120" s="10"/>
      <c r="AN120" s="21"/>
      <c r="AO120" s="13" t="str">
        <f t="shared" si="6"/>
        <v xml:space="preserve">   </v>
      </c>
    </row>
    <row r="121" spans="2:41" ht="27" customHeight="1">
      <c r="B121" s="4"/>
      <c r="C121" s="5"/>
      <c r="D121" s="6"/>
      <c r="E121" s="4"/>
      <c r="F121" s="4"/>
      <c r="G121" s="4"/>
      <c r="H121" s="6"/>
      <c r="I121" s="4"/>
      <c r="N121" s="4"/>
      <c r="Q121" s="14"/>
      <c r="R121" s="1"/>
      <c r="W121" s="22"/>
      <c r="X121" s="10"/>
      <c r="Y121" s="5"/>
      <c r="AA121" s="14"/>
      <c r="AC121" s="14"/>
      <c r="AD121" s="17"/>
      <c r="AF121" s="10"/>
      <c r="AH121" s="10"/>
      <c r="AI121" s="10"/>
      <c r="AJ121" s="10"/>
      <c r="AN121" s="21"/>
      <c r="AO121" s="13" t="str">
        <f t="shared" si="6"/>
        <v xml:space="preserve">   </v>
      </c>
    </row>
    <row r="122" spans="2:41" ht="27" customHeight="1">
      <c r="B122" s="4"/>
      <c r="C122" s="5"/>
      <c r="D122" s="6"/>
      <c r="E122" s="4"/>
      <c r="F122" s="4"/>
      <c r="G122" s="4"/>
      <c r="H122" s="6"/>
      <c r="I122" s="4"/>
      <c r="N122" s="4"/>
      <c r="Q122" s="14"/>
      <c r="R122" s="1"/>
      <c r="W122" s="22"/>
      <c r="X122" s="10"/>
      <c r="Y122" s="5"/>
      <c r="AA122" s="14"/>
      <c r="AC122" s="14"/>
      <c r="AD122" s="17"/>
      <c r="AF122" s="10"/>
      <c r="AH122" s="10"/>
      <c r="AI122" s="10"/>
      <c r="AJ122" s="10"/>
      <c r="AN122" s="21"/>
      <c r="AO122" s="13" t="str">
        <f t="shared" si="6"/>
        <v xml:space="preserve">   </v>
      </c>
    </row>
    <row r="123" spans="2:41" ht="27" customHeight="1">
      <c r="B123" s="4"/>
      <c r="C123" s="5"/>
      <c r="D123" s="6"/>
      <c r="E123" s="4"/>
      <c r="F123" s="4"/>
      <c r="G123" s="4"/>
      <c r="H123" s="6"/>
      <c r="I123" s="4"/>
      <c r="N123" s="4"/>
      <c r="Q123" s="14"/>
      <c r="R123" s="1"/>
      <c r="W123" s="22"/>
      <c r="X123" s="10"/>
      <c r="Y123" s="5"/>
      <c r="AA123" s="14"/>
      <c r="AC123" s="14"/>
      <c r="AD123" s="17"/>
      <c r="AF123" s="10"/>
      <c r="AH123" s="10"/>
      <c r="AI123" s="10"/>
      <c r="AJ123" s="10"/>
      <c r="AN123" s="21"/>
      <c r="AO123" s="13" t="str">
        <f t="shared" si="6"/>
        <v xml:space="preserve">   </v>
      </c>
    </row>
    <row r="124" spans="2:41" ht="27" customHeight="1">
      <c r="B124" s="4"/>
      <c r="C124" s="5"/>
      <c r="D124" s="6"/>
      <c r="E124" s="4"/>
      <c r="F124" s="4"/>
      <c r="G124" s="4"/>
      <c r="H124" s="6"/>
      <c r="I124" s="4"/>
      <c r="N124" s="4"/>
      <c r="Q124" s="14"/>
      <c r="R124" s="1"/>
      <c r="W124" s="22"/>
      <c r="X124" s="10"/>
      <c r="Y124" s="5"/>
      <c r="AA124" s="14"/>
      <c r="AC124" s="14"/>
      <c r="AD124" s="17"/>
      <c r="AF124" s="10"/>
      <c r="AH124" s="10"/>
      <c r="AI124" s="10"/>
      <c r="AJ124" s="10"/>
      <c r="AN124" s="21"/>
      <c r="AO124" s="13" t="str">
        <f t="shared" si="6"/>
        <v xml:space="preserve">   </v>
      </c>
    </row>
    <row r="125" spans="2:41" ht="27" customHeight="1">
      <c r="B125" s="4"/>
      <c r="C125" s="5"/>
      <c r="D125" s="6"/>
      <c r="E125" s="4"/>
      <c r="F125" s="4"/>
      <c r="G125" s="4"/>
      <c r="H125" s="6"/>
      <c r="I125" s="4"/>
      <c r="N125" s="4"/>
      <c r="Q125" s="14"/>
      <c r="R125" s="1"/>
      <c r="W125" s="22"/>
      <c r="X125" s="10"/>
      <c r="Y125" s="5"/>
      <c r="AA125" s="14"/>
      <c r="AC125" s="14"/>
      <c r="AD125" s="17"/>
      <c r="AF125" s="10"/>
      <c r="AH125" s="10"/>
      <c r="AI125" s="10"/>
      <c r="AJ125" s="10"/>
      <c r="AN125" s="21"/>
      <c r="AO125" s="13" t="str">
        <f t="shared" si="6"/>
        <v xml:space="preserve">   </v>
      </c>
    </row>
    <row r="126" spans="2:41" ht="27" customHeight="1">
      <c r="B126" s="4"/>
      <c r="C126" s="5"/>
      <c r="D126" s="6"/>
      <c r="E126" s="4"/>
      <c r="F126" s="4"/>
      <c r="G126" s="4"/>
      <c r="H126" s="6"/>
      <c r="I126" s="4"/>
      <c r="N126" s="4"/>
      <c r="Q126" s="14"/>
      <c r="R126" s="1"/>
      <c r="W126" s="22"/>
      <c r="X126" s="10"/>
      <c r="Y126" s="5"/>
      <c r="AA126" s="14"/>
      <c r="AC126" s="14"/>
      <c r="AD126" s="17"/>
      <c r="AF126" s="10"/>
      <c r="AH126" s="10"/>
      <c r="AI126" s="10"/>
      <c r="AJ126" s="10"/>
      <c r="AN126" s="21"/>
      <c r="AO126" s="13" t="str">
        <f t="shared" si="6"/>
        <v xml:space="preserve">   </v>
      </c>
    </row>
    <row r="127" spans="2:41" ht="27" customHeight="1">
      <c r="B127" s="4"/>
      <c r="C127" s="5"/>
      <c r="D127" s="6"/>
      <c r="E127" s="4"/>
      <c r="F127" s="4"/>
      <c r="G127" s="4"/>
      <c r="H127" s="6"/>
      <c r="I127" s="4"/>
      <c r="N127" s="4"/>
      <c r="Q127" s="14"/>
      <c r="R127" s="1"/>
      <c r="W127" s="22"/>
      <c r="X127" s="10"/>
      <c r="Y127" s="5"/>
      <c r="AA127" s="14"/>
      <c r="AC127" s="14"/>
      <c r="AD127" s="17"/>
      <c r="AF127" s="10"/>
      <c r="AH127" s="10"/>
      <c r="AI127" s="10"/>
      <c r="AJ127" s="10"/>
      <c r="AN127" s="21"/>
      <c r="AO127" s="13" t="str">
        <f t="shared" si="6"/>
        <v xml:space="preserve">   </v>
      </c>
    </row>
    <row r="128" spans="2:41" ht="27" customHeight="1">
      <c r="B128" s="4"/>
      <c r="C128" s="5"/>
      <c r="D128" s="6"/>
      <c r="E128" s="4"/>
      <c r="F128" s="4"/>
      <c r="G128" s="4"/>
      <c r="H128" s="6"/>
      <c r="I128" s="4"/>
      <c r="N128" s="4"/>
      <c r="Q128" s="14"/>
      <c r="R128" s="1"/>
      <c r="W128" s="22"/>
      <c r="X128" s="10"/>
      <c r="Y128" s="5"/>
      <c r="AA128" s="14"/>
      <c r="AC128" s="14"/>
      <c r="AD128" s="17"/>
      <c r="AF128" s="10"/>
      <c r="AH128" s="10"/>
      <c r="AI128" s="10"/>
      <c r="AJ128" s="10"/>
      <c r="AN128" s="21"/>
      <c r="AO128" s="13" t="str">
        <f t="shared" ref="AO128:AO191" si="7">+C128&amp;" "&amp;D128&amp;" "&amp;" "&amp;U128</f>
        <v xml:space="preserve">   </v>
      </c>
    </row>
    <row r="129" spans="2:41" ht="27" customHeight="1">
      <c r="B129" s="4"/>
      <c r="C129" s="5"/>
      <c r="D129" s="6"/>
      <c r="E129" s="4"/>
      <c r="F129" s="4"/>
      <c r="G129" s="4"/>
      <c r="H129" s="6"/>
      <c r="I129" s="4"/>
      <c r="N129" s="4"/>
      <c r="Q129" s="14"/>
      <c r="R129" s="1"/>
      <c r="W129" s="22"/>
      <c r="X129" s="10"/>
      <c r="Y129" s="5"/>
      <c r="AA129" s="14"/>
      <c r="AC129" s="14"/>
      <c r="AD129" s="17"/>
      <c r="AF129" s="10"/>
      <c r="AH129" s="10"/>
      <c r="AI129" s="10"/>
      <c r="AJ129" s="10"/>
      <c r="AN129" s="21"/>
      <c r="AO129" s="13" t="str">
        <f t="shared" si="7"/>
        <v xml:space="preserve">   </v>
      </c>
    </row>
    <row r="130" spans="2:41" ht="27" customHeight="1">
      <c r="B130" s="4"/>
      <c r="C130" s="5"/>
      <c r="D130" s="6"/>
      <c r="E130" s="4"/>
      <c r="F130" s="4"/>
      <c r="G130" s="4"/>
      <c r="H130" s="6"/>
      <c r="I130" s="4"/>
      <c r="N130" s="4"/>
      <c r="Q130" s="14"/>
      <c r="R130" s="1"/>
      <c r="W130" s="22"/>
      <c r="X130" s="10"/>
      <c r="Y130" s="5"/>
      <c r="AA130" s="14"/>
      <c r="AC130" s="14"/>
      <c r="AD130" s="17"/>
      <c r="AF130" s="10"/>
      <c r="AH130" s="10"/>
      <c r="AI130" s="10"/>
      <c r="AJ130" s="10"/>
      <c r="AN130" s="21"/>
      <c r="AO130" s="13" t="str">
        <f t="shared" si="7"/>
        <v xml:space="preserve">   </v>
      </c>
    </row>
    <row r="131" spans="2:41" ht="27" customHeight="1">
      <c r="B131" s="4"/>
      <c r="C131" s="5"/>
      <c r="D131" s="6"/>
      <c r="E131" s="4"/>
      <c r="F131" s="4"/>
      <c r="G131" s="4"/>
      <c r="H131" s="6"/>
      <c r="I131" s="4"/>
      <c r="N131" s="4"/>
      <c r="Q131" s="14"/>
      <c r="R131" s="1"/>
      <c r="W131" s="22"/>
      <c r="X131" s="10"/>
      <c r="Y131" s="5"/>
      <c r="AA131" s="14"/>
      <c r="AC131" s="14"/>
      <c r="AD131" s="17"/>
      <c r="AF131" s="10"/>
      <c r="AH131" s="10"/>
      <c r="AI131" s="10"/>
      <c r="AJ131" s="10"/>
      <c r="AN131" s="21"/>
      <c r="AO131" s="13" t="str">
        <f t="shared" si="7"/>
        <v xml:space="preserve">   </v>
      </c>
    </row>
    <row r="132" spans="2:41" ht="27" customHeight="1">
      <c r="B132" s="4"/>
      <c r="C132" s="5"/>
      <c r="D132" s="6"/>
      <c r="E132" s="4"/>
      <c r="F132" s="4"/>
      <c r="G132" s="4"/>
      <c r="H132" s="6"/>
      <c r="I132" s="4"/>
      <c r="N132" s="4"/>
      <c r="Q132" s="14"/>
      <c r="R132" s="1"/>
      <c r="W132" s="22"/>
      <c r="X132" s="10"/>
      <c r="Y132" s="5"/>
      <c r="AA132" s="14"/>
      <c r="AC132" s="14"/>
      <c r="AD132" s="17"/>
      <c r="AF132" s="10"/>
      <c r="AH132" s="10"/>
      <c r="AI132" s="10"/>
      <c r="AJ132" s="10"/>
      <c r="AN132" s="21"/>
      <c r="AO132" s="13" t="str">
        <f t="shared" si="7"/>
        <v xml:space="preserve">   </v>
      </c>
    </row>
    <row r="133" spans="2:41" ht="27" customHeight="1">
      <c r="B133" s="4"/>
      <c r="C133" s="5"/>
      <c r="D133" s="6"/>
      <c r="E133" s="4"/>
      <c r="F133" s="4"/>
      <c r="G133" s="4"/>
      <c r="H133" s="6"/>
      <c r="I133" s="4"/>
      <c r="N133" s="4"/>
      <c r="Q133" s="14"/>
      <c r="R133" s="1"/>
      <c r="W133" s="22"/>
      <c r="X133" s="10"/>
      <c r="Y133" s="5"/>
      <c r="AA133" s="14"/>
      <c r="AC133" s="14"/>
      <c r="AD133" s="17"/>
      <c r="AF133" s="10"/>
      <c r="AH133" s="10"/>
      <c r="AI133" s="10"/>
      <c r="AJ133" s="10"/>
      <c r="AN133" s="21"/>
      <c r="AO133" s="13" t="str">
        <f t="shared" si="7"/>
        <v xml:space="preserve">   </v>
      </c>
    </row>
    <row r="134" spans="2:41" ht="27" customHeight="1">
      <c r="B134" s="4"/>
      <c r="C134" s="5"/>
      <c r="D134" s="6"/>
      <c r="E134" s="4"/>
      <c r="F134" s="4"/>
      <c r="G134" s="4"/>
      <c r="H134" s="6"/>
      <c r="I134" s="4"/>
      <c r="N134" s="4"/>
      <c r="Q134" s="14"/>
      <c r="R134" s="1"/>
      <c r="W134" s="22"/>
      <c r="X134" s="10"/>
      <c r="Y134" s="5"/>
      <c r="AA134" s="14"/>
      <c r="AC134" s="14"/>
      <c r="AD134" s="17"/>
      <c r="AF134" s="10"/>
      <c r="AH134" s="10"/>
      <c r="AI134" s="10"/>
      <c r="AJ134" s="10"/>
      <c r="AN134" s="21"/>
      <c r="AO134" s="13" t="str">
        <f t="shared" si="7"/>
        <v xml:space="preserve">   </v>
      </c>
    </row>
    <row r="135" spans="2:41" ht="27" customHeight="1">
      <c r="B135" s="4"/>
      <c r="C135" s="5"/>
      <c r="D135" s="6"/>
      <c r="E135" s="4"/>
      <c r="F135" s="4"/>
      <c r="G135" s="4"/>
      <c r="H135" s="6"/>
      <c r="I135" s="4"/>
      <c r="N135" s="4"/>
      <c r="Q135" s="14"/>
      <c r="R135" s="1"/>
      <c r="W135" s="22"/>
      <c r="X135" s="10"/>
      <c r="Y135" s="5"/>
      <c r="AA135" s="14"/>
      <c r="AC135" s="14"/>
      <c r="AD135" s="17"/>
      <c r="AF135" s="10"/>
      <c r="AH135" s="10"/>
      <c r="AI135" s="10"/>
      <c r="AJ135" s="10"/>
      <c r="AN135" s="21"/>
      <c r="AO135" s="13" t="str">
        <f t="shared" si="7"/>
        <v xml:space="preserve">   </v>
      </c>
    </row>
    <row r="136" spans="2:41" ht="27" customHeight="1">
      <c r="B136" s="4"/>
      <c r="C136" s="5"/>
      <c r="D136" s="6"/>
      <c r="E136" s="4"/>
      <c r="F136" s="4"/>
      <c r="G136" s="4"/>
      <c r="H136" s="6"/>
      <c r="I136" s="4"/>
      <c r="N136" s="4"/>
      <c r="Q136" s="14"/>
      <c r="R136" s="1"/>
      <c r="W136" s="22"/>
      <c r="X136" s="10"/>
      <c r="Y136" s="5"/>
      <c r="AA136" s="14"/>
      <c r="AC136" s="14"/>
      <c r="AD136" s="17"/>
      <c r="AF136" s="10"/>
      <c r="AH136" s="10"/>
      <c r="AI136" s="10"/>
      <c r="AJ136" s="10"/>
      <c r="AN136" s="21"/>
      <c r="AO136" s="13" t="str">
        <f t="shared" si="7"/>
        <v xml:space="preserve">   </v>
      </c>
    </row>
    <row r="137" spans="2:41" ht="27" customHeight="1">
      <c r="B137" s="4"/>
      <c r="C137" s="5"/>
      <c r="D137" s="6"/>
      <c r="E137" s="4"/>
      <c r="F137" s="4"/>
      <c r="G137" s="4"/>
      <c r="H137" s="6"/>
      <c r="I137" s="4"/>
      <c r="N137" s="4"/>
      <c r="Q137" s="14"/>
      <c r="R137" s="1"/>
      <c r="W137" s="22"/>
      <c r="X137" s="10"/>
      <c r="Y137" s="5"/>
      <c r="AA137" s="14"/>
      <c r="AC137" s="14"/>
      <c r="AD137" s="17"/>
      <c r="AF137" s="10"/>
      <c r="AH137" s="10"/>
      <c r="AI137" s="10"/>
      <c r="AJ137" s="10"/>
      <c r="AN137" s="21"/>
      <c r="AO137" s="13" t="str">
        <f t="shared" si="7"/>
        <v xml:space="preserve">   </v>
      </c>
    </row>
    <row r="138" spans="2:41" ht="27" customHeight="1">
      <c r="B138" s="4"/>
      <c r="C138" s="5"/>
      <c r="D138" s="6"/>
      <c r="E138" s="4"/>
      <c r="F138" s="4"/>
      <c r="G138" s="4"/>
      <c r="H138" s="6"/>
      <c r="I138" s="4"/>
      <c r="N138" s="4"/>
      <c r="Q138" s="14"/>
      <c r="R138" s="1"/>
      <c r="W138" s="22"/>
      <c r="X138" s="10"/>
      <c r="Y138" s="5"/>
      <c r="AA138" s="14"/>
      <c r="AC138" s="14"/>
      <c r="AD138" s="17"/>
      <c r="AF138" s="10"/>
      <c r="AH138" s="10"/>
      <c r="AI138" s="10"/>
      <c r="AJ138" s="10"/>
      <c r="AN138" s="21"/>
      <c r="AO138" s="13" t="str">
        <f t="shared" si="7"/>
        <v xml:space="preserve">   </v>
      </c>
    </row>
    <row r="139" spans="2:41" ht="27" customHeight="1">
      <c r="B139" s="4"/>
      <c r="C139" s="5"/>
      <c r="D139" s="6"/>
      <c r="E139" s="4"/>
      <c r="F139" s="4"/>
      <c r="G139" s="4"/>
      <c r="H139" s="6"/>
      <c r="I139" s="4"/>
      <c r="N139" s="4"/>
      <c r="Q139" s="14"/>
      <c r="R139" s="1"/>
      <c r="W139" s="22"/>
      <c r="X139" s="10"/>
      <c r="Y139" s="5"/>
      <c r="AA139" s="14"/>
      <c r="AC139" s="14"/>
      <c r="AD139" s="17"/>
      <c r="AF139" s="10"/>
      <c r="AH139" s="10"/>
      <c r="AI139" s="10"/>
      <c r="AJ139" s="10"/>
      <c r="AN139" s="21"/>
      <c r="AO139" s="13" t="str">
        <f t="shared" si="7"/>
        <v xml:space="preserve">   </v>
      </c>
    </row>
    <row r="140" spans="2:41" ht="27" customHeight="1">
      <c r="B140" s="4"/>
      <c r="C140" s="5"/>
      <c r="D140" s="6"/>
      <c r="E140" s="4"/>
      <c r="F140" s="4"/>
      <c r="G140" s="4"/>
      <c r="H140" s="6"/>
      <c r="I140" s="4"/>
      <c r="N140" s="4"/>
      <c r="Q140" s="14"/>
      <c r="R140" s="1"/>
      <c r="W140" s="22"/>
      <c r="X140" s="10"/>
      <c r="Y140" s="5"/>
      <c r="AA140" s="14"/>
      <c r="AC140" s="14"/>
      <c r="AD140" s="17"/>
      <c r="AF140" s="10"/>
      <c r="AH140" s="10"/>
      <c r="AI140" s="10"/>
      <c r="AJ140" s="10"/>
      <c r="AN140" s="21"/>
      <c r="AO140" s="13" t="str">
        <f t="shared" si="7"/>
        <v xml:space="preserve">   </v>
      </c>
    </row>
    <row r="141" spans="2:41" ht="27" customHeight="1">
      <c r="B141" s="4"/>
      <c r="C141" s="5"/>
      <c r="D141" s="6"/>
      <c r="E141" s="4"/>
      <c r="F141" s="4"/>
      <c r="G141" s="4"/>
      <c r="H141" s="6"/>
      <c r="I141" s="4"/>
      <c r="N141" s="4"/>
      <c r="Q141" s="14"/>
      <c r="R141" s="1"/>
      <c r="W141" s="22"/>
      <c r="X141" s="10"/>
      <c r="Y141" s="5"/>
      <c r="AA141" s="14"/>
      <c r="AC141" s="14"/>
      <c r="AD141" s="17"/>
      <c r="AF141" s="10"/>
      <c r="AH141" s="10"/>
      <c r="AI141" s="10"/>
      <c r="AJ141" s="10"/>
      <c r="AN141" s="21"/>
      <c r="AO141" s="13" t="str">
        <f t="shared" si="7"/>
        <v xml:space="preserve">   </v>
      </c>
    </row>
    <row r="142" spans="2:41" ht="27" customHeight="1">
      <c r="B142" s="4"/>
      <c r="C142" s="5"/>
      <c r="D142" s="6"/>
      <c r="E142" s="4"/>
      <c r="F142" s="4"/>
      <c r="G142" s="4"/>
      <c r="H142" s="6"/>
      <c r="I142" s="4"/>
      <c r="N142" s="4"/>
      <c r="Q142" s="14"/>
      <c r="R142" s="1"/>
      <c r="W142" s="22"/>
      <c r="X142" s="10"/>
      <c r="Y142" s="5"/>
      <c r="AA142" s="14"/>
      <c r="AC142" s="14"/>
      <c r="AD142" s="17"/>
      <c r="AF142" s="10"/>
      <c r="AH142" s="10"/>
      <c r="AI142" s="10"/>
      <c r="AJ142" s="10"/>
      <c r="AN142" s="21"/>
      <c r="AO142" s="13" t="str">
        <f t="shared" si="7"/>
        <v xml:space="preserve">   </v>
      </c>
    </row>
    <row r="143" spans="2:41" ht="27" customHeight="1">
      <c r="B143" s="4"/>
      <c r="C143" s="5"/>
      <c r="D143" s="6"/>
      <c r="E143" s="4"/>
      <c r="F143" s="4"/>
      <c r="G143" s="4"/>
      <c r="H143" s="6"/>
      <c r="I143" s="4"/>
      <c r="N143" s="4"/>
      <c r="Q143" s="14"/>
      <c r="R143" s="1"/>
      <c r="W143" s="22"/>
      <c r="X143" s="10"/>
      <c r="Y143" s="5"/>
      <c r="AA143" s="14"/>
      <c r="AC143" s="14"/>
      <c r="AD143" s="17"/>
      <c r="AF143" s="10"/>
      <c r="AH143" s="10"/>
      <c r="AI143" s="10"/>
      <c r="AJ143" s="10"/>
      <c r="AN143" s="21"/>
      <c r="AO143" s="13" t="str">
        <f t="shared" si="7"/>
        <v xml:space="preserve">   </v>
      </c>
    </row>
    <row r="144" spans="2:41" ht="27" customHeight="1">
      <c r="B144" s="4"/>
      <c r="C144" s="5"/>
      <c r="D144" s="6"/>
      <c r="E144" s="4"/>
      <c r="F144" s="4"/>
      <c r="G144" s="4"/>
      <c r="H144" s="6"/>
      <c r="I144" s="4"/>
      <c r="N144" s="4"/>
      <c r="Q144" s="14"/>
      <c r="R144" s="1"/>
      <c r="W144" s="22"/>
      <c r="X144" s="10"/>
      <c r="Y144" s="5"/>
      <c r="AA144" s="14"/>
      <c r="AC144" s="14"/>
      <c r="AD144" s="17"/>
      <c r="AF144" s="10"/>
      <c r="AH144" s="10"/>
      <c r="AI144" s="10"/>
      <c r="AJ144" s="10"/>
      <c r="AN144" s="21"/>
      <c r="AO144" s="13" t="str">
        <f t="shared" si="7"/>
        <v xml:space="preserve">   </v>
      </c>
    </row>
    <row r="145" spans="2:41" ht="27" customHeight="1">
      <c r="B145" s="4"/>
      <c r="C145" s="5"/>
      <c r="D145" s="6"/>
      <c r="E145" s="4"/>
      <c r="F145" s="4"/>
      <c r="G145" s="4"/>
      <c r="H145" s="6"/>
      <c r="I145" s="4"/>
      <c r="N145" s="4"/>
      <c r="Q145" s="14"/>
      <c r="R145" s="1"/>
      <c r="W145" s="22"/>
      <c r="X145" s="10"/>
      <c r="Y145" s="5"/>
      <c r="AA145" s="14"/>
      <c r="AC145" s="14"/>
      <c r="AD145" s="17"/>
      <c r="AF145" s="10"/>
      <c r="AH145" s="10"/>
      <c r="AI145" s="10"/>
      <c r="AJ145" s="10"/>
      <c r="AN145" s="21"/>
      <c r="AO145" s="13" t="str">
        <f t="shared" si="7"/>
        <v xml:space="preserve">   </v>
      </c>
    </row>
    <row r="146" spans="2:41" ht="27" customHeight="1">
      <c r="B146" s="4"/>
      <c r="C146" s="5"/>
      <c r="D146" s="6"/>
      <c r="E146" s="4"/>
      <c r="F146" s="4"/>
      <c r="G146" s="4"/>
      <c r="H146" s="6"/>
      <c r="I146" s="4"/>
      <c r="N146" s="4"/>
      <c r="Q146" s="14"/>
      <c r="R146" s="1"/>
      <c r="W146" s="22"/>
      <c r="X146" s="10"/>
      <c r="Y146" s="5"/>
      <c r="AA146" s="14"/>
      <c r="AC146" s="14"/>
      <c r="AD146" s="17"/>
      <c r="AF146" s="10"/>
      <c r="AH146" s="10"/>
      <c r="AI146" s="10"/>
      <c r="AJ146" s="10"/>
      <c r="AN146" s="21"/>
      <c r="AO146" s="13" t="str">
        <f t="shared" si="7"/>
        <v xml:space="preserve">   </v>
      </c>
    </row>
    <row r="147" spans="2:41" ht="27" customHeight="1">
      <c r="B147" s="4"/>
      <c r="C147" s="5"/>
      <c r="D147" s="6"/>
      <c r="E147" s="4"/>
      <c r="F147" s="4"/>
      <c r="G147" s="4"/>
      <c r="H147" s="6"/>
      <c r="I147" s="4"/>
      <c r="N147" s="4"/>
      <c r="Q147" s="14"/>
      <c r="R147" s="1"/>
      <c r="W147" s="22"/>
      <c r="X147" s="10"/>
      <c r="Y147" s="5"/>
      <c r="AA147" s="14"/>
      <c r="AC147" s="14"/>
      <c r="AD147" s="17"/>
      <c r="AF147" s="10"/>
      <c r="AH147" s="10"/>
      <c r="AI147" s="10"/>
      <c r="AJ147" s="10"/>
      <c r="AN147" s="21"/>
      <c r="AO147" s="13" t="str">
        <f t="shared" si="7"/>
        <v xml:space="preserve">   </v>
      </c>
    </row>
    <row r="148" spans="2:41" ht="27" customHeight="1">
      <c r="B148" s="4"/>
      <c r="C148" s="5"/>
      <c r="D148" s="6"/>
      <c r="E148" s="4"/>
      <c r="F148" s="4"/>
      <c r="G148" s="4"/>
      <c r="H148" s="6"/>
      <c r="I148" s="4"/>
      <c r="N148" s="4"/>
      <c r="Q148" s="14"/>
      <c r="R148" s="1"/>
      <c r="W148" s="22"/>
      <c r="X148" s="10"/>
      <c r="Y148" s="5"/>
      <c r="AA148" s="14"/>
      <c r="AC148" s="14"/>
      <c r="AD148" s="17"/>
      <c r="AF148" s="10"/>
      <c r="AH148" s="10"/>
      <c r="AI148" s="10"/>
      <c r="AJ148" s="10"/>
      <c r="AN148" s="21"/>
      <c r="AO148" s="13" t="str">
        <f t="shared" si="7"/>
        <v xml:space="preserve">   </v>
      </c>
    </row>
    <row r="149" spans="2:41" ht="27" customHeight="1">
      <c r="B149" s="4"/>
      <c r="C149" s="5"/>
      <c r="D149" s="6"/>
      <c r="E149" s="4"/>
      <c r="F149" s="4"/>
      <c r="G149" s="4"/>
      <c r="H149" s="6"/>
      <c r="I149" s="4"/>
      <c r="N149" s="4"/>
      <c r="Q149" s="14"/>
      <c r="R149" s="1"/>
      <c r="W149" s="22"/>
      <c r="X149" s="10"/>
      <c r="Y149" s="5"/>
      <c r="AA149" s="14"/>
      <c r="AC149" s="14"/>
      <c r="AD149" s="17"/>
      <c r="AF149" s="10"/>
      <c r="AH149" s="10"/>
      <c r="AI149" s="10"/>
      <c r="AJ149" s="10"/>
      <c r="AN149" s="21"/>
      <c r="AO149" s="13" t="str">
        <f t="shared" si="7"/>
        <v xml:space="preserve">   </v>
      </c>
    </row>
    <row r="150" spans="2:41" ht="27" customHeight="1">
      <c r="B150" s="4"/>
      <c r="C150" s="5"/>
      <c r="D150" s="6"/>
      <c r="E150" s="4"/>
      <c r="F150" s="4"/>
      <c r="G150" s="4"/>
      <c r="H150" s="6"/>
      <c r="I150" s="4"/>
      <c r="N150" s="4"/>
      <c r="Q150" s="14"/>
      <c r="R150" s="1"/>
      <c r="W150" s="22"/>
      <c r="X150" s="10"/>
      <c r="Y150" s="5"/>
      <c r="AA150" s="14"/>
      <c r="AC150" s="14"/>
      <c r="AD150" s="17"/>
      <c r="AF150" s="10"/>
      <c r="AH150" s="10"/>
      <c r="AI150" s="10"/>
      <c r="AJ150" s="10"/>
      <c r="AN150" s="21"/>
      <c r="AO150" s="13" t="str">
        <f t="shared" si="7"/>
        <v xml:space="preserve">   </v>
      </c>
    </row>
    <row r="151" spans="2:41" ht="27" customHeight="1">
      <c r="B151" s="4"/>
      <c r="C151" s="5"/>
      <c r="D151" s="6"/>
      <c r="E151" s="4"/>
      <c r="F151" s="4"/>
      <c r="G151" s="4"/>
      <c r="H151" s="6"/>
      <c r="I151" s="4"/>
      <c r="N151" s="4"/>
      <c r="Q151" s="14"/>
      <c r="R151" s="1"/>
      <c r="W151" s="22"/>
      <c r="X151" s="10"/>
      <c r="Y151" s="5"/>
      <c r="AA151" s="14"/>
      <c r="AC151" s="14"/>
      <c r="AD151" s="17"/>
      <c r="AF151" s="10"/>
      <c r="AH151" s="10"/>
      <c r="AI151" s="10"/>
      <c r="AJ151" s="10"/>
      <c r="AN151" s="21"/>
      <c r="AO151" s="13" t="str">
        <f t="shared" si="7"/>
        <v xml:space="preserve">   </v>
      </c>
    </row>
    <row r="152" spans="2:41" ht="27" customHeight="1">
      <c r="B152" s="4"/>
      <c r="C152" s="5"/>
      <c r="D152" s="6"/>
      <c r="E152" s="4"/>
      <c r="F152" s="4"/>
      <c r="G152" s="4"/>
      <c r="H152" s="6"/>
      <c r="I152" s="4"/>
      <c r="N152" s="4"/>
      <c r="Q152" s="14"/>
      <c r="R152" s="1"/>
      <c r="W152" s="22"/>
      <c r="X152" s="10"/>
      <c r="Y152" s="5"/>
      <c r="AA152" s="14"/>
      <c r="AC152" s="14"/>
      <c r="AD152" s="17"/>
      <c r="AF152" s="10"/>
      <c r="AH152" s="10"/>
      <c r="AI152" s="10"/>
      <c r="AJ152" s="10"/>
      <c r="AN152" s="21"/>
      <c r="AO152" s="13" t="str">
        <f t="shared" si="7"/>
        <v xml:space="preserve">   </v>
      </c>
    </row>
    <row r="153" spans="2:41" ht="27" customHeight="1">
      <c r="B153" s="4"/>
      <c r="C153" s="5"/>
      <c r="D153" s="6"/>
      <c r="E153" s="4"/>
      <c r="F153" s="4"/>
      <c r="G153" s="4"/>
      <c r="H153" s="6"/>
      <c r="I153" s="4"/>
      <c r="N153" s="4"/>
      <c r="Q153" s="14"/>
      <c r="R153" s="1"/>
      <c r="W153" s="22"/>
      <c r="X153" s="10"/>
      <c r="Y153" s="5"/>
      <c r="AA153" s="14"/>
      <c r="AC153" s="14"/>
      <c r="AD153" s="17"/>
      <c r="AF153" s="10"/>
      <c r="AH153" s="10"/>
      <c r="AI153" s="10"/>
      <c r="AJ153" s="10"/>
      <c r="AN153" s="21"/>
      <c r="AO153" s="13" t="str">
        <f t="shared" si="7"/>
        <v xml:space="preserve">   </v>
      </c>
    </row>
    <row r="154" spans="2:41" ht="27" customHeight="1">
      <c r="B154" s="4"/>
      <c r="C154" s="5"/>
      <c r="D154" s="6"/>
      <c r="E154" s="4"/>
      <c r="F154" s="4"/>
      <c r="G154" s="4"/>
      <c r="H154" s="6"/>
      <c r="I154" s="4"/>
      <c r="N154" s="4"/>
      <c r="Q154" s="14"/>
      <c r="R154" s="1"/>
      <c r="W154" s="22"/>
      <c r="X154" s="10"/>
      <c r="Y154" s="5"/>
      <c r="AA154" s="14"/>
      <c r="AC154" s="14"/>
      <c r="AD154" s="17"/>
      <c r="AF154" s="10"/>
      <c r="AH154" s="10"/>
      <c r="AI154" s="10"/>
      <c r="AJ154" s="10"/>
      <c r="AN154" s="21"/>
      <c r="AO154" s="13" t="str">
        <f t="shared" si="7"/>
        <v xml:space="preserve">   </v>
      </c>
    </row>
    <row r="155" spans="2:41" ht="27" customHeight="1">
      <c r="B155" s="4"/>
      <c r="C155" s="5"/>
      <c r="D155" s="6"/>
      <c r="E155" s="4"/>
      <c r="F155" s="4"/>
      <c r="G155" s="4"/>
      <c r="H155" s="6"/>
      <c r="I155" s="4"/>
      <c r="N155" s="4"/>
      <c r="Q155" s="14"/>
      <c r="R155" s="1"/>
      <c r="W155" s="22"/>
      <c r="X155" s="10"/>
      <c r="Y155" s="5"/>
      <c r="AA155" s="14"/>
      <c r="AC155" s="14"/>
      <c r="AD155" s="17"/>
      <c r="AF155" s="10"/>
      <c r="AH155" s="10"/>
      <c r="AI155" s="10"/>
      <c r="AJ155" s="10"/>
      <c r="AN155" s="21"/>
      <c r="AO155" s="13" t="str">
        <f t="shared" si="7"/>
        <v xml:space="preserve">   </v>
      </c>
    </row>
    <row r="156" spans="2:41" ht="27" customHeight="1">
      <c r="B156" s="4"/>
      <c r="C156" s="5"/>
      <c r="D156" s="6"/>
      <c r="E156" s="4"/>
      <c r="F156" s="4"/>
      <c r="G156" s="4"/>
      <c r="H156" s="6"/>
      <c r="I156" s="4"/>
      <c r="N156" s="4"/>
      <c r="Q156" s="14"/>
      <c r="R156" s="1"/>
      <c r="W156" s="22"/>
      <c r="X156" s="10"/>
      <c r="Y156" s="5"/>
      <c r="AA156" s="14"/>
      <c r="AC156" s="14"/>
      <c r="AD156" s="17"/>
      <c r="AF156" s="10"/>
      <c r="AH156" s="10"/>
      <c r="AI156" s="10"/>
      <c r="AJ156" s="10"/>
      <c r="AN156" s="21"/>
      <c r="AO156" s="13" t="str">
        <f t="shared" si="7"/>
        <v xml:space="preserve">   </v>
      </c>
    </row>
    <row r="157" spans="2:41" ht="27" customHeight="1">
      <c r="B157" s="4"/>
      <c r="C157" s="5"/>
      <c r="D157" s="6"/>
      <c r="E157" s="4"/>
      <c r="F157" s="4"/>
      <c r="G157" s="4"/>
      <c r="H157" s="6"/>
      <c r="I157" s="4"/>
      <c r="N157" s="4"/>
      <c r="Q157" s="14"/>
      <c r="R157" s="1"/>
      <c r="W157" s="22"/>
      <c r="X157" s="10"/>
      <c r="Y157" s="5"/>
      <c r="AA157" s="14"/>
      <c r="AC157" s="14"/>
      <c r="AD157" s="17"/>
      <c r="AF157" s="10"/>
      <c r="AH157" s="10"/>
      <c r="AI157" s="10"/>
      <c r="AJ157" s="10"/>
      <c r="AN157" s="21"/>
      <c r="AO157" s="13" t="str">
        <f t="shared" si="7"/>
        <v xml:space="preserve">   </v>
      </c>
    </row>
    <row r="158" spans="2:41" ht="27" customHeight="1">
      <c r="B158" s="4"/>
      <c r="C158" s="5"/>
      <c r="D158" s="6"/>
      <c r="E158" s="4"/>
      <c r="F158" s="4"/>
      <c r="G158" s="4"/>
      <c r="H158" s="6"/>
      <c r="I158" s="4"/>
      <c r="N158" s="4"/>
      <c r="Q158" s="14"/>
      <c r="R158" s="1"/>
      <c r="W158" s="22"/>
      <c r="X158" s="10"/>
      <c r="Y158" s="5"/>
      <c r="AA158" s="14"/>
      <c r="AC158" s="14"/>
      <c r="AD158" s="17"/>
      <c r="AF158" s="10"/>
      <c r="AH158" s="10"/>
      <c r="AI158" s="10"/>
      <c r="AJ158" s="10"/>
      <c r="AN158" s="21"/>
      <c r="AO158" s="13" t="str">
        <f t="shared" si="7"/>
        <v xml:space="preserve">   </v>
      </c>
    </row>
    <row r="159" spans="2:41" ht="27" customHeight="1">
      <c r="B159" s="4"/>
      <c r="C159" s="5"/>
      <c r="D159" s="6"/>
      <c r="E159" s="4"/>
      <c r="F159" s="4"/>
      <c r="G159" s="4"/>
      <c r="H159" s="6"/>
      <c r="I159" s="4"/>
      <c r="N159" s="4"/>
      <c r="Q159" s="14"/>
      <c r="R159" s="1"/>
      <c r="W159" s="22"/>
      <c r="X159" s="10"/>
      <c r="Y159" s="5"/>
      <c r="AA159" s="14"/>
      <c r="AC159" s="14"/>
      <c r="AD159" s="17"/>
      <c r="AF159" s="10"/>
      <c r="AH159" s="10"/>
      <c r="AI159" s="10"/>
      <c r="AJ159" s="10"/>
      <c r="AN159" s="21"/>
      <c r="AO159" s="13" t="str">
        <f t="shared" si="7"/>
        <v xml:space="preserve">   </v>
      </c>
    </row>
    <row r="160" spans="2:41" ht="27" customHeight="1">
      <c r="B160" s="4"/>
      <c r="C160" s="5"/>
      <c r="D160" s="6"/>
      <c r="E160" s="4"/>
      <c r="F160" s="4"/>
      <c r="G160" s="4"/>
      <c r="H160" s="6"/>
      <c r="I160" s="4"/>
      <c r="N160" s="4"/>
      <c r="Q160" s="14"/>
      <c r="R160" s="1"/>
      <c r="W160" s="22"/>
      <c r="X160" s="10"/>
      <c r="Y160" s="5"/>
      <c r="AA160" s="14"/>
      <c r="AC160" s="14"/>
      <c r="AD160" s="17"/>
      <c r="AF160" s="10"/>
      <c r="AH160" s="10"/>
      <c r="AI160" s="10"/>
      <c r="AJ160" s="10"/>
      <c r="AN160" s="21"/>
      <c r="AO160" s="13" t="str">
        <f t="shared" si="7"/>
        <v xml:space="preserve">   </v>
      </c>
    </row>
    <row r="161" spans="2:41" ht="27" customHeight="1">
      <c r="B161" s="4"/>
      <c r="C161" s="5"/>
      <c r="D161" s="6"/>
      <c r="E161" s="4"/>
      <c r="F161" s="4"/>
      <c r="G161" s="4"/>
      <c r="H161" s="6"/>
      <c r="I161" s="4"/>
      <c r="N161" s="4"/>
      <c r="Q161" s="14"/>
      <c r="R161" s="1"/>
      <c r="W161" s="22"/>
      <c r="X161" s="10"/>
      <c r="Y161" s="5"/>
      <c r="AA161" s="14"/>
      <c r="AC161" s="14"/>
      <c r="AD161" s="17"/>
      <c r="AF161" s="10"/>
      <c r="AH161" s="10"/>
      <c r="AI161" s="10"/>
      <c r="AJ161" s="10"/>
      <c r="AN161" s="21"/>
      <c r="AO161" s="13" t="str">
        <f t="shared" si="7"/>
        <v xml:space="preserve">   </v>
      </c>
    </row>
    <row r="162" spans="2:41" ht="27" customHeight="1">
      <c r="B162" s="4"/>
      <c r="C162" s="5"/>
      <c r="D162" s="6"/>
      <c r="E162" s="4"/>
      <c r="F162" s="4"/>
      <c r="G162" s="4"/>
      <c r="H162" s="6"/>
      <c r="I162" s="4"/>
      <c r="N162" s="4"/>
      <c r="Q162" s="14"/>
      <c r="R162" s="1"/>
      <c r="W162" s="22"/>
      <c r="X162" s="10"/>
      <c r="Y162" s="5"/>
      <c r="AA162" s="14"/>
      <c r="AC162" s="14"/>
      <c r="AD162" s="17"/>
      <c r="AF162" s="10"/>
      <c r="AH162" s="10"/>
      <c r="AI162" s="10"/>
      <c r="AJ162" s="10"/>
      <c r="AN162" s="21"/>
      <c r="AO162" s="13" t="str">
        <f t="shared" si="7"/>
        <v xml:space="preserve">   </v>
      </c>
    </row>
    <row r="163" spans="2:41" ht="27" customHeight="1">
      <c r="B163" s="4"/>
      <c r="C163" s="5"/>
      <c r="D163" s="6"/>
      <c r="E163" s="4"/>
      <c r="F163" s="4"/>
      <c r="G163" s="4"/>
      <c r="H163" s="6"/>
      <c r="I163" s="4"/>
      <c r="N163" s="4"/>
      <c r="Q163" s="14"/>
      <c r="R163" s="1"/>
      <c r="W163" s="22"/>
      <c r="X163" s="10"/>
      <c r="Y163" s="5"/>
      <c r="AA163" s="14"/>
      <c r="AC163" s="14"/>
      <c r="AD163" s="17"/>
      <c r="AF163" s="10"/>
      <c r="AH163" s="10"/>
      <c r="AI163" s="10"/>
      <c r="AJ163" s="10"/>
      <c r="AN163" s="21"/>
      <c r="AO163" s="13" t="str">
        <f t="shared" si="7"/>
        <v xml:space="preserve">   </v>
      </c>
    </row>
    <row r="164" spans="2:41" ht="27" customHeight="1">
      <c r="B164" s="4"/>
      <c r="C164" s="5"/>
      <c r="D164" s="6"/>
      <c r="E164" s="4"/>
      <c r="F164" s="4"/>
      <c r="G164" s="4"/>
      <c r="H164" s="6"/>
      <c r="I164" s="4"/>
      <c r="N164" s="4"/>
      <c r="Q164" s="14"/>
      <c r="R164" s="1"/>
      <c r="W164" s="22"/>
      <c r="X164" s="10"/>
      <c r="Y164" s="5"/>
      <c r="AA164" s="14"/>
      <c r="AC164" s="14"/>
      <c r="AD164" s="17"/>
      <c r="AF164" s="10"/>
      <c r="AH164" s="10"/>
      <c r="AI164" s="10"/>
      <c r="AJ164" s="10"/>
      <c r="AN164" s="21"/>
      <c r="AO164" s="13" t="str">
        <f t="shared" si="7"/>
        <v xml:space="preserve">   </v>
      </c>
    </row>
    <row r="165" spans="2:41" ht="27" customHeight="1">
      <c r="B165" s="4"/>
      <c r="C165" s="5"/>
      <c r="D165" s="6"/>
      <c r="E165" s="4"/>
      <c r="F165" s="4"/>
      <c r="G165" s="4"/>
      <c r="H165" s="6"/>
      <c r="I165" s="4"/>
      <c r="N165" s="4"/>
      <c r="Q165" s="14"/>
      <c r="R165" s="1"/>
      <c r="W165" s="22"/>
      <c r="X165" s="10"/>
      <c r="Y165" s="5"/>
      <c r="AA165" s="14"/>
      <c r="AC165" s="14"/>
      <c r="AD165" s="17"/>
      <c r="AF165" s="10"/>
      <c r="AH165" s="10"/>
      <c r="AI165" s="10"/>
      <c r="AJ165" s="10"/>
      <c r="AN165" s="21"/>
      <c r="AO165" s="13" t="str">
        <f t="shared" si="7"/>
        <v xml:space="preserve">   </v>
      </c>
    </row>
    <row r="166" spans="2:41" ht="27" customHeight="1">
      <c r="B166" s="4"/>
      <c r="C166" s="5"/>
      <c r="D166" s="6"/>
      <c r="E166" s="4"/>
      <c r="F166" s="4"/>
      <c r="G166" s="4"/>
      <c r="H166" s="6"/>
      <c r="I166" s="4"/>
      <c r="N166" s="4"/>
      <c r="Q166" s="14"/>
      <c r="R166" s="1"/>
      <c r="W166" s="22"/>
      <c r="X166" s="10"/>
      <c r="Y166" s="5"/>
      <c r="AA166" s="14"/>
      <c r="AC166" s="14"/>
      <c r="AD166" s="17"/>
      <c r="AF166" s="10"/>
      <c r="AH166" s="10"/>
      <c r="AI166" s="10"/>
      <c r="AJ166" s="10"/>
      <c r="AN166" s="21"/>
      <c r="AO166" s="13" t="str">
        <f t="shared" si="7"/>
        <v xml:space="preserve">   </v>
      </c>
    </row>
    <row r="167" spans="2:41" ht="27" customHeight="1">
      <c r="B167" s="4"/>
      <c r="C167" s="5"/>
      <c r="D167" s="6"/>
      <c r="E167" s="4"/>
      <c r="F167" s="4"/>
      <c r="G167" s="4"/>
      <c r="H167" s="6"/>
      <c r="I167" s="4"/>
      <c r="N167" s="4"/>
      <c r="Q167" s="14"/>
      <c r="R167" s="1"/>
      <c r="W167" s="22"/>
      <c r="X167" s="10"/>
      <c r="Y167" s="5"/>
      <c r="AA167" s="14"/>
      <c r="AC167" s="14"/>
      <c r="AD167" s="17"/>
      <c r="AF167" s="10"/>
      <c r="AH167" s="10"/>
      <c r="AI167" s="10"/>
      <c r="AJ167" s="10"/>
      <c r="AN167" s="21"/>
      <c r="AO167" s="13" t="str">
        <f t="shared" si="7"/>
        <v xml:space="preserve">   </v>
      </c>
    </row>
    <row r="168" spans="2:41" ht="27" customHeight="1">
      <c r="B168" s="4"/>
      <c r="C168" s="5"/>
      <c r="D168" s="6"/>
      <c r="E168" s="4"/>
      <c r="F168" s="4"/>
      <c r="G168" s="4"/>
      <c r="H168" s="6"/>
      <c r="I168" s="4"/>
      <c r="N168" s="4"/>
      <c r="Q168" s="14"/>
      <c r="R168" s="1"/>
      <c r="W168" s="22"/>
      <c r="X168" s="10"/>
      <c r="Y168" s="5"/>
      <c r="AA168" s="14"/>
      <c r="AC168" s="14"/>
      <c r="AD168" s="17"/>
      <c r="AF168" s="10"/>
      <c r="AH168" s="10"/>
      <c r="AI168" s="10"/>
      <c r="AJ168" s="10"/>
      <c r="AN168" s="21"/>
      <c r="AO168" s="13" t="str">
        <f t="shared" si="7"/>
        <v xml:space="preserve">   </v>
      </c>
    </row>
    <row r="169" spans="2:41" ht="27" customHeight="1">
      <c r="B169" s="4"/>
      <c r="C169" s="5"/>
      <c r="D169" s="6"/>
      <c r="E169" s="4"/>
      <c r="F169" s="4"/>
      <c r="G169" s="4"/>
      <c r="H169" s="6"/>
      <c r="I169" s="4"/>
      <c r="N169" s="4"/>
      <c r="Q169" s="14"/>
      <c r="R169" s="1"/>
      <c r="W169" s="22"/>
      <c r="X169" s="10"/>
      <c r="Y169" s="5"/>
      <c r="AA169" s="14"/>
      <c r="AC169" s="14"/>
      <c r="AD169" s="17"/>
      <c r="AF169" s="10"/>
      <c r="AH169" s="10"/>
      <c r="AI169" s="10"/>
      <c r="AJ169" s="10"/>
      <c r="AN169" s="21"/>
      <c r="AO169" s="13" t="str">
        <f t="shared" si="7"/>
        <v xml:space="preserve">   </v>
      </c>
    </row>
    <row r="170" spans="2:41" ht="27" customHeight="1">
      <c r="B170" s="4"/>
      <c r="C170" s="5"/>
      <c r="D170" s="6"/>
      <c r="E170" s="4"/>
      <c r="F170" s="4"/>
      <c r="G170" s="4"/>
      <c r="H170" s="6"/>
      <c r="I170" s="4"/>
      <c r="N170" s="4"/>
      <c r="Q170" s="14"/>
      <c r="R170" s="1"/>
      <c r="W170" s="22"/>
      <c r="X170" s="10"/>
      <c r="Y170" s="5"/>
      <c r="AA170" s="14"/>
      <c r="AC170" s="14"/>
      <c r="AD170" s="17"/>
      <c r="AF170" s="10"/>
      <c r="AH170" s="10"/>
      <c r="AI170" s="10"/>
      <c r="AJ170" s="10"/>
      <c r="AN170" s="21"/>
      <c r="AO170" s="13" t="str">
        <f t="shared" si="7"/>
        <v xml:space="preserve">   </v>
      </c>
    </row>
    <row r="171" spans="2:41" ht="27" customHeight="1">
      <c r="B171" s="4"/>
      <c r="C171" s="5"/>
      <c r="D171" s="6"/>
      <c r="E171" s="4"/>
      <c r="F171" s="4"/>
      <c r="G171" s="4"/>
      <c r="H171" s="6"/>
      <c r="I171" s="4"/>
      <c r="N171" s="4"/>
      <c r="Q171" s="14"/>
      <c r="R171" s="1"/>
      <c r="W171" s="22"/>
      <c r="X171" s="10"/>
      <c r="Y171" s="5"/>
      <c r="AA171" s="14"/>
      <c r="AC171" s="14"/>
      <c r="AD171" s="17"/>
      <c r="AF171" s="10"/>
      <c r="AH171" s="10"/>
      <c r="AI171" s="10"/>
      <c r="AJ171" s="10"/>
      <c r="AN171" s="21"/>
      <c r="AO171" s="13" t="str">
        <f t="shared" si="7"/>
        <v xml:space="preserve">   </v>
      </c>
    </row>
    <row r="172" spans="2:41" ht="27" customHeight="1">
      <c r="B172" s="4"/>
      <c r="C172" s="5"/>
      <c r="D172" s="6"/>
      <c r="E172" s="4"/>
      <c r="F172" s="4"/>
      <c r="G172" s="4"/>
      <c r="H172" s="6"/>
      <c r="I172" s="4"/>
      <c r="N172" s="4"/>
      <c r="Q172" s="14"/>
      <c r="R172" s="1"/>
      <c r="W172" s="22"/>
      <c r="X172" s="10"/>
      <c r="Y172" s="5"/>
      <c r="AA172" s="14"/>
      <c r="AC172" s="14"/>
      <c r="AD172" s="17"/>
      <c r="AF172" s="10"/>
      <c r="AH172" s="10"/>
      <c r="AI172" s="10"/>
      <c r="AJ172" s="10"/>
      <c r="AN172" s="21"/>
      <c r="AO172" s="13" t="str">
        <f t="shared" si="7"/>
        <v xml:space="preserve">   </v>
      </c>
    </row>
    <row r="173" spans="2:41" ht="27" customHeight="1">
      <c r="B173" s="4"/>
      <c r="C173" s="5"/>
      <c r="D173" s="6"/>
      <c r="E173" s="4"/>
      <c r="F173" s="4"/>
      <c r="G173" s="4"/>
      <c r="H173" s="6"/>
      <c r="I173" s="4"/>
      <c r="N173" s="4"/>
      <c r="Q173" s="14"/>
      <c r="R173" s="1"/>
      <c r="W173" s="22"/>
      <c r="X173" s="10"/>
      <c r="Y173" s="5"/>
      <c r="AA173" s="14"/>
      <c r="AC173" s="14"/>
      <c r="AD173" s="17"/>
      <c r="AF173" s="10"/>
      <c r="AH173" s="10"/>
      <c r="AI173" s="10"/>
      <c r="AJ173" s="10"/>
      <c r="AN173" s="21"/>
      <c r="AO173" s="13" t="str">
        <f t="shared" si="7"/>
        <v xml:space="preserve">   </v>
      </c>
    </row>
    <row r="174" spans="2:41" ht="27" customHeight="1">
      <c r="B174" s="4"/>
      <c r="C174" s="5"/>
      <c r="D174" s="6"/>
      <c r="E174" s="4"/>
      <c r="F174" s="4"/>
      <c r="G174" s="4"/>
      <c r="H174" s="6"/>
      <c r="I174" s="4"/>
      <c r="N174" s="4"/>
      <c r="Q174" s="14"/>
      <c r="R174" s="1"/>
      <c r="W174" s="22"/>
      <c r="X174" s="10"/>
      <c r="Y174" s="5"/>
      <c r="AA174" s="14"/>
      <c r="AC174" s="14"/>
      <c r="AD174" s="17"/>
      <c r="AF174" s="10"/>
      <c r="AH174" s="10"/>
      <c r="AI174" s="10"/>
      <c r="AJ174" s="10"/>
      <c r="AN174" s="21"/>
      <c r="AO174" s="13" t="str">
        <f t="shared" si="7"/>
        <v xml:space="preserve">   </v>
      </c>
    </row>
    <row r="175" spans="2:41" ht="27" customHeight="1">
      <c r="B175" s="4"/>
      <c r="C175" s="5"/>
      <c r="D175" s="6"/>
      <c r="E175" s="4"/>
      <c r="F175" s="4"/>
      <c r="G175" s="4"/>
      <c r="H175" s="6"/>
      <c r="I175" s="4"/>
      <c r="N175" s="4"/>
      <c r="Q175" s="14"/>
      <c r="R175" s="1"/>
      <c r="W175" s="22"/>
      <c r="X175" s="10"/>
      <c r="Y175" s="5"/>
      <c r="AA175" s="14"/>
      <c r="AC175" s="14"/>
      <c r="AD175" s="17"/>
      <c r="AF175" s="10"/>
      <c r="AH175" s="10"/>
      <c r="AI175" s="10"/>
      <c r="AJ175" s="10"/>
      <c r="AN175" s="21"/>
      <c r="AO175" s="13" t="str">
        <f t="shared" si="7"/>
        <v xml:space="preserve">   </v>
      </c>
    </row>
    <row r="176" spans="2:41" ht="27" customHeight="1">
      <c r="B176" s="4"/>
      <c r="C176" s="5"/>
      <c r="D176" s="6"/>
      <c r="E176" s="4"/>
      <c r="F176" s="4"/>
      <c r="G176" s="4"/>
      <c r="H176" s="6"/>
      <c r="I176" s="4"/>
      <c r="N176" s="4"/>
      <c r="Q176" s="14"/>
      <c r="R176" s="1"/>
      <c r="W176" s="22"/>
      <c r="X176" s="10"/>
      <c r="Y176" s="5"/>
      <c r="AA176" s="14"/>
      <c r="AC176" s="14"/>
      <c r="AD176" s="17"/>
      <c r="AF176" s="10"/>
      <c r="AH176" s="10"/>
      <c r="AI176" s="10"/>
      <c r="AJ176" s="10"/>
      <c r="AN176" s="21"/>
      <c r="AO176" s="13" t="str">
        <f t="shared" si="7"/>
        <v xml:space="preserve">   </v>
      </c>
    </row>
    <row r="177" spans="2:41" ht="27" customHeight="1">
      <c r="B177" s="4"/>
      <c r="C177" s="5"/>
      <c r="D177" s="6"/>
      <c r="E177" s="4"/>
      <c r="F177" s="4"/>
      <c r="G177" s="4"/>
      <c r="H177" s="6"/>
      <c r="I177" s="4"/>
      <c r="N177" s="4"/>
      <c r="Q177" s="14"/>
      <c r="R177" s="1"/>
      <c r="W177" s="22"/>
      <c r="X177" s="10"/>
      <c r="Y177" s="5"/>
      <c r="AA177" s="14"/>
      <c r="AC177" s="14"/>
      <c r="AD177" s="17"/>
      <c r="AF177" s="10"/>
      <c r="AH177" s="10"/>
      <c r="AI177" s="10"/>
      <c r="AJ177" s="10"/>
      <c r="AN177" s="21"/>
      <c r="AO177" s="13" t="str">
        <f t="shared" si="7"/>
        <v xml:space="preserve">   </v>
      </c>
    </row>
    <row r="178" spans="2:41" ht="27" customHeight="1">
      <c r="B178" s="4"/>
      <c r="C178" s="5"/>
      <c r="D178" s="6"/>
      <c r="E178" s="4"/>
      <c r="F178" s="4"/>
      <c r="G178" s="4"/>
      <c r="H178" s="6"/>
      <c r="I178" s="4"/>
      <c r="N178" s="4"/>
      <c r="Q178" s="14"/>
      <c r="R178" s="1"/>
      <c r="W178" s="22"/>
      <c r="X178" s="10"/>
      <c r="Y178" s="5"/>
      <c r="AA178" s="14"/>
      <c r="AC178" s="14"/>
      <c r="AD178" s="17"/>
      <c r="AF178" s="10"/>
      <c r="AH178" s="10"/>
      <c r="AI178" s="10"/>
      <c r="AJ178" s="10"/>
      <c r="AN178" s="21"/>
      <c r="AO178" s="13" t="str">
        <f t="shared" si="7"/>
        <v xml:space="preserve">   </v>
      </c>
    </row>
    <row r="179" spans="2:41" ht="27" customHeight="1">
      <c r="B179" s="4"/>
      <c r="C179" s="5"/>
      <c r="D179" s="6"/>
      <c r="E179" s="4"/>
      <c r="F179" s="4"/>
      <c r="G179" s="4"/>
      <c r="H179" s="6"/>
      <c r="I179" s="4"/>
      <c r="N179" s="4"/>
      <c r="Q179" s="14"/>
      <c r="R179" s="1"/>
      <c r="W179" s="22"/>
      <c r="X179" s="10"/>
      <c r="Y179" s="5"/>
      <c r="AA179" s="14"/>
      <c r="AC179" s="14"/>
      <c r="AD179" s="17"/>
      <c r="AF179" s="10"/>
      <c r="AH179" s="10"/>
      <c r="AI179" s="10"/>
      <c r="AJ179" s="10"/>
      <c r="AN179" s="21"/>
      <c r="AO179" s="13" t="str">
        <f t="shared" si="7"/>
        <v xml:space="preserve">   </v>
      </c>
    </row>
    <row r="180" spans="2:41" ht="27" customHeight="1">
      <c r="B180" s="4"/>
      <c r="C180" s="5"/>
      <c r="D180" s="6"/>
      <c r="E180" s="4"/>
      <c r="F180" s="4"/>
      <c r="G180" s="4"/>
      <c r="H180" s="6"/>
      <c r="I180" s="4"/>
      <c r="N180" s="4"/>
      <c r="Q180" s="14"/>
      <c r="R180" s="1"/>
      <c r="W180" s="22"/>
      <c r="X180" s="10"/>
      <c r="Y180" s="5"/>
      <c r="AA180" s="14"/>
      <c r="AC180" s="14"/>
      <c r="AD180" s="17"/>
      <c r="AF180" s="10"/>
      <c r="AH180" s="10"/>
      <c r="AI180" s="10"/>
      <c r="AJ180" s="10"/>
      <c r="AN180" s="21"/>
      <c r="AO180" s="13" t="str">
        <f t="shared" si="7"/>
        <v xml:space="preserve">   </v>
      </c>
    </row>
    <row r="181" spans="2:41" ht="27" customHeight="1">
      <c r="B181" s="4"/>
      <c r="C181" s="5"/>
      <c r="D181" s="6"/>
      <c r="E181" s="4"/>
      <c r="F181" s="4"/>
      <c r="G181" s="4"/>
      <c r="H181" s="6"/>
      <c r="I181" s="4"/>
      <c r="N181" s="4"/>
      <c r="Q181" s="14"/>
      <c r="R181" s="1"/>
      <c r="W181" s="22"/>
      <c r="X181" s="10"/>
      <c r="Y181" s="5"/>
      <c r="AA181" s="14"/>
      <c r="AC181" s="14"/>
      <c r="AD181" s="17"/>
      <c r="AF181" s="10"/>
      <c r="AH181" s="10"/>
      <c r="AI181" s="10"/>
      <c r="AJ181" s="10"/>
      <c r="AN181" s="21"/>
      <c r="AO181" s="13" t="str">
        <f t="shared" si="7"/>
        <v xml:space="preserve">   </v>
      </c>
    </row>
    <row r="182" spans="2:41" ht="27" customHeight="1">
      <c r="B182" s="4"/>
      <c r="C182" s="5"/>
      <c r="D182" s="6"/>
      <c r="E182" s="4"/>
      <c r="F182" s="4"/>
      <c r="G182" s="4"/>
      <c r="H182" s="6"/>
      <c r="I182" s="4"/>
      <c r="N182" s="4"/>
      <c r="Q182" s="14"/>
      <c r="R182" s="1"/>
      <c r="W182" s="22"/>
      <c r="X182" s="10"/>
      <c r="Y182" s="5"/>
      <c r="AA182" s="14"/>
      <c r="AC182" s="14"/>
      <c r="AD182" s="17"/>
      <c r="AF182" s="10"/>
      <c r="AH182" s="10"/>
      <c r="AI182" s="10"/>
      <c r="AJ182" s="10"/>
      <c r="AN182" s="21"/>
      <c r="AO182" s="13" t="str">
        <f t="shared" si="7"/>
        <v xml:space="preserve">   </v>
      </c>
    </row>
    <row r="183" spans="2:41" ht="27" customHeight="1">
      <c r="B183" s="4"/>
      <c r="C183" s="5"/>
      <c r="D183" s="6"/>
      <c r="E183" s="4"/>
      <c r="F183" s="4"/>
      <c r="G183" s="4"/>
      <c r="H183" s="6"/>
      <c r="I183" s="4"/>
      <c r="N183" s="4"/>
      <c r="Q183" s="14"/>
      <c r="R183" s="1"/>
      <c r="W183" s="22"/>
      <c r="X183" s="10"/>
      <c r="Y183" s="5"/>
      <c r="AA183" s="14"/>
      <c r="AC183" s="14"/>
      <c r="AD183" s="17"/>
      <c r="AF183" s="10"/>
      <c r="AH183" s="10"/>
      <c r="AI183" s="10"/>
      <c r="AJ183" s="10"/>
      <c r="AN183" s="21"/>
      <c r="AO183" s="13" t="str">
        <f t="shared" si="7"/>
        <v xml:space="preserve">   </v>
      </c>
    </row>
    <row r="184" spans="2:41" ht="27" customHeight="1">
      <c r="B184" s="4"/>
      <c r="C184" s="5"/>
      <c r="D184" s="6"/>
      <c r="E184" s="4"/>
      <c r="F184" s="4"/>
      <c r="G184" s="4"/>
      <c r="H184" s="6"/>
      <c r="I184" s="4"/>
      <c r="N184" s="4"/>
      <c r="Q184" s="14"/>
      <c r="R184" s="1"/>
      <c r="W184" s="22"/>
      <c r="X184" s="10"/>
      <c r="Y184" s="5"/>
      <c r="AA184" s="14"/>
      <c r="AC184" s="14"/>
      <c r="AD184" s="17"/>
      <c r="AF184" s="10"/>
      <c r="AH184" s="10"/>
      <c r="AI184" s="10"/>
      <c r="AJ184" s="10"/>
      <c r="AN184" s="21"/>
      <c r="AO184" s="13" t="str">
        <f t="shared" si="7"/>
        <v xml:space="preserve">   </v>
      </c>
    </row>
    <row r="185" spans="2:41" ht="27" customHeight="1">
      <c r="B185" s="4"/>
      <c r="C185" s="5"/>
      <c r="D185" s="6"/>
      <c r="E185" s="4"/>
      <c r="F185" s="4"/>
      <c r="G185" s="4"/>
      <c r="H185" s="6"/>
      <c r="I185" s="4"/>
      <c r="N185" s="4"/>
      <c r="Q185" s="14"/>
      <c r="R185" s="1"/>
      <c r="W185" s="22"/>
      <c r="X185" s="10"/>
      <c r="Y185" s="5"/>
      <c r="AA185" s="14"/>
      <c r="AC185" s="14"/>
      <c r="AD185" s="17"/>
      <c r="AF185" s="10"/>
      <c r="AH185" s="10"/>
      <c r="AI185" s="10"/>
      <c r="AJ185" s="10"/>
      <c r="AN185" s="21"/>
      <c r="AO185" s="13" t="str">
        <f t="shared" si="7"/>
        <v xml:space="preserve">   </v>
      </c>
    </row>
    <row r="186" spans="2:41" ht="27" customHeight="1">
      <c r="B186" s="4"/>
      <c r="C186" s="5"/>
      <c r="D186" s="6"/>
      <c r="E186" s="4"/>
      <c r="F186" s="4"/>
      <c r="G186" s="4"/>
      <c r="H186" s="6"/>
      <c r="I186" s="4"/>
      <c r="N186" s="4"/>
      <c r="Q186" s="14"/>
      <c r="R186" s="1"/>
      <c r="W186" s="22"/>
      <c r="X186" s="10"/>
      <c r="Y186" s="5"/>
      <c r="AA186" s="14"/>
      <c r="AC186" s="14"/>
      <c r="AD186" s="17"/>
      <c r="AF186" s="10"/>
      <c r="AH186" s="10"/>
      <c r="AI186" s="10"/>
      <c r="AJ186" s="10"/>
      <c r="AN186" s="21"/>
      <c r="AO186" s="13" t="str">
        <f t="shared" si="7"/>
        <v xml:space="preserve">   </v>
      </c>
    </row>
    <row r="187" spans="2:41" ht="27" customHeight="1">
      <c r="B187" s="4"/>
      <c r="C187" s="5"/>
      <c r="D187" s="6"/>
      <c r="E187" s="4"/>
      <c r="F187" s="4"/>
      <c r="G187" s="4"/>
      <c r="H187" s="6"/>
      <c r="I187" s="4"/>
      <c r="N187" s="4"/>
      <c r="Q187" s="14"/>
      <c r="R187" s="1"/>
      <c r="W187" s="22"/>
      <c r="X187" s="10"/>
      <c r="Y187" s="5"/>
      <c r="AA187" s="14"/>
      <c r="AC187" s="14"/>
      <c r="AD187" s="17"/>
      <c r="AF187" s="10"/>
      <c r="AH187" s="10"/>
      <c r="AI187" s="10"/>
      <c r="AJ187" s="10"/>
      <c r="AN187" s="21"/>
      <c r="AO187" s="13" t="str">
        <f t="shared" si="7"/>
        <v xml:space="preserve">   </v>
      </c>
    </row>
    <row r="188" spans="2:41" ht="27" customHeight="1">
      <c r="B188" s="4"/>
      <c r="C188" s="5"/>
      <c r="D188" s="6"/>
      <c r="E188" s="4"/>
      <c r="F188" s="4"/>
      <c r="G188" s="4"/>
      <c r="H188" s="6"/>
      <c r="I188" s="4"/>
      <c r="N188" s="4"/>
      <c r="Q188" s="14"/>
      <c r="R188" s="1"/>
      <c r="W188" s="22"/>
      <c r="X188" s="10"/>
      <c r="Y188" s="5"/>
      <c r="AA188" s="14"/>
      <c r="AC188" s="14"/>
      <c r="AD188" s="17"/>
      <c r="AF188" s="10"/>
      <c r="AH188" s="10"/>
      <c r="AI188" s="10"/>
      <c r="AJ188" s="10"/>
      <c r="AN188" s="21"/>
      <c r="AO188" s="13" t="str">
        <f t="shared" si="7"/>
        <v xml:space="preserve">   </v>
      </c>
    </row>
    <row r="189" spans="2:41" ht="27" customHeight="1">
      <c r="B189" s="4"/>
      <c r="C189" s="5"/>
      <c r="D189" s="6"/>
      <c r="E189" s="4"/>
      <c r="F189" s="4"/>
      <c r="G189" s="4"/>
      <c r="H189" s="6"/>
      <c r="I189" s="4"/>
      <c r="N189" s="4"/>
      <c r="Q189" s="14"/>
      <c r="R189" s="1"/>
      <c r="W189" s="22"/>
      <c r="X189" s="10"/>
      <c r="Y189" s="5"/>
      <c r="AA189" s="14"/>
      <c r="AC189" s="14"/>
      <c r="AD189" s="17"/>
      <c r="AF189" s="10"/>
      <c r="AH189" s="10"/>
      <c r="AI189" s="10"/>
      <c r="AJ189" s="10"/>
      <c r="AN189" s="21"/>
      <c r="AO189" s="13" t="str">
        <f t="shared" si="7"/>
        <v xml:space="preserve">   </v>
      </c>
    </row>
    <row r="190" spans="2:41" ht="27" customHeight="1">
      <c r="B190" s="4"/>
      <c r="C190" s="5"/>
      <c r="D190" s="6"/>
      <c r="E190" s="4"/>
      <c r="F190" s="4"/>
      <c r="G190" s="4"/>
      <c r="H190" s="6"/>
      <c r="I190" s="4"/>
      <c r="N190" s="4"/>
      <c r="Q190" s="14"/>
      <c r="R190" s="1"/>
      <c r="W190" s="22"/>
      <c r="X190" s="10"/>
      <c r="Y190" s="5"/>
      <c r="AA190" s="14"/>
      <c r="AC190" s="14"/>
      <c r="AD190" s="17"/>
      <c r="AF190" s="10"/>
      <c r="AH190" s="10"/>
      <c r="AI190" s="10"/>
      <c r="AJ190" s="10"/>
      <c r="AN190" s="21"/>
      <c r="AO190" s="13" t="str">
        <f t="shared" si="7"/>
        <v xml:space="preserve">   </v>
      </c>
    </row>
    <row r="191" spans="2:41" ht="27" customHeight="1">
      <c r="B191" s="4"/>
      <c r="C191" s="5"/>
      <c r="D191" s="6"/>
      <c r="E191" s="4"/>
      <c r="F191" s="4"/>
      <c r="G191" s="4"/>
      <c r="H191" s="6"/>
      <c r="I191" s="4"/>
      <c r="N191" s="4"/>
      <c r="Q191" s="14"/>
      <c r="R191" s="1"/>
      <c r="W191" s="22"/>
      <c r="X191" s="10"/>
      <c r="Y191" s="5"/>
      <c r="AA191" s="14"/>
      <c r="AC191" s="14"/>
      <c r="AD191" s="17"/>
      <c r="AF191" s="10"/>
      <c r="AH191" s="10"/>
      <c r="AI191" s="10"/>
      <c r="AJ191" s="10"/>
      <c r="AN191" s="21"/>
      <c r="AO191" s="13" t="str">
        <f t="shared" si="7"/>
        <v xml:space="preserve">   </v>
      </c>
    </row>
    <row r="192" spans="2:41" ht="27" customHeight="1">
      <c r="B192" s="4"/>
      <c r="C192" s="5"/>
      <c r="D192" s="6"/>
      <c r="E192" s="4"/>
      <c r="F192" s="4"/>
      <c r="G192" s="4"/>
      <c r="H192" s="6"/>
      <c r="I192" s="4"/>
      <c r="N192" s="4"/>
      <c r="Q192" s="14"/>
      <c r="R192" s="1"/>
      <c r="W192" s="22"/>
      <c r="X192" s="10"/>
      <c r="Y192" s="5"/>
      <c r="AA192" s="14"/>
      <c r="AC192" s="14"/>
      <c r="AD192" s="17"/>
      <c r="AF192" s="10"/>
      <c r="AH192" s="10"/>
      <c r="AI192" s="10"/>
      <c r="AJ192" s="10"/>
      <c r="AN192" s="21"/>
      <c r="AO192" s="13" t="str">
        <f t="shared" ref="AO192:AO255" si="8">+C192&amp;" "&amp;D192&amp;" "&amp;" "&amp;U192</f>
        <v xml:space="preserve">   </v>
      </c>
    </row>
    <row r="193" spans="2:41" ht="27" customHeight="1">
      <c r="B193" s="4"/>
      <c r="C193" s="5"/>
      <c r="D193" s="6"/>
      <c r="E193" s="4"/>
      <c r="F193" s="4"/>
      <c r="G193" s="4"/>
      <c r="H193" s="6"/>
      <c r="I193" s="4"/>
      <c r="N193" s="4"/>
      <c r="Q193" s="14"/>
      <c r="R193" s="1"/>
      <c r="W193" s="22"/>
      <c r="X193" s="10"/>
      <c r="Y193" s="5"/>
      <c r="AA193" s="14"/>
      <c r="AC193" s="14"/>
      <c r="AD193" s="17"/>
      <c r="AF193" s="10"/>
      <c r="AH193" s="10"/>
      <c r="AI193" s="10"/>
      <c r="AJ193" s="10"/>
      <c r="AN193" s="21"/>
      <c r="AO193" s="13" t="str">
        <f t="shared" si="8"/>
        <v xml:space="preserve">   </v>
      </c>
    </row>
    <row r="194" spans="2:41" ht="27" customHeight="1">
      <c r="B194" s="4"/>
      <c r="C194" s="5"/>
      <c r="D194" s="6"/>
      <c r="E194" s="4"/>
      <c r="F194" s="4"/>
      <c r="G194" s="4"/>
      <c r="H194" s="6"/>
      <c r="I194" s="4"/>
      <c r="N194" s="4"/>
      <c r="Q194" s="14"/>
      <c r="R194" s="1"/>
      <c r="W194" s="22"/>
      <c r="X194" s="10"/>
      <c r="Y194" s="5"/>
      <c r="AA194" s="14"/>
      <c r="AC194" s="14"/>
      <c r="AD194" s="17"/>
      <c r="AF194" s="10"/>
      <c r="AH194" s="10"/>
      <c r="AI194" s="10"/>
      <c r="AJ194" s="10"/>
      <c r="AN194" s="21"/>
      <c r="AO194" s="13" t="str">
        <f t="shared" si="8"/>
        <v xml:space="preserve">   </v>
      </c>
    </row>
    <row r="195" spans="2:41" ht="27" customHeight="1">
      <c r="B195" s="4"/>
      <c r="C195" s="5"/>
      <c r="D195" s="6"/>
      <c r="E195" s="4"/>
      <c r="F195" s="4"/>
      <c r="G195" s="4"/>
      <c r="H195" s="6"/>
      <c r="I195" s="4"/>
      <c r="N195" s="4"/>
      <c r="Q195" s="14"/>
      <c r="R195" s="1"/>
      <c r="W195" s="22"/>
      <c r="X195" s="10"/>
      <c r="Y195" s="5"/>
      <c r="AA195" s="14"/>
      <c r="AC195" s="14"/>
      <c r="AD195" s="17"/>
      <c r="AF195" s="10"/>
      <c r="AH195" s="10"/>
      <c r="AI195" s="10"/>
      <c r="AJ195" s="10"/>
      <c r="AN195" s="21"/>
      <c r="AO195" s="13" t="str">
        <f t="shared" si="8"/>
        <v xml:space="preserve">   </v>
      </c>
    </row>
    <row r="196" spans="2:41" ht="27" customHeight="1">
      <c r="B196" s="4"/>
      <c r="C196" s="5"/>
      <c r="D196" s="6"/>
      <c r="E196" s="4"/>
      <c r="F196" s="4"/>
      <c r="G196" s="4"/>
      <c r="H196" s="6"/>
      <c r="I196" s="4"/>
      <c r="N196" s="4"/>
      <c r="Q196" s="14"/>
      <c r="R196" s="1"/>
      <c r="W196" s="22"/>
      <c r="X196" s="10"/>
      <c r="Y196" s="5"/>
      <c r="AA196" s="14"/>
      <c r="AC196" s="14"/>
      <c r="AD196" s="17"/>
      <c r="AF196" s="10"/>
      <c r="AH196" s="10"/>
      <c r="AI196" s="10"/>
      <c r="AJ196" s="10"/>
      <c r="AN196" s="21"/>
      <c r="AO196" s="13" t="str">
        <f t="shared" si="8"/>
        <v xml:space="preserve">   </v>
      </c>
    </row>
    <row r="197" spans="2:41" ht="27" customHeight="1">
      <c r="B197" s="4"/>
      <c r="C197" s="5"/>
      <c r="D197" s="6"/>
      <c r="E197" s="4"/>
      <c r="F197" s="4"/>
      <c r="G197" s="4"/>
      <c r="H197" s="6"/>
      <c r="I197" s="4"/>
      <c r="N197" s="4"/>
      <c r="Q197" s="14"/>
      <c r="R197" s="1"/>
      <c r="W197" s="22"/>
      <c r="X197" s="10"/>
      <c r="Y197" s="5"/>
      <c r="AA197" s="14"/>
      <c r="AC197" s="14"/>
      <c r="AD197" s="17"/>
      <c r="AF197" s="10"/>
      <c r="AH197" s="10"/>
      <c r="AI197" s="10"/>
      <c r="AJ197" s="10"/>
      <c r="AN197" s="21"/>
      <c r="AO197" s="13" t="str">
        <f t="shared" si="8"/>
        <v xml:space="preserve">   </v>
      </c>
    </row>
    <row r="198" spans="2:41" ht="27" customHeight="1">
      <c r="B198" s="4"/>
      <c r="C198" s="5"/>
      <c r="D198" s="6"/>
      <c r="E198" s="4"/>
      <c r="F198" s="4"/>
      <c r="G198" s="4"/>
      <c r="H198" s="6"/>
      <c r="I198" s="4"/>
      <c r="N198" s="4"/>
      <c r="Q198" s="14"/>
      <c r="R198" s="1"/>
      <c r="W198" s="22"/>
      <c r="X198" s="10"/>
      <c r="Y198" s="5"/>
      <c r="AA198" s="14"/>
      <c r="AC198" s="14"/>
      <c r="AD198" s="17"/>
      <c r="AF198" s="10"/>
      <c r="AH198" s="10"/>
      <c r="AI198" s="10"/>
      <c r="AJ198" s="10"/>
      <c r="AN198" s="21"/>
      <c r="AO198" s="13" t="str">
        <f t="shared" si="8"/>
        <v xml:space="preserve">   </v>
      </c>
    </row>
    <row r="199" spans="2:41" ht="27" customHeight="1">
      <c r="B199" s="4"/>
      <c r="C199" s="5"/>
      <c r="D199" s="6"/>
      <c r="E199" s="4"/>
      <c r="F199" s="4"/>
      <c r="G199" s="4"/>
      <c r="H199" s="6"/>
      <c r="I199" s="4"/>
      <c r="N199" s="4"/>
      <c r="Q199" s="14"/>
      <c r="R199" s="1"/>
      <c r="W199" s="22"/>
      <c r="X199" s="10"/>
      <c r="Y199" s="5"/>
      <c r="AA199" s="14"/>
      <c r="AC199" s="14"/>
      <c r="AD199" s="17"/>
      <c r="AF199" s="10"/>
      <c r="AH199" s="10"/>
      <c r="AI199" s="10"/>
      <c r="AJ199" s="10"/>
      <c r="AN199" s="21"/>
      <c r="AO199" s="13" t="str">
        <f t="shared" si="8"/>
        <v xml:space="preserve">   </v>
      </c>
    </row>
    <row r="200" spans="2:41" ht="27" customHeight="1">
      <c r="B200" s="4"/>
      <c r="C200" s="5"/>
      <c r="D200" s="6"/>
      <c r="E200" s="4"/>
      <c r="F200" s="4"/>
      <c r="G200" s="4"/>
      <c r="H200" s="6"/>
      <c r="I200" s="4"/>
      <c r="N200" s="4"/>
      <c r="Q200" s="14"/>
      <c r="R200" s="1"/>
      <c r="W200" s="22"/>
      <c r="X200" s="10"/>
      <c r="Y200" s="5"/>
      <c r="AA200" s="14"/>
      <c r="AC200" s="14"/>
      <c r="AD200" s="17"/>
      <c r="AF200" s="10"/>
      <c r="AH200" s="10"/>
      <c r="AI200" s="10"/>
      <c r="AJ200" s="10"/>
      <c r="AN200" s="21"/>
      <c r="AO200" s="13" t="str">
        <f t="shared" si="8"/>
        <v xml:space="preserve">   </v>
      </c>
    </row>
    <row r="201" spans="2:41" ht="27" customHeight="1">
      <c r="B201" s="4"/>
      <c r="C201" s="5"/>
      <c r="D201" s="6"/>
      <c r="E201" s="4"/>
      <c r="F201" s="4"/>
      <c r="G201" s="4"/>
      <c r="H201" s="6"/>
      <c r="I201" s="4"/>
      <c r="N201" s="4"/>
      <c r="Q201" s="14"/>
      <c r="R201" s="1"/>
      <c r="W201" s="22"/>
      <c r="X201" s="10"/>
      <c r="Y201" s="5"/>
      <c r="AA201" s="14"/>
      <c r="AC201" s="14"/>
      <c r="AD201" s="17"/>
      <c r="AF201" s="10"/>
      <c r="AH201" s="10"/>
      <c r="AI201" s="10"/>
      <c r="AJ201" s="10"/>
      <c r="AN201" s="21"/>
      <c r="AO201" s="13" t="str">
        <f t="shared" si="8"/>
        <v xml:space="preserve">   </v>
      </c>
    </row>
    <row r="202" spans="2:41" ht="27" customHeight="1">
      <c r="B202" s="4"/>
      <c r="C202" s="5"/>
      <c r="D202" s="6"/>
      <c r="E202" s="4"/>
      <c r="F202" s="4"/>
      <c r="G202" s="4"/>
      <c r="H202" s="6"/>
      <c r="I202" s="4"/>
      <c r="N202" s="4"/>
      <c r="Q202" s="14"/>
      <c r="R202" s="1"/>
      <c r="W202" s="22"/>
      <c r="X202" s="10"/>
      <c r="Y202" s="5"/>
      <c r="AA202" s="14"/>
      <c r="AC202" s="14"/>
      <c r="AD202" s="17"/>
      <c r="AF202" s="10"/>
      <c r="AH202" s="10"/>
      <c r="AI202" s="10"/>
      <c r="AJ202" s="10"/>
      <c r="AN202" s="21"/>
      <c r="AO202" s="13" t="str">
        <f t="shared" si="8"/>
        <v xml:space="preserve">   </v>
      </c>
    </row>
    <row r="203" spans="2:41" ht="27" customHeight="1">
      <c r="B203" s="4"/>
      <c r="C203" s="5"/>
      <c r="D203" s="6"/>
      <c r="E203" s="4"/>
      <c r="F203" s="4"/>
      <c r="G203" s="4"/>
      <c r="H203" s="6"/>
      <c r="I203" s="4"/>
      <c r="N203" s="4"/>
      <c r="Q203" s="14"/>
      <c r="R203" s="1"/>
      <c r="W203" s="22"/>
      <c r="X203" s="10"/>
      <c r="Y203" s="5"/>
      <c r="AA203" s="14"/>
      <c r="AC203" s="14"/>
      <c r="AD203" s="17"/>
      <c r="AF203" s="10"/>
      <c r="AH203" s="10"/>
      <c r="AI203" s="10"/>
      <c r="AJ203" s="10"/>
      <c r="AN203" s="21"/>
      <c r="AO203" s="13" t="str">
        <f t="shared" si="8"/>
        <v xml:space="preserve">   </v>
      </c>
    </row>
    <row r="204" spans="2:41" ht="27" customHeight="1">
      <c r="B204" s="4"/>
      <c r="C204" s="5"/>
      <c r="D204" s="6"/>
      <c r="E204" s="4"/>
      <c r="F204" s="4"/>
      <c r="G204" s="4"/>
      <c r="H204" s="6"/>
      <c r="I204" s="4"/>
      <c r="N204" s="4"/>
      <c r="Q204" s="14"/>
      <c r="R204" s="1"/>
      <c r="W204" s="22"/>
      <c r="X204" s="10"/>
      <c r="Y204" s="5"/>
      <c r="AA204" s="14"/>
      <c r="AC204" s="14"/>
      <c r="AD204" s="17"/>
      <c r="AF204" s="10"/>
      <c r="AH204" s="10"/>
      <c r="AI204" s="10"/>
      <c r="AJ204" s="10"/>
      <c r="AN204" s="21"/>
      <c r="AO204" s="13" t="str">
        <f t="shared" si="8"/>
        <v xml:space="preserve">   </v>
      </c>
    </row>
    <row r="205" spans="2:41" ht="27" customHeight="1">
      <c r="B205" s="4"/>
      <c r="C205" s="5"/>
      <c r="D205" s="6"/>
      <c r="E205" s="4"/>
      <c r="F205" s="4"/>
      <c r="G205" s="4"/>
      <c r="H205" s="6"/>
      <c r="I205" s="4"/>
      <c r="N205" s="4"/>
      <c r="Q205" s="14"/>
      <c r="R205" s="1"/>
      <c r="W205" s="22"/>
      <c r="X205" s="10"/>
      <c r="Y205" s="5"/>
      <c r="AA205" s="14"/>
      <c r="AC205" s="14"/>
      <c r="AD205" s="17"/>
      <c r="AF205" s="10"/>
      <c r="AH205" s="10"/>
      <c r="AI205" s="10"/>
      <c r="AJ205" s="10"/>
      <c r="AN205" s="21"/>
      <c r="AO205" s="13" t="str">
        <f t="shared" si="8"/>
        <v xml:space="preserve">   </v>
      </c>
    </row>
    <row r="206" spans="2:41" ht="27" customHeight="1">
      <c r="B206" s="4"/>
      <c r="C206" s="5"/>
      <c r="D206" s="6"/>
      <c r="E206" s="4"/>
      <c r="F206" s="4"/>
      <c r="G206" s="4"/>
      <c r="H206" s="6"/>
      <c r="I206" s="4"/>
      <c r="N206" s="4"/>
      <c r="Q206" s="14"/>
      <c r="R206" s="1"/>
      <c r="W206" s="22"/>
      <c r="X206" s="10"/>
      <c r="Y206" s="5"/>
      <c r="AA206" s="14"/>
      <c r="AC206" s="14"/>
      <c r="AD206" s="17"/>
      <c r="AF206" s="10"/>
      <c r="AH206" s="10"/>
      <c r="AI206" s="10"/>
      <c r="AJ206" s="10"/>
      <c r="AN206" s="21"/>
      <c r="AO206" s="13" t="str">
        <f t="shared" si="8"/>
        <v xml:space="preserve">   </v>
      </c>
    </row>
    <row r="207" spans="2:41" ht="27" customHeight="1">
      <c r="B207" s="4"/>
      <c r="C207" s="5"/>
      <c r="D207" s="6"/>
      <c r="E207" s="4"/>
      <c r="F207" s="4"/>
      <c r="G207" s="4"/>
      <c r="H207" s="6"/>
      <c r="I207" s="4"/>
      <c r="N207" s="4"/>
      <c r="Q207" s="14"/>
      <c r="R207" s="1"/>
      <c r="W207" s="22"/>
      <c r="X207" s="10"/>
      <c r="Y207" s="5"/>
      <c r="AA207" s="14"/>
      <c r="AC207" s="14"/>
      <c r="AD207" s="17"/>
      <c r="AF207" s="10"/>
      <c r="AH207" s="10"/>
      <c r="AI207" s="10"/>
      <c r="AJ207" s="10"/>
      <c r="AN207" s="21"/>
      <c r="AO207" s="13" t="str">
        <f t="shared" si="8"/>
        <v xml:space="preserve">   </v>
      </c>
    </row>
    <row r="208" spans="2:41" ht="27" customHeight="1">
      <c r="B208" s="4"/>
      <c r="C208" s="5"/>
      <c r="D208" s="6"/>
      <c r="E208" s="4"/>
      <c r="F208" s="4"/>
      <c r="G208" s="4"/>
      <c r="H208" s="6"/>
      <c r="I208" s="4"/>
      <c r="N208" s="4"/>
      <c r="Q208" s="14"/>
      <c r="R208" s="1"/>
      <c r="W208" s="22"/>
      <c r="X208" s="10"/>
      <c r="Y208" s="5"/>
      <c r="AA208" s="14"/>
      <c r="AC208" s="14"/>
      <c r="AD208" s="17"/>
      <c r="AF208" s="10"/>
      <c r="AH208" s="10"/>
      <c r="AI208" s="10"/>
      <c r="AJ208" s="10"/>
      <c r="AN208" s="21"/>
      <c r="AO208" s="13" t="str">
        <f t="shared" si="8"/>
        <v xml:space="preserve">   </v>
      </c>
    </row>
    <row r="209" spans="2:41" ht="27" customHeight="1">
      <c r="B209" s="4"/>
      <c r="C209" s="5"/>
      <c r="D209" s="6"/>
      <c r="E209" s="4"/>
      <c r="F209" s="4"/>
      <c r="G209" s="4"/>
      <c r="H209" s="6"/>
      <c r="I209" s="4"/>
      <c r="N209" s="4"/>
      <c r="Q209" s="14"/>
      <c r="R209" s="1"/>
      <c r="W209" s="22"/>
      <c r="X209" s="10"/>
      <c r="Y209" s="5"/>
      <c r="AA209" s="14"/>
      <c r="AC209" s="14"/>
      <c r="AD209" s="17"/>
      <c r="AF209" s="10"/>
      <c r="AH209" s="10"/>
      <c r="AI209" s="10"/>
      <c r="AJ209" s="10"/>
      <c r="AN209" s="21"/>
      <c r="AO209" s="13" t="str">
        <f t="shared" si="8"/>
        <v xml:space="preserve">   </v>
      </c>
    </row>
    <row r="210" spans="2:41" ht="27" customHeight="1">
      <c r="B210" s="4"/>
      <c r="C210" s="5"/>
      <c r="D210" s="6"/>
      <c r="E210" s="4"/>
      <c r="F210" s="4"/>
      <c r="G210" s="4"/>
      <c r="H210" s="6"/>
      <c r="I210" s="4"/>
      <c r="N210" s="4"/>
      <c r="Q210" s="14"/>
      <c r="R210" s="1"/>
      <c r="W210" s="22"/>
      <c r="X210" s="10"/>
      <c r="Y210" s="5"/>
      <c r="AA210" s="14"/>
      <c r="AC210" s="14"/>
      <c r="AD210" s="17"/>
      <c r="AF210" s="10"/>
      <c r="AH210" s="10"/>
      <c r="AI210" s="10"/>
      <c r="AJ210" s="10"/>
      <c r="AN210" s="21"/>
      <c r="AO210" s="13" t="str">
        <f t="shared" si="8"/>
        <v xml:space="preserve">   </v>
      </c>
    </row>
    <row r="211" spans="2:41" ht="27" customHeight="1">
      <c r="B211" s="4"/>
      <c r="C211" s="5"/>
      <c r="D211" s="6"/>
      <c r="E211" s="4"/>
      <c r="F211" s="4"/>
      <c r="G211" s="4"/>
      <c r="H211" s="6"/>
      <c r="I211" s="4"/>
      <c r="N211" s="4"/>
      <c r="Q211" s="14"/>
      <c r="R211" s="1"/>
      <c r="W211" s="22"/>
      <c r="X211" s="10"/>
      <c r="Y211" s="5"/>
      <c r="AA211" s="14"/>
      <c r="AC211" s="14"/>
      <c r="AD211" s="17"/>
      <c r="AF211" s="10"/>
      <c r="AH211" s="10"/>
      <c r="AI211" s="10"/>
      <c r="AJ211" s="10"/>
      <c r="AN211" s="21"/>
      <c r="AO211" s="13" t="str">
        <f t="shared" si="8"/>
        <v xml:space="preserve">   </v>
      </c>
    </row>
    <row r="212" spans="2:41" ht="27" customHeight="1">
      <c r="B212" s="4"/>
      <c r="C212" s="5"/>
      <c r="D212" s="6"/>
      <c r="E212" s="4"/>
      <c r="F212" s="4"/>
      <c r="G212" s="4"/>
      <c r="H212" s="6"/>
      <c r="I212" s="4"/>
      <c r="N212" s="4"/>
      <c r="Q212" s="14"/>
      <c r="R212" s="1"/>
      <c r="W212" s="22"/>
      <c r="X212" s="10"/>
      <c r="Y212" s="5"/>
      <c r="AA212" s="14"/>
      <c r="AC212" s="14"/>
      <c r="AD212" s="17"/>
      <c r="AF212" s="10"/>
      <c r="AH212" s="10"/>
      <c r="AI212" s="10"/>
      <c r="AJ212" s="10"/>
      <c r="AN212" s="21"/>
      <c r="AO212" s="13" t="str">
        <f t="shared" si="8"/>
        <v xml:space="preserve">   </v>
      </c>
    </row>
    <row r="213" spans="2:41" ht="27" customHeight="1">
      <c r="B213" s="4"/>
      <c r="C213" s="5"/>
      <c r="D213" s="6"/>
      <c r="E213" s="4"/>
      <c r="F213" s="4"/>
      <c r="G213" s="4"/>
      <c r="H213" s="6"/>
      <c r="I213" s="4"/>
      <c r="N213" s="4"/>
      <c r="Q213" s="14"/>
      <c r="R213" s="1"/>
      <c r="W213" s="22"/>
      <c r="X213" s="10"/>
      <c r="Y213" s="5"/>
      <c r="AA213" s="14"/>
      <c r="AC213" s="14"/>
      <c r="AD213" s="17"/>
      <c r="AF213" s="10"/>
      <c r="AH213" s="10"/>
      <c r="AI213" s="10"/>
      <c r="AJ213" s="10"/>
      <c r="AN213" s="21"/>
      <c r="AO213" s="13" t="str">
        <f t="shared" si="8"/>
        <v xml:space="preserve">   </v>
      </c>
    </row>
    <row r="214" spans="2:41" ht="27" customHeight="1">
      <c r="B214" s="4"/>
      <c r="C214" s="5"/>
      <c r="D214" s="6"/>
      <c r="E214" s="4"/>
      <c r="F214" s="4"/>
      <c r="G214" s="4"/>
      <c r="H214" s="6"/>
      <c r="I214" s="4"/>
      <c r="N214" s="4"/>
      <c r="Q214" s="14"/>
      <c r="R214" s="1"/>
      <c r="W214" s="22"/>
      <c r="X214" s="10"/>
      <c r="Y214" s="5"/>
      <c r="AA214" s="14"/>
      <c r="AC214" s="14"/>
      <c r="AD214" s="17"/>
      <c r="AF214" s="10"/>
      <c r="AH214" s="10"/>
      <c r="AI214" s="10"/>
      <c r="AJ214" s="10"/>
      <c r="AN214" s="21"/>
      <c r="AO214" s="13" t="str">
        <f t="shared" si="8"/>
        <v xml:space="preserve">   </v>
      </c>
    </row>
    <row r="215" spans="2:41" ht="27" customHeight="1">
      <c r="B215" s="4"/>
      <c r="C215" s="5"/>
      <c r="D215" s="6"/>
      <c r="E215" s="4"/>
      <c r="F215" s="4"/>
      <c r="G215" s="4"/>
      <c r="H215" s="6"/>
      <c r="I215" s="4"/>
      <c r="N215" s="4"/>
      <c r="Q215" s="14"/>
      <c r="R215" s="1"/>
      <c r="W215" s="22"/>
      <c r="X215" s="10"/>
      <c r="Y215" s="5"/>
      <c r="AA215" s="14"/>
      <c r="AC215" s="14"/>
      <c r="AD215" s="17"/>
      <c r="AF215" s="10"/>
      <c r="AH215" s="10"/>
      <c r="AI215" s="10"/>
      <c r="AJ215" s="10"/>
      <c r="AN215" s="21"/>
      <c r="AO215" s="13" t="str">
        <f t="shared" si="8"/>
        <v xml:space="preserve">   </v>
      </c>
    </row>
    <row r="216" spans="2:41" ht="27" customHeight="1">
      <c r="B216" s="4"/>
      <c r="C216" s="5"/>
      <c r="D216" s="6"/>
      <c r="E216" s="4"/>
      <c r="F216" s="4"/>
      <c r="G216" s="4"/>
      <c r="H216" s="6"/>
      <c r="I216" s="4"/>
      <c r="N216" s="4"/>
      <c r="Q216" s="14"/>
      <c r="R216" s="1"/>
      <c r="W216" s="22"/>
      <c r="X216" s="10"/>
      <c r="Y216" s="5"/>
      <c r="AA216" s="14"/>
      <c r="AC216" s="14"/>
      <c r="AD216" s="17"/>
      <c r="AF216" s="10"/>
      <c r="AH216" s="10"/>
      <c r="AI216" s="10"/>
      <c r="AJ216" s="10"/>
      <c r="AN216" s="21"/>
      <c r="AO216" s="13" t="str">
        <f t="shared" si="8"/>
        <v xml:space="preserve">   </v>
      </c>
    </row>
    <row r="217" spans="2:41" ht="27" customHeight="1">
      <c r="B217" s="4"/>
      <c r="C217" s="5"/>
      <c r="D217" s="6"/>
      <c r="E217" s="4"/>
      <c r="F217" s="4"/>
      <c r="G217" s="4"/>
      <c r="H217" s="6"/>
      <c r="I217" s="4"/>
      <c r="N217" s="4"/>
      <c r="Q217" s="14"/>
      <c r="R217" s="1"/>
      <c r="W217" s="22"/>
      <c r="X217" s="10"/>
      <c r="Y217" s="5"/>
      <c r="AA217" s="14"/>
      <c r="AC217" s="14"/>
      <c r="AD217" s="17"/>
      <c r="AF217" s="10"/>
      <c r="AH217" s="10"/>
      <c r="AI217" s="10"/>
      <c r="AJ217" s="10"/>
      <c r="AN217" s="21"/>
      <c r="AO217" s="13" t="str">
        <f t="shared" si="8"/>
        <v xml:space="preserve">   </v>
      </c>
    </row>
    <row r="218" spans="2:41" ht="27" customHeight="1">
      <c r="B218" s="4"/>
      <c r="C218" s="5"/>
      <c r="D218" s="6"/>
      <c r="E218" s="4"/>
      <c r="F218" s="4"/>
      <c r="G218" s="4"/>
      <c r="H218" s="6"/>
      <c r="I218" s="4"/>
      <c r="N218" s="4"/>
      <c r="Q218" s="14"/>
      <c r="R218" s="1"/>
      <c r="W218" s="22"/>
      <c r="X218" s="10"/>
      <c r="Y218" s="5"/>
      <c r="AA218" s="14"/>
      <c r="AC218" s="14"/>
      <c r="AD218" s="17"/>
      <c r="AF218" s="10"/>
      <c r="AH218" s="10"/>
      <c r="AI218" s="10"/>
      <c r="AJ218" s="10"/>
      <c r="AN218" s="21"/>
      <c r="AO218" s="13" t="str">
        <f t="shared" si="8"/>
        <v xml:space="preserve">   </v>
      </c>
    </row>
    <row r="219" spans="2:41" ht="27" customHeight="1">
      <c r="B219" s="4"/>
      <c r="C219" s="5"/>
      <c r="D219" s="6"/>
      <c r="E219" s="4"/>
      <c r="F219" s="4"/>
      <c r="G219" s="4"/>
      <c r="H219" s="6"/>
      <c r="I219" s="4"/>
      <c r="N219" s="4"/>
      <c r="Q219" s="14"/>
      <c r="R219" s="1"/>
      <c r="W219" s="22"/>
      <c r="X219" s="10"/>
      <c r="Y219" s="5"/>
      <c r="AA219" s="14"/>
      <c r="AC219" s="14"/>
      <c r="AD219" s="17"/>
      <c r="AF219" s="10"/>
      <c r="AH219" s="10"/>
      <c r="AI219" s="10"/>
      <c r="AJ219" s="10"/>
      <c r="AN219" s="21"/>
      <c r="AO219" s="13" t="str">
        <f t="shared" si="8"/>
        <v xml:space="preserve">   </v>
      </c>
    </row>
    <row r="220" spans="2:41" ht="27" customHeight="1">
      <c r="B220" s="4"/>
      <c r="C220" s="5"/>
      <c r="D220" s="6"/>
      <c r="E220" s="4"/>
      <c r="F220" s="4"/>
      <c r="G220" s="4"/>
      <c r="H220" s="6"/>
      <c r="I220" s="4"/>
      <c r="N220" s="4"/>
      <c r="Q220" s="14"/>
      <c r="R220" s="1"/>
      <c r="W220" s="22"/>
      <c r="X220" s="10"/>
      <c r="Y220" s="5"/>
      <c r="AA220" s="14"/>
      <c r="AC220" s="14"/>
      <c r="AD220" s="17"/>
      <c r="AF220" s="10"/>
      <c r="AH220" s="10"/>
      <c r="AI220" s="10"/>
      <c r="AJ220" s="10"/>
      <c r="AN220" s="21"/>
      <c r="AO220" s="13" t="str">
        <f t="shared" si="8"/>
        <v xml:space="preserve">   </v>
      </c>
    </row>
    <row r="221" spans="2:41" ht="27" customHeight="1">
      <c r="B221" s="4"/>
      <c r="C221" s="5"/>
      <c r="D221" s="6"/>
      <c r="E221" s="4"/>
      <c r="F221" s="4"/>
      <c r="G221" s="4"/>
      <c r="H221" s="6"/>
      <c r="I221" s="4"/>
      <c r="N221" s="4"/>
      <c r="Q221" s="14"/>
      <c r="R221" s="1"/>
      <c r="W221" s="22"/>
      <c r="X221" s="10"/>
      <c r="Y221" s="5"/>
      <c r="AA221" s="14"/>
      <c r="AC221" s="14"/>
      <c r="AD221" s="17"/>
      <c r="AF221" s="10"/>
      <c r="AH221" s="10"/>
      <c r="AI221" s="10"/>
      <c r="AJ221" s="10"/>
      <c r="AN221" s="21"/>
      <c r="AO221" s="13" t="str">
        <f t="shared" si="8"/>
        <v xml:space="preserve">   </v>
      </c>
    </row>
    <row r="222" spans="2:41" ht="27" customHeight="1">
      <c r="B222" s="4"/>
      <c r="C222" s="5"/>
      <c r="D222" s="6"/>
      <c r="E222" s="4"/>
      <c r="F222" s="4"/>
      <c r="G222" s="4"/>
      <c r="H222" s="6"/>
      <c r="I222" s="4"/>
      <c r="N222" s="4"/>
      <c r="Q222" s="14"/>
      <c r="R222" s="1"/>
      <c r="W222" s="22"/>
      <c r="X222" s="10"/>
      <c r="Y222" s="5"/>
      <c r="AA222" s="14"/>
      <c r="AC222" s="14"/>
      <c r="AD222" s="17"/>
      <c r="AF222" s="10"/>
      <c r="AH222" s="10"/>
      <c r="AI222" s="10"/>
      <c r="AJ222" s="10"/>
      <c r="AN222" s="21"/>
      <c r="AO222" s="13" t="str">
        <f t="shared" si="8"/>
        <v xml:space="preserve">   </v>
      </c>
    </row>
    <row r="223" spans="2:41" ht="27" customHeight="1">
      <c r="B223" s="4"/>
      <c r="C223" s="5"/>
      <c r="D223" s="6"/>
      <c r="E223" s="4"/>
      <c r="F223" s="4"/>
      <c r="G223" s="4"/>
      <c r="H223" s="6"/>
      <c r="I223" s="4"/>
      <c r="N223" s="4"/>
      <c r="Q223" s="14"/>
      <c r="R223" s="1"/>
      <c r="W223" s="22"/>
      <c r="X223" s="10"/>
      <c r="Y223" s="5"/>
      <c r="AA223" s="14"/>
      <c r="AC223" s="14"/>
      <c r="AD223" s="17"/>
      <c r="AF223" s="10"/>
      <c r="AH223" s="10"/>
      <c r="AI223" s="10"/>
      <c r="AJ223" s="10"/>
      <c r="AN223" s="21"/>
      <c r="AO223" s="13" t="str">
        <f t="shared" si="8"/>
        <v xml:space="preserve">   </v>
      </c>
    </row>
    <row r="224" spans="2:41" ht="27" customHeight="1">
      <c r="B224" s="4"/>
      <c r="C224" s="5"/>
      <c r="D224" s="6"/>
      <c r="E224" s="4"/>
      <c r="F224" s="4"/>
      <c r="G224" s="4"/>
      <c r="H224" s="6"/>
      <c r="I224" s="4"/>
      <c r="N224" s="4"/>
      <c r="Q224" s="14"/>
      <c r="R224" s="1"/>
      <c r="W224" s="22"/>
      <c r="X224" s="10"/>
      <c r="Y224" s="5"/>
      <c r="AA224" s="14"/>
      <c r="AC224" s="14"/>
      <c r="AD224" s="17"/>
      <c r="AF224" s="10"/>
      <c r="AH224" s="10"/>
      <c r="AI224" s="10"/>
      <c r="AJ224" s="10"/>
      <c r="AN224" s="21"/>
      <c r="AO224" s="13" t="str">
        <f t="shared" si="8"/>
        <v xml:space="preserve">   </v>
      </c>
    </row>
    <row r="225" spans="2:41" ht="27" customHeight="1">
      <c r="B225" s="4"/>
      <c r="C225" s="5"/>
      <c r="D225" s="6"/>
      <c r="E225" s="4"/>
      <c r="F225" s="4"/>
      <c r="G225" s="4"/>
      <c r="H225" s="6"/>
      <c r="I225" s="4"/>
      <c r="N225" s="4"/>
      <c r="Q225" s="14"/>
      <c r="R225" s="1"/>
      <c r="W225" s="22"/>
      <c r="X225" s="10"/>
      <c r="Y225" s="5"/>
      <c r="AA225" s="14"/>
      <c r="AC225" s="14"/>
      <c r="AD225" s="17"/>
      <c r="AF225" s="10"/>
      <c r="AH225" s="10"/>
      <c r="AI225" s="10"/>
      <c r="AJ225" s="10"/>
      <c r="AN225" s="21"/>
      <c r="AO225" s="13" t="str">
        <f t="shared" si="8"/>
        <v xml:space="preserve">   </v>
      </c>
    </row>
    <row r="226" spans="2:41" ht="27" customHeight="1">
      <c r="B226" s="4"/>
      <c r="C226" s="5"/>
      <c r="D226" s="6"/>
      <c r="E226" s="4"/>
      <c r="F226" s="4"/>
      <c r="G226" s="4"/>
      <c r="H226" s="6"/>
      <c r="I226" s="4"/>
      <c r="N226" s="4"/>
      <c r="Q226" s="14"/>
      <c r="R226" s="1"/>
      <c r="W226" s="22"/>
      <c r="X226" s="10"/>
      <c r="Y226" s="5"/>
      <c r="AA226" s="14"/>
      <c r="AC226" s="14"/>
      <c r="AD226" s="17"/>
      <c r="AF226" s="10"/>
      <c r="AH226" s="10"/>
      <c r="AI226" s="10"/>
      <c r="AJ226" s="10"/>
      <c r="AN226" s="21"/>
      <c r="AO226" s="13" t="str">
        <f t="shared" si="8"/>
        <v xml:space="preserve">   </v>
      </c>
    </row>
    <row r="227" spans="2:41" ht="27" customHeight="1">
      <c r="B227" s="4"/>
      <c r="C227" s="5"/>
      <c r="D227" s="6"/>
      <c r="E227" s="4"/>
      <c r="F227" s="4"/>
      <c r="G227" s="4"/>
      <c r="H227" s="6"/>
      <c r="I227" s="4"/>
      <c r="N227" s="4"/>
      <c r="Q227" s="14"/>
      <c r="R227" s="1"/>
      <c r="W227" s="22"/>
      <c r="X227" s="10"/>
      <c r="Y227" s="5"/>
      <c r="AA227" s="14"/>
      <c r="AC227" s="14"/>
      <c r="AD227" s="17"/>
      <c r="AF227" s="10"/>
      <c r="AH227" s="10"/>
      <c r="AI227" s="10"/>
      <c r="AJ227" s="10"/>
      <c r="AN227" s="21"/>
      <c r="AO227" s="13" t="str">
        <f t="shared" si="8"/>
        <v xml:space="preserve">   </v>
      </c>
    </row>
    <row r="228" spans="2:41" ht="27" customHeight="1">
      <c r="B228" s="4"/>
      <c r="C228" s="5"/>
      <c r="D228" s="6"/>
      <c r="E228" s="4"/>
      <c r="F228" s="4"/>
      <c r="G228" s="4"/>
      <c r="H228" s="6"/>
      <c r="I228" s="4"/>
      <c r="N228" s="4"/>
      <c r="Q228" s="14"/>
      <c r="R228" s="1"/>
      <c r="W228" s="22"/>
      <c r="X228" s="10"/>
      <c r="Y228" s="5"/>
      <c r="AA228" s="14"/>
      <c r="AC228" s="14"/>
      <c r="AD228" s="17"/>
      <c r="AF228" s="10"/>
      <c r="AH228" s="10"/>
      <c r="AI228" s="10"/>
      <c r="AJ228" s="10"/>
      <c r="AN228" s="21"/>
      <c r="AO228" s="13" t="str">
        <f t="shared" si="8"/>
        <v xml:space="preserve">   </v>
      </c>
    </row>
    <row r="229" spans="2:41" ht="27" customHeight="1">
      <c r="B229" s="4"/>
      <c r="C229" s="5"/>
      <c r="D229" s="6"/>
      <c r="E229" s="4"/>
      <c r="F229" s="4"/>
      <c r="G229" s="4"/>
      <c r="H229" s="6"/>
      <c r="I229" s="4"/>
      <c r="N229" s="4"/>
      <c r="Q229" s="14"/>
      <c r="R229" s="1"/>
      <c r="W229" s="22"/>
      <c r="X229" s="10"/>
      <c r="Y229" s="5"/>
      <c r="AA229" s="14"/>
      <c r="AC229" s="14"/>
      <c r="AD229" s="17"/>
      <c r="AF229" s="10"/>
      <c r="AH229" s="10"/>
      <c r="AI229" s="10"/>
      <c r="AJ229" s="10"/>
      <c r="AN229" s="21"/>
      <c r="AO229" s="13" t="str">
        <f t="shared" si="8"/>
        <v xml:space="preserve">   </v>
      </c>
    </row>
    <row r="230" spans="2:41" ht="27" customHeight="1">
      <c r="B230" s="4"/>
      <c r="C230" s="5"/>
      <c r="D230" s="6"/>
      <c r="E230" s="4"/>
      <c r="F230" s="4"/>
      <c r="G230" s="4"/>
      <c r="H230" s="6"/>
      <c r="I230" s="4"/>
      <c r="N230" s="4"/>
      <c r="Q230" s="14"/>
      <c r="R230" s="1"/>
      <c r="W230" s="22"/>
      <c r="X230" s="10"/>
      <c r="Y230" s="5"/>
      <c r="AA230" s="14"/>
      <c r="AC230" s="14"/>
      <c r="AD230" s="17"/>
      <c r="AF230" s="10"/>
      <c r="AH230" s="10"/>
      <c r="AI230" s="10"/>
      <c r="AJ230" s="10"/>
      <c r="AN230" s="21"/>
      <c r="AO230" s="13" t="str">
        <f t="shared" si="8"/>
        <v xml:space="preserve">   </v>
      </c>
    </row>
    <row r="231" spans="2:41" ht="27" customHeight="1">
      <c r="B231" s="4"/>
      <c r="C231" s="5"/>
      <c r="D231" s="6"/>
      <c r="E231" s="4"/>
      <c r="F231" s="4"/>
      <c r="G231" s="4"/>
      <c r="H231" s="6"/>
      <c r="I231" s="4"/>
      <c r="N231" s="4"/>
      <c r="Q231" s="14"/>
      <c r="R231" s="1"/>
      <c r="W231" s="22"/>
      <c r="X231" s="10"/>
      <c r="Y231" s="5"/>
      <c r="AA231" s="14"/>
      <c r="AC231" s="14"/>
      <c r="AD231" s="17"/>
      <c r="AF231" s="10"/>
      <c r="AH231" s="10"/>
      <c r="AI231" s="10"/>
      <c r="AJ231" s="10"/>
      <c r="AN231" s="21"/>
      <c r="AO231" s="13" t="str">
        <f t="shared" si="8"/>
        <v xml:space="preserve">   </v>
      </c>
    </row>
    <row r="232" spans="2:41" ht="27" customHeight="1">
      <c r="B232" s="4"/>
      <c r="C232" s="5"/>
      <c r="D232" s="6"/>
      <c r="E232" s="4"/>
      <c r="F232" s="4"/>
      <c r="G232" s="4"/>
      <c r="H232" s="6"/>
      <c r="I232" s="4"/>
      <c r="N232" s="4"/>
      <c r="Q232" s="14"/>
      <c r="R232" s="1"/>
      <c r="W232" s="22"/>
      <c r="X232" s="10"/>
      <c r="Y232" s="5"/>
      <c r="AA232" s="14"/>
      <c r="AC232" s="14"/>
      <c r="AD232" s="17"/>
      <c r="AF232" s="10"/>
      <c r="AH232" s="10"/>
      <c r="AI232" s="10"/>
      <c r="AJ232" s="10"/>
      <c r="AN232" s="21"/>
      <c r="AO232" s="13" t="str">
        <f t="shared" si="8"/>
        <v xml:space="preserve">   </v>
      </c>
    </row>
    <row r="233" spans="2:41" ht="27" customHeight="1">
      <c r="B233" s="4"/>
      <c r="C233" s="5"/>
      <c r="D233" s="6"/>
      <c r="E233" s="4"/>
      <c r="F233" s="4"/>
      <c r="G233" s="4"/>
      <c r="H233" s="6"/>
      <c r="I233" s="4"/>
      <c r="N233" s="4"/>
      <c r="Q233" s="14"/>
      <c r="R233" s="1"/>
      <c r="W233" s="22"/>
      <c r="X233" s="10"/>
      <c r="Y233" s="5"/>
      <c r="AA233" s="14"/>
      <c r="AC233" s="14"/>
      <c r="AD233" s="17"/>
      <c r="AF233" s="10"/>
      <c r="AH233" s="10"/>
      <c r="AI233" s="10"/>
      <c r="AJ233" s="10"/>
      <c r="AN233" s="21"/>
      <c r="AO233" s="13" t="str">
        <f t="shared" si="8"/>
        <v xml:space="preserve">   </v>
      </c>
    </row>
    <row r="234" spans="2:41" ht="27" customHeight="1">
      <c r="B234" s="4"/>
      <c r="C234" s="5"/>
      <c r="D234" s="6"/>
      <c r="E234" s="4"/>
      <c r="F234" s="4"/>
      <c r="G234" s="4"/>
      <c r="H234" s="6"/>
      <c r="I234" s="4"/>
      <c r="N234" s="4"/>
      <c r="Q234" s="14"/>
      <c r="R234" s="1"/>
      <c r="W234" s="22"/>
      <c r="X234" s="10"/>
      <c r="Y234" s="5"/>
      <c r="AA234" s="14"/>
      <c r="AC234" s="14"/>
      <c r="AD234" s="17"/>
      <c r="AF234" s="10"/>
      <c r="AH234" s="10"/>
      <c r="AI234" s="10"/>
      <c r="AJ234" s="10"/>
      <c r="AN234" s="21"/>
      <c r="AO234" s="13" t="str">
        <f t="shared" si="8"/>
        <v xml:space="preserve">   </v>
      </c>
    </row>
    <row r="235" spans="2:41" ht="27" customHeight="1">
      <c r="B235" s="4"/>
      <c r="C235" s="5"/>
      <c r="D235" s="6"/>
      <c r="E235" s="4"/>
      <c r="F235" s="4"/>
      <c r="G235" s="4"/>
      <c r="H235" s="6"/>
      <c r="I235" s="4"/>
      <c r="N235" s="4"/>
      <c r="Q235" s="14"/>
      <c r="R235" s="1"/>
      <c r="W235" s="22"/>
      <c r="X235" s="10"/>
      <c r="Y235" s="5"/>
      <c r="AA235" s="14"/>
      <c r="AC235" s="14"/>
      <c r="AD235" s="17"/>
      <c r="AF235" s="10"/>
      <c r="AH235" s="10"/>
      <c r="AI235" s="10"/>
      <c r="AJ235" s="10"/>
      <c r="AN235" s="21"/>
      <c r="AO235" s="13" t="str">
        <f t="shared" si="8"/>
        <v xml:space="preserve">   </v>
      </c>
    </row>
    <row r="236" spans="2:41" ht="27" customHeight="1">
      <c r="B236" s="4"/>
      <c r="C236" s="5"/>
      <c r="D236" s="6"/>
      <c r="E236" s="4"/>
      <c r="F236" s="4"/>
      <c r="G236" s="4"/>
      <c r="H236" s="6"/>
      <c r="I236" s="4"/>
      <c r="N236" s="4"/>
      <c r="Q236" s="14"/>
      <c r="R236" s="1"/>
      <c r="W236" s="22"/>
      <c r="X236" s="10"/>
      <c r="Y236" s="5"/>
      <c r="AA236" s="14"/>
      <c r="AC236" s="14"/>
      <c r="AD236" s="17"/>
      <c r="AF236" s="10"/>
      <c r="AH236" s="10"/>
      <c r="AI236" s="10"/>
      <c r="AJ236" s="10"/>
      <c r="AN236" s="21"/>
      <c r="AO236" s="13" t="str">
        <f t="shared" si="8"/>
        <v xml:space="preserve">   </v>
      </c>
    </row>
    <row r="237" spans="2:41" ht="27" customHeight="1">
      <c r="B237" s="4"/>
      <c r="C237" s="5"/>
      <c r="D237" s="6"/>
      <c r="E237" s="4"/>
      <c r="F237" s="4"/>
      <c r="G237" s="4"/>
      <c r="H237" s="6"/>
      <c r="I237" s="4"/>
      <c r="N237" s="4"/>
      <c r="Q237" s="14"/>
      <c r="R237" s="1"/>
      <c r="W237" s="22"/>
      <c r="X237" s="10"/>
      <c r="Y237" s="5"/>
      <c r="AA237" s="14"/>
      <c r="AC237" s="14"/>
      <c r="AD237" s="17"/>
      <c r="AF237" s="10"/>
      <c r="AH237" s="10"/>
      <c r="AI237" s="10"/>
      <c r="AJ237" s="10"/>
      <c r="AN237" s="21"/>
      <c r="AO237" s="13" t="str">
        <f t="shared" si="8"/>
        <v xml:space="preserve">   </v>
      </c>
    </row>
    <row r="238" spans="2:41" ht="27" customHeight="1">
      <c r="B238" s="4"/>
      <c r="C238" s="5"/>
      <c r="D238" s="6"/>
      <c r="E238" s="4"/>
      <c r="F238" s="4"/>
      <c r="G238" s="4"/>
      <c r="H238" s="6"/>
      <c r="I238" s="4"/>
      <c r="N238" s="4"/>
      <c r="Q238" s="14"/>
      <c r="R238" s="1"/>
      <c r="W238" s="22"/>
      <c r="X238" s="10"/>
      <c r="Y238" s="5"/>
      <c r="AA238" s="14"/>
      <c r="AC238" s="14"/>
      <c r="AD238" s="17"/>
      <c r="AF238" s="10"/>
      <c r="AH238" s="10"/>
      <c r="AI238" s="10"/>
      <c r="AJ238" s="10"/>
      <c r="AN238" s="21"/>
      <c r="AO238" s="13" t="str">
        <f t="shared" si="8"/>
        <v xml:space="preserve">   </v>
      </c>
    </row>
    <row r="239" spans="2:41" ht="27" customHeight="1">
      <c r="B239" s="4"/>
      <c r="C239" s="5"/>
      <c r="D239" s="6"/>
      <c r="E239" s="4"/>
      <c r="F239" s="4"/>
      <c r="G239" s="4"/>
      <c r="H239" s="6"/>
      <c r="I239" s="4"/>
      <c r="N239" s="4"/>
      <c r="Q239" s="14"/>
      <c r="R239" s="1"/>
      <c r="W239" s="22"/>
      <c r="X239" s="10"/>
      <c r="Y239" s="5"/>
      <c r="AA239" s="14"/>
      <c r="AC239" s="14"/>
      <c r="AD239" s="17"/>
      <c r="AF239" s="10"/>
      <c r="AH239" s="10"/>
      <c r="AI239" s="10"/>
      <c r="AJ239" s="10"/>
      <c r="AN239" s="21"/>
      <c r="AO239" s="13" t="str">
        <f t="shared" si="8"/>
        <v xml:space="preserve">   </v>
      </c>
    </row>
    <row r="240" spans="2:41" ht="27" customHeight="1">
      <c r="B240" s="4"/>
      <c r="C240" s="5"/>
      <c r="D240" s="6"/>
      <c r="E240" s="4"/>
      <c r="F240" s="4"/>
      <c r="G240" s="4"/>
      <c r="H240" s="6"/>
      <c r="I240" s="4"/>
      <c r="N240" s="4"/>
      <c r="Q240" s="14"/>
      <c r="R240" s="1"/>
      <c r="W240" s="22"/>
      <c r="X240" s="10"/>
      <c r="Y240" s="5"/>
      <c r="AA240" s="14"/>
      <c r="AC240" s="14"/>
      <c r="AD240" s="17"/>
      <c r="AF240" s="10"/>
      <c r="AH240" s="10"/>
      <c r="AI240" s="10"/>
      <c r="AJ240" s="10"/>
      <c r="AN240" s="21"/>
      <c r="AO240" s="13" t="str">
        <f t="shared" si="8"/>
        <v xml:space="preserve">   </v>
      </c>
    </row>
    <row r="241" spans="2:41" ht="27" customHeight="1">
      <c r="B241" s="4"/>
      <c r="C241" s="5"/>
      <c r="D241" s="6"/>
      <c r="E241" s="4"/>
      <c r="F241" s="4"/>
      <c r="G241" s="4"/>
      <c r="H241" s="6"/>
      <c r="I241" s="4"/>
      <c r="N241" s="4"/>
      <c r="Q241" s="14"/>
      <c r="R241" s="1"/>
      <c r="W241" s="22"/>
      <c r="X241" s="10"/>
      <c r="Y241" s="5"/>
      <c r="AA241" s="14"/>
      <c r="AC241" s="14"/>
      <c r="AD241" s="17"/>
      <c r="AF241" s="10"/>
      <c r="AH241" s="10"/>
      <c r="AI241" s="10"/>
      <c r="AJ241" s="10"/>
      <c r="AN241" s="21"/>
      <c r="AO241" s="13" t="str">
        <f t="shared" si="8"/>
        <v xml:space="preserve">   </v>
      </c>
    </row>
    <row r="242" spans="2:41" ht="27" customHeight="1">
      <c r="B242" s="4"/>
      <c r="C242" s="5"/>
      <c r="D242" s="6"/>
      <c r="E242" s="4"/>
      <c r="F242" s="4"/>
      <c r="G242" s="4"/>
      <c r="H242" s="6"/>
      <c r="I242" s="4"/>
      <c r="N242" s="4"/>
      <c r="Q242" s="14"/>
      <c r="R242" s="1"/>
      <c r="W242" s="22"/>
      <c r="X242" s="10"/>
      <c r="Y242" s="5"/>
      <c r="AA242" s="14"/>
      <c r="AC242" s="14"/>
      <c r="AD242" s="17"/>
      <c r="AF242" s="10"/>
      <c r="AH242" s="10"/>
      <c r="AI242" s="10"/>
      <c r="AJ242" s="10"/>
      <c r="AN242" s="21"/>
      <c r="AO242" s="13" t="str">
        <f t="shared" si="8"/>
        <v xml:space="preserve">   </v>
      </c>
    </row>
    <row r="243" spans="2:41" ht="27" customHeight="1">
      <c r="B243" s="4"/>
      <c r="C243" s="5"/>
      <c r="D243" s="6"/>
      <c r="E243" s="4"/>
      <c r="F243" s="4"/>
      <c r="G243" s="4"/>
      <c r="H243" s="6"/>
      <c r="I243" s="4"/>
      <c r="N243" s="4"/>
      <c r="Q243" s="14"/>
      <c r="R243" s="1"/>
      <c r="W243" s="22"/>
      <c r="X243" s="10"/>
      <c r="Y243" s="5"/>
      <c r="AA243" s="14"/>
      <c r="AC243" s="14"/>
      <c r="AD243" s="17"/>
      <c r="AF243" s="10"/>
      <c r="AH243" s="10"/>
      <c r="AI243" s="10"/>
      <c r="AJ243" s="10"/>
      <c r="AN243" s="21"/>
      <c r="AO243" s="13" t="str">
        <f t="shared" si="8"/>
        <v xml:space="preserve">   </v>
      </c>
    </row>
    <row r="244" spans="2:41" ht="27" customHeight="1">
      <c r="B244" s="4"/>
      <c r="C244" s="5"/>
      <c r="D244" s="6"/>
      <c r="E244" s="4"/>
      <c r="F244" s="4"/>
      <c r="G244" s="4"/>
      <c r="H244" s="6"/>
      <c r="I244" s="4"/>
      <c r="N244" s="4"/>
      <c r="Q244" s="14"/>
      <c r="R244" s="1"/>
      <c r="W244" s="22"/>
      <c r="X244" s="10"/>
      <c r="Y244" s="5"/>
      <c r="AA244" s="14"/>
      <c r="AC244" s="14"/>
      <c r="AD244" s="17"/>
      <c r="AF244" s="10"/>
      <c r="AH244" s="10"/>
      <c r="AI244" s="10"/>
      <c r="AJ244" s="10"/>
      <c r="AN244" s="21"/>
      <c r="AO244" s="13" t="str">
        <f t="shared" si="8"/>
        <v xml:space="preserve">   </v>
      </c>
    </row>
    <row r="245" spans="2:41" ht="27" customHeight="1">
      <c r="B245" s="4"/>
      <c r="C245" s="5"/>
      <c r="D245" s="6"/>
      <c r="E245" s="4"/>
      <c r="F245" s="4"/>
      <c r="G245" s="4"/>
      <c r="H245" s="6"/>
      <c r="I245" s="4"/>
      <c r="N245" s="4"/>
      <c r="Q245" s="14"/>
      <c r="R245" s="1"/>
      <c r="W245" s="22"/>
      <c r="X245" s="10"/>
      <c r="Y245" s="5"/>
      <c r="AA245" s="14"/>
      <c r="AC245" s="14"/>
      <c r="AD245" s="17"/>
      <c r="AF245" s="10"/>
      <c r="AH245" s="10"/>
      <c r="AI245" s="10"/>
      <c r="AJ245" s="10"/>
      <c r="AN245" s="21"/>
      <c r="AO245" s="13" t="str">
        <f t="shared" si="8"/>
        <v xml:space="preserve">   </v>
      </c>
    </row>
    <row r="246" spans="2:41" ht="27" customHeight="1">
      <c r="B246" s="4"/>
      <c r="C246" s="5"/>
      <c r="D246" s="6"/>
      <c r="E246" s="4"/>
      <c r="F246" s="4"/>
      <c r="G246" s="4"/>
      <c r="H246" s="6"/>
      <c r="I246" s="4"/>
      <c r="N246" s="4"/>
      <c r="Q246" s="14"/>
      <c r="R246" s="1"/>
      <c r="W246" s="22"/>
      <c r="X246" s="10"/>
      <c r="Y246" s="5"/>
      <c r="AA246" s="14"/>
      <c r="AC246" s="14"/>
      <c r="AD246" s="17"/>
      <c r="AF246" s="10"/>
      <c r="AH246" s="10"/>
      <c r="AI246" s="10"/>
      <c r="AJ246" s="10"/>
      <c r="AN246" s="21"/>
      <c r="AO246" s="13" t="str">
        <f t="shared" si="8"/>
        <v xml:space="preserve">   </v>
      </c>
    </row>
    <row r="247" spans="2:41" ht="27" customHeight="1">
      <c r="B247" s="4"/>
      <c r="C247" s="5"/>
      <c r="D247" s="6"/>
      <c r="E247" s="4"/>
      <c r="F247" s="4"/>
      <c r="G247" s="4"/>
      <c r="H247" s="6"/>
      <c r="I247" s="4"/>
      <c r="N247" s="4"/>
      <c r="Q247" s="14"/>
      <c r="R247" s="1"/>
      <c r="W247" s="22"/>
      <c r="X247" s="10"/>
      <c r="Y247" s="5"/>
      <c r="AA247" s="14"/>
      <c r="AC247" s="14"/>
      <c r="AD247" s="17"/>
      <c r="AF247" s="10"/>
      <c r="AH247" s="10"/>
      <c r="AI247" s="10"/>
      <c r="AJ247" s="10"/>
      <c r="AN247" s="21"/>
      <c r="AO247" s="13" t="str">
        <f t="shared" si="8"/>
        <v xml:space="preserve">   </v>
      </c>
    </row>
    <row r="248" spans="2:41" ht="27" customHeight="1">
      <c r="B248" s="4"/>
      <c r="C248" s="5"/>
      <c r="D248" s="6"/>
      <c r="E248" s="4"/>
      <c r="F248" s="4"/>
      <c r="G248" s="4"/>
      <c r="H248" s="6"/>
      <c r="I248" s="4"/>
      <c r="N248" s="4"/>
      <c r="Q248" s="14"/>
      <c r="R248" s="1"/>
      <c r="W248" s="22"/>
      <c r="X248" s="10"/>
      <c r="Y248" s="5"/>
      <c r="AA248" s="14"/>
      <c r="AC248" s="14"/>
      <c r="AD248" s="17"/>
      <c r="AF248" s="10"/>
      <c r="AH248" s="10"/>
      <c r="AI248" s="10"/>
      <c r="AJ248" s="10"/>
      <c r="AN248" s="21"/>
      <c r="AO248" s="13" t="str">
        <f t="shared" si="8"/>
        <v xml:space="preserve">   </v>
      </c>
    </row>
    <row r="249" spans="2:41" ht="27" customHeight="1">
      <c r="B249" s="4"/>
      <c r="C249" s="5"/>
      <c r="D249" s="6"/>
      <c r="E249" s="4"/>
      <c r="F249" s="4"/>
      <c r="G249" s="4"/>
      <c r="H249" s="6"/>
      <c r="I249" s="4"/>
      <c r="N249" s="4"/>
      <c r="Q249" s="14"/>
      <c r="R249" s="1"/>
      <c r="W249" s="22"/>
      <c r="X249" s="10"/>
      <c r="Y249" s="5"/>
      <c r="AA249" s="14"/>
      <c r="AC249" s="14"/>
      <c r="AD249" s="17"/>
      <c r="AF249" s="10"/>
      <c r="AH249" s="10"/>
      <c r="AI249" s="10"/>
      <c r="AJ249" s="10"/>
      <c r="AN249" s="21"/>
      <c r="AO249" s="13" t="str">
        <f t="shared" si="8"/>
        <v xml:space="preserve">   </v>
      </c>
    </row>
    <row r="250" spans="2:41" ht="27" customHeight="1">
      <c r="B250" s="4"/>
      <c r="C250" s="5"/>
      <c r="D250" s="6"/>
      <c r="E250" s="4"/>
      <c r="F250" s="4"/>
      <c r="G250" s="4"/>
      <c r="H250" s="6"/>
      <c r="I250" s="4"/>
      <c r="N250" s="4"/>
      <c r="Q250" s="14"/>
      <c r="R250" s="1"/>
      <c r="W250" s="22"/>
      <c r="X250" s="10"/>
      <c r="Y250" s="5"/>
      <c r="AA250" s="14"/>
      <c r="AC250" s="14"/>
      <c r="AD250" s="17"/>
      <c r="AF250" s="10"/>
      <c r="AH250" s="10"/>
      <c r="AI250" s="10"/>
      <c r="AJ250" s="10"/>
      <c r="AN250" s="21"/>
      <c r="AO250" s="13" t="str">
        <f t="shared" si="8"/>
        <v xml:space="preserve">   </v>
      </c>
    </row>
    <row r="251" spans="2:41" ht="27" customHeight="1">
      <c r="B251" s="4"/>
      <c r="C251" s="5"/>
      <c r="D251" s="6"/>
      <c r="E251" s="4"/>
      <c r="F251" s="4"/>
      <c r="G251" s="4"/>
      <c r="H251" s="6"/>
      <c r="I251" s="4"/>
      <c r="N251" s="4"/>
      <c r="Q251" s="14"/>
      <c r="R251" s="1"/>
      <c r="W251" s="22"/>
      <c r="X251" s="10"/>
      <c r="Y251" s="5"/>
      <c r="AA251" s="14"/>
      <c r="AC251" s="14"/>
      <c r="AD251" s="17"/>
      <c r="AF251" s="10"/>
      <c r="AH251" s="10"/>
      <c r="AI251" s="10"/>
      <c r="AJ251" s="10"/>
      <c r="AN251" s="21"/>
      <c r="AO251" s="13" t="str">
        <f t="shared" si="8"/>
        <v xml:space="preserve">   </v>
      </c>
    </row>
    <row r="252" spans="2:41" ht="27" customHeight="1">
      <c r="B252" s="4"/>
      <c r="C252" s="5"/>
      <c r="D252" s="6"/>
      <c r="E252" s="4"/>
      <c r="F252" s="4"/>
      <c r="G252" s="4"/>
      <c r="H252" s="6"/>
      <c r="I252" s="4"/>
      <c r="N252" s="4"/>
      <c r="Q252" s="14"/>
      <c r="R252" s="1"/>
      <c r="W252" s="22"/>
      <c r="X252" s="10"/>
      <c r="Y252" s="5"/>
      <c r="AA252" s="14"/>
      <c r="AC252" s="14"/>
      <c r="AD252" s="17"/>
      <c r="AF252" s="10"/>
      <c r="AH252" s="10"/>
      <c r="AI252" s="10"/>
      <c r="AJ252" s="10"/>
      <c r="AN252" s="21"/>
      <c r="AO252" s="13" t="str">
        <f t="shared" si="8"/>
        <v xml:space="preserve">   </v>
      </c>
    </row>
    <row r="253" spans="2:41" ht="27" customHeight="1">
      <c r="B253" s="4"/>
      <c r="C253" s="5"/>
      <c r="D253" s="6"/>
      <c r="E253" s="4"/>
      <c r="F253" s="4"/>
      <c r="G253" s="4"/>
      <c r="H253" s="6"/>
      <c r="I253" s="4"/>
      <c r="N253" s="4"/>
      <c r="Q253" s="14"/>
      <c r="R253" s="1"/>
      <c r="W253" s="22"/>
      <c r="X253" s="10"/>
      <c r="Y253" s="5"/>
      <c r="AA253" s="14"/>
      <c r="AC253" s="14"/>
      <c r="AD253" s="17"/>
      <c r="AF253" s="10"/>
      <c r="AH253" s="10"/>
      <c r="AI253" s="10"/>
      <c r="AJ253" s="10"/>
      <c r="AN253" s="21"/>
      <c r="AO253" s="13" t="str">
        <f t="shared" si="8"/>
        <v xml:space="preserve">   </v>
      </c>
    </row>
    <row r="254" spans="2:41" ht="27" customHeight="1">
      <c r="B254" s="4"/>
      <c r="C254" s="5"/>
      <c r="D254" s="6"/>
      <c r="E254" s="4"/>
      <c r="F254" s="4"/>
      <c r="G254" s="4"/>
      <c r="H254" s="6"/>
      <c r="I254" s="4"/>
      <c r="N254" s="4"/>
      <c r="Q254" s="14"/>
      <c r="R254" s="1"/>
      <c r="W254" s="22"/>
      <c r="X254" s="10"/>
      <c r="Y254" s="5"/>
      <c r="AA254" s="14"/>
      <c r="AC254" s="14"/>
      <c r="AD254" s="17"/>
      <c r="AF254" s="10"/>
      <c r="AH254" s="10"/>
      <c r="AI254" s="10"/>
      <c r="AJ254" s="10"/>
      <c r="AN254" s="21"/>
      <c r="AO254" s="13" t="str">
        <f t="shared" si="8"/>
        <v xml:space="preserve">   </v>
      </c>
    </row>
    <row r="255" spans="2:41" ht="27" customHeight="1">
      <c r="B255" s="4"/>
      <c r="C255" s="5"/>
      <c r="D255" s="6"/>
      <c r="E255" s="4"/>
      <c r="F255" s="4"/>
      <c r="G255" s="4"/>
      <c r="H255" s="6"/>
      <c r="I255" s="4"/>
      <c r="N255" s="4"/>
      <c r="Q255" s="14"/>
      <c r="R255" s="1"/>
      <c r="W255" s="22"/>
      <c r="X255" s="10"/>
      <c r="Y255" s="5"/>
      <c r="AA255" s="14"/>
      <c r="AC255" s="14"/>
      <c r="AD255" s="17"/>
      <c r="AF255" s="10"/>
      <c r="AH255" s="10"/>
      <c r="AI255" s="10"/>
      <c r="AJ255" s="10"/>
      <c r="AN255" s="21"/>
      <c r="AO255" s="13" t="str">
        <f t="shared" si="8"/>
        <v xml:space="preserve">   </v>
      </c>
    </row>
    <row r="256" spans="2:41" ht="27" customHeight="1">
      <c r="B256" s="4"/>
      <c r="C256" s="5"/>
      <c r="D256" s="6"/>
      <c r="E256" s="4"/>
      <c r="F256" s="4"/>
      <c r="G256" s="4"/>
      <c r="H256" s="6"/>
      <c r="I256" s="4"/>
      <c r="N256" s="4"/>
      <c r="Q256" s="14"/>
      <c r="R256" s="1"/>
      <c r="W256" s="22"/>
      <c r="X256" s="10"/>
      <c r="Y256" s="5"/>
      <c r="AA256" s="14"/>
      <c r="AC256" s="14"/>
      <c r="AD256" s="17"/>
      <c r="AF256" s="10"/>
      <c r="AH256" s="10"/>
      <c r="AI256" s="10"/>
      <c r="AJ256" s="10"/>
      <c r="AN256" s="21"/>
      <c r="AO256" s="13" t="str">
        <f t="shared" ref="AO256:AO277" si="9">+C256&amp;" "&amp;D256&amp;" "&amp;" "&amp;U256</f>
        <v xml:space="preserve">   </v>
      </c>
    </row>
    <row r="257" spans="2:41" ht="27" customHeight="1">
      <c r="B257" s="4"/>
      <c r="C257" s="5"/>
      <c r="D257" s="6"/>
      <c r="E257" s="4"/>
      <c r="F257" s="4"/>
      <c r="G257" s="4"/>
      <c r="H257" s="6"/>
      <c r="I257" s="4"/>
      <c r="N257" s="4"/>
      <c r="Q257" s="14"/>
      <c r="R257" s="1"/>
      <c r="W257" s="22"/>
      <c r="X257" s="10"/>
      <c r="Y257" s="5"/>
      <c r="AA257" s="14"/>
      <c r="AC257" s="14"/>
      <c r="AD257" s="17"/>
      <c r="AF257" s="10"/>
      <c r="AH257" s="10"/>
      <c r="AI257" s="10"/>
      <c r="AJ257" s="10"/>
      <c r="AN257" s="21"/>
      <c r="AO257" s="13" t="str">
        <f t="shared" si="9"/>
        <v xml:space="preserve">   </v>
      </c>
    </row>
    <row r="258" spans="2:41" ht="27" customHeight="1">
      <c r="B258" s="4"/>
      <c r="C258" s="5"/>
      <c r="D258" s="6"/>
      <c r="E258" s="4"/>
      <c r="F258" s="4"/>
      <c r="G258" s="4"/>
      <c r="H258" s="6"/>
      <c r="I258" s="4"/>
      <c r="N258" s="4"/>
      <c r="Q258" s="14"/>
      <c r="R258" s="1"/>
      <c r="W258" s="22"/>
      <c r="X258" s="10"/>
      <c r="Y258" s="5"/>
      <c r="AA258" s="14"/>
      <c r="AC258" s="14"/>
      <c r="AD258" s="17"/>
      <c r="AF258" s="10"/>
      <c r="AH258" s="10"/>
      <c r="AI258" s="10"/>
      <c r="AJ258" s="10"/>
      <c r="AN258" s="21"/>
      <c r="AO258" s="13" t="str">
        <f t="shared" si="9"/>
        <v xml:space="preserve">   </v>
      </c>
    </row>
    <row r="259" spans="2:41" ht="27" customHeight="1">
      <c r="B259" s="4"/>
      <c r="C259" s="5"/>
      <c r="D259" s="6"/>
      <c r="E259" s="4"/>
      <c r="F259" s="4"/>
      <c r="G259" s="4"/>
      <c r="H259" s="6"/>
      <c r="I259" s="4"/>
      <c r="N259" s="4"/>
      <c r="Q259" s="14"/>
      <c r="R259" s="1"/>
      <c r="W259" s="22"/>
      <c r="X259" s="10"/>
      <c r="Y259" s="5"/>
      <c r="AA259" s="14"/>
      <c r="AC259" s="14"/>
      <c r="AD259" s="17"/>
      <c r="AF259" s="10"/>
      <c r="AH259" s="10"/>
      <c r="AI259" s="10"/>
      <c r="AJ259" s="10"/>
      <c r="AN259" s="21"/>
      <c r="AO259" s="13" t="str">
        <f t="shared" si="9"/>
        <v xml:space="preserve">   </v>
      </c>
    </row>
    <row r="260" spans="2:41" ht="27" customHeight="1">
      <c r="B260" s="4"/>
      <c r="C260" s="5"/>
      <c r="D260" s="6"/>
      <c r="E260" s="4"/>
      <c r="F260" s="4"/>
      <c r="G260" s="4"/>
      <c r="H260" s="6"/>
      <c r="I260" s="4"/>
      <c r="N260" s="4"/>
      <c r="Q260" s="14"/>
      <c r="R260" s="1"/>
      <c r="W260" s="22"/>
      <c r="X260" s="10"/>
      <c r="Y260" s="5"/>
      <c r="AA260" s="14"/>
      <c r="AC260" s="14"/>
      <c r="AD260" s="17"/>
      <c r="AF260" s="10"/>
      <c r="AH260" s="10"/>
      <c r="AI260" s="10"/>
      <c r="AJ260" s="10"/>
      <c r="AN260" s="21"/>
      <c r="AO260" s="13" t="str">
        <f t="shared" si="9"/>
        <v xml:space="preserve">   </v>
      </c>
    </row>
    <row r="261" spans="2:41" ht="27" customHeight="1">
      <c r="B261" s="4"/>
      <c r="C261" s="5"/>
      <c r="D261" s="6"/>
      <c r="E261" s="4"/>
      <c r="F261" s="4"/>
      <c r="G261" s="4"/>
      <c r="H261" s="6"/>
      <c r="I261" s="4"/>
      <c r="N261" s="4"/>
      <c r="Q261" s="14"/>
      <c r="R261" s="1"/>
      <c r="W261" s="22"/>
      <c r="X261" s="10"/>
      <c r="Y261" s="5"/>
      <c r="AA261" s="14"/>
      <c r="AC261" s="14"/>
      <c r="AD261" s="17"/>
      <c r="AF261" s="10"/>
      <c r="AH261" s="10"/>
      <c r="AI261" s="10"/>
      <c r="AJ261" s="10"/>
      <c r="AN261" s="21"/>
      <c r="AO261" s="13" t="str">
        <f t="shared" si="9"/>
        <v xml:space="preserve">   </v>
      </c>
    </row>
    <row r="262" spans="2:41" ht="27" customHeight="1">
      <c r="B262" s="4"/>
      <c r="C262" s="5"/>
      <c r="D262" s="6"/>
      <c r="E262" s="4"/>
      <c r="F262" s="4"/>
      <c r="G262" s="4"/>
      <c r="H262" s="6"/>
      <c r="I262" s="4"/>
      <c r="N262" s="4"/>
      <c r="Q262" s="14"/>
      <c r="R262" s="1"/>
      <c r="W262" s="22"/>
      <c r="X262" s="10"/>
      <c r="Y262" s="5"/>
      <c r="AA262" s="14"/>
      <c r="AC262" s="14"/>
      <c r="AD262" s="17"/>
      <c r="AF262" s="10"/>
      <c r="AH262" s="10"/>
      <c r="AI262" s="10"/>
      <c r="AJ262" s="10"/>
      <c r="AN262" s="21"/>
      <c r="AO262" s="13" t="str">
        <f t="shared" si="9"/>
        <v xml:space="preserve">   </v>
      </c>
    </row>
    <row r="263" spans="2:41" ht="27" customHeight="1">
      <c r="B263" s="4"/>
      <c r="C263" s="5"/>
      <c r="D263" s="6"/>
      <c r="E263" s="4"/>
      <c r="F263" s="4"/>
      <c r="G263" s="4"/>
      <c r="H263" s="6"/>
      <c r="I263" s="4"/>
      <c r="N263" s="4"/>
      <c r="Q263" s="14"/>
      <c r="R263" s="1"/>
      <c r="W263" s="22"/>
      <c r="X263" s="10"/>
      <c r="Y263" s="5"/>
      <c r="AA263" s="14"/>
      <c r="AC263" s="14"/>
      <c r="AD263" s="17"/>
      <c r="AF263" s="10"/>
      <c r="AH263" s="10"/>
      <c r="AI263" s="10"/>
      <c r="AJ263" s="10"/>
      <c r="AN263" s="21"/>
      <c r="AO263" s="13" t="str">
        <f t="shared" si="9"/>
        <v xml:space="preserve">   </v>
      </c>
    </row>
    <row r="264" spans="2:41" ht="27" customHeight="1">
      <c r="B264" s="4"/>
      <c r="C264" s="5"/>
      <c r="D264" s="6"/>
      <c r="E264" s="4"/>
      <c r="F264" s="4"/>
      <c r="G264" s="4"/>
      <c r="H264" s="6"/>
      <c r="I264" s="4"/>
      <c r="N264" s="4"/>
      <c r="Q264" s="14"/>
      <c r="R264" s="1"/>
      <c r="W264" s="22"/>
      <c r="X264" s="10"/>
      <c r="Y264" s="5"/>
      <c r="AA264" s="14"/>
      <c r="AC264" s="14"/>
      <c r="AD264" s="17"/>
      <c r="AF264" s="10"/>
      <c r="AH264" s="10"/>
      <c r="AI264" s="10"/>
      <c r="AJ264" s="10"/>
      <c r="AN264" s="21"/>
      <c r="AO264" s="13" t="str">
        <f t="shared" si="9"/>
        <v xml:space="preserve">   </v>
      </c>
    </row>
    <row r="265" spans="2:41" ht="27" customHeight="1">
      <c r="B265" s="4"/>
      <c r="C265" s="5"/>
      <c r="D265" s="6"/>
      <c r="E265" s="4"/>
      <c r="F265" s="4"/>
      <c r="G265" s="4"/>
      <c r="H265" s="6"/>
      <c r="I265" s="4"/>
      <c r="N265" s="4"/>
      <c r="Q265" s="14"/>
      <c r="R265" s="1"/>
      <c r="W265" s="22"/>
      <c r="X265" s="10"/>
      <c r="Y265" s="5"/>
      <c r="AA265" s="14"/>
      <c r="AC265" s="14"/>
      <c r="AD265" s="17"/>
      <c r="AF265" s="10"/>
      <c r="AH265" s="10"/>
      <c r="AI265" s="10"/>
      <c r="AJ265" s="10"/>
      <c r="AN265" s="21"/>
      <c r="AO265" s="13" t="str">
        <f t="shared" si="9"/>
        <v xml:space="preserve">   </v>
      </c>
    </row>
    <row r="266" spans="2:41" ht="27" customHeight="1">
      <c r="B266" s="4"/>
      <c r="C266" s="5"/>
      <c r="D266" s="6"/>
      <c r="E266" s="4"/>
      <c r="F266" s="4"/>
      <c r="G266" s="4"/>
      <c r="H266" s="6"/>
      <c r="I266" s="4"/>
      <c r="N266" s="4"/>
      <c r="Q266" s="14"/>
      <c r="R266" s="1"/>
      <c r="W266" s="22"/>
      <c r="X266" s="10"/>
      <c r="Y266" s="5"/>
      <c r="AA266" s="14"/>
      <c r="AC266" s="14"/>
      <c r="AD266" s="17"/>
      <c r="AF266" s="10"/>
      <c r="AH266" s="10"/>
      <c r="AI266" s="10"/>
      <c r="AJ266" s="10"/>
      <c r="AN266" s="21"/>
      <c r="AO266" s="13" t="str">
        <f t="shared" si="9"/>
        <v xml:space="preserve">   </v>
      </c>
    </row>
    <row r="267" spans="2:41" ht="27" customHeight="1">
      <c r="B267" s="4"/>
      <c r="C267" s="5"/>
      <c r="D267" s="6"/>
      <c r="E267" s="4"/>
      <c r="F267" s="4"/>
      <c r="G267" s="4"/>
      <c r="H267" s="6"/>
      <c r="I267" s="4"/>
      <c r="N267" s="4"/>
      <c r="Q267" s="14"/>
      <c r="R267" s="1"/>
      <c r="W267" s="22"/>
      <c r="X267" s="10"/>
      <c r="Y267" s="5"/>
      <c r="AA267" s="14"/>
      <c r="AC267" s="14"/>
      <c r="AD267" s="17"/>
      <c r="AF267" s="10"/>
      <c r="AH267" s="10"/>
      <c r="AI267" s="10"/>
      <c r="AJ267" s="10"/>
      <c r="AN267" s="21"/>
      <c r="AO267" s="13" t="str">
        <f t="shared" si="9"/>
        <v xml:space="preserve">   </v>
      </c>
    </row>
    <row r="268" spans="2:41" ht="27" customHeight="1">
      <c r="B268" s="4"/>
      <c r="C268" s="5"/>
      <c r="D268" s="6"/>
      <c r="E268" s="4"/>
      <c r="F268" s="4"/>
      <c r="G268" s="4"/>
      <c r="H268" s="6"/>
      <c r="I268" s="4"/>
      <c r="N268" s="4"/>
      <c r="Q268" s="14"/>
      <c r="R268" s="1"/>
      <c r="W268" s="22"/>
      <c r="X268" s="10"/>
      <c r="Y268" s="5"/>
      <c r="AA268" s="14"/>
      <c r="AC268" s="14"/>
      <c r="AD268" s="17"/>
      <c r="AF268" s="10"/>
      <c r="AH268" s="10"/>
      <c r="AI268" s="10"/>
      <c r="AJ268" s="10"/>
      <c r="AN268" s="21"/>
      <c r="AO268" s="13" t="str">
        <f t="shared" si="9"/>
        <v xml:space="preserve">   </v>
      </c>
    </row>
    <row r="269" spans="2:41" ht="27" customHeight="1">
      <c r="B269" s="4"/>
      <c r="C269" s="5"/>
      <c r="D269" s="6"/>
      <c r="E269" s="4"/>
      <c r="F269" s="4"/>
      <c r="G269" s="4"/>
      <c r="H269" s="6"/>
      <c r="I269" s="4"/>
      <c r="N269" s="4"/>
      <c r="Q269" s="14"/>
      <c r="R269" s="1"/>
      <c r="W269" s="22"/>
      <c r="X269" s="10"/>
      <c r="Y269" s="5"/>
      <c r="AA269" s="14"/>
      <c r="AC269" s="14"/>
      <c r="AD269" s="17"/>
      <c r="AF269" s="10"/>
      <c r="AH269" s="10"/>
      <c r="AI269" s="10"/>
      <c r="AJ269" s="10"/>
      <c r="AN269" s="21"/>
      <c r="AO269" s="13" t="str">
        <f t="shared" si="9"/>
        <v xml:space="preserve">   </v>
      </c>
    </row>
    <row r="270" spans="2:41" ht="27" customHeight="1">
      <c r="B270" s="4"/>
      <c r="C270" s="5"/>
      <c r="D270" s="6"/>
      <c r="E270" s="4"/>
      <c r="F270" s="4"/>
      <c r="G270" s="4"/>
      <c r="H270" s="6"/>
      <c r="I270" s="4"/>
      <c r="N270" s="4"/>
      <c r="Q270" s="14"/>
      <c r="R270" s="1"/>
      <c r="W270" s="22"/>
      <c r="X270" s="10"/>
      <c r="Y270" s="5"/>
      <c r="AA270" s="14"/>
      <c r="AC270" s="14"/>
      <c r="AD270" s="17"/>
      <c r="AF270" s="10"/>
      <c r="AH270" s="10"/>
      <c r="AI270" s="10"/>
      <c r="AJ270" s="10"/>
      <c r="AN270" s="21"/>
      <c r="AO270" s="13" t="str">
        <f t="shared" si="9"/>
        <v xml:space="preserve">   </v>
      </c>
    </row>
    <row r="271" spans="2:41" ht="27" customHeight="1">
      <c r="B271" s="4"/>
      <c r="C271" s="5"/>
      <c r="D271" s="6"/>
      <c r="E271" s="4"/>
      <c r="F271" s="4"/>
      <c r="G271" s="4"/>
      <c r="H271" s="6"/>
      <c r="I271" s="4"/>
      <c r="N271" s="4"/>
      <c r="Q271" s="14"/>
      <c r="R271" s="1"/>
      <c r="W271" s="22"/>
      <c r="X271" s="10"/>
      <c r="Y271" s="5"/>
      <c r="AA271" s="14"/>
      <c r="AC271" s="14"/>
      <c r="AD271" s="17"/>
      <c r="AF271" s="10"/>
      <c r="AH271" s="10"/>
      <c r="AI271" s="10"/>
      <c r="AJ271" s="10"/>
      <c r="AN271" s="21"/>
      <c r="AO271" s="13" t="str">
        <f t="shared" si="9"/>
        <v xml:space="preserve">   </v>
      </c>
    </row>
    <row r="272" spans="2:41" ht="27" customHeight="1">
      <c r="B272" s="4"/>
      <c r="C272" s="5"/>
      <c r="D272" s="6"/>
      <c r="E272" s="4"/>
      <c r="F272" s="4"/>
      <c r="G272" s="4"/>
      <c r="H272" s="6"/>
      <c r="I272" s="4"/>
      <c r="N272" s="4"/>
      <c r="Q272" s="14"/>
      <c r="R272" s="1"/>
      <c r="W272" s="22"/>
      <c r="X272" s="10"/>
      <c r="Y272" s="5"/>
      <c r="AA272" s="14"/>
      <c r="AC272" s="14"/>
      <c r="AD272" s="17"/>
      <c r="AF272" s="10"/>
      <c r="AH272" s="10"/>
      <c r="AI272" s="10"/>
      <c r="AJ272" s="10"/>
      <c r="AN272" s="21"/>
      <c r="AO272" s="13" t="str">
        <f t="shared" si="9"/>
        <v xml:space="preserve">   </v>
      </c>
    </row>
    <row r="273" spans="2:41" ht="27" customHeight="1">
      <c r="B273" s="4"/>
      <c r="C273" s="5"/>
      <c r="D273" s="6"/>
      <c r="E273" s="4"/>
      <c r="F273" s="4"/>
      <c r="G273" s="4"/>
      <c r="H273" s="6"/>
      <c r="I273" s="4"/>
      <c r="N273" s="4"/>
      <c r="Q273" s="14"/>
      <c r="R273" s="1"/>
      <c r="W273" s="22"/>
      <c r="X273" s="10"/>
      <c r="Y273" s="5"/>
      <c r="AA273" s="14"/>
      <c r="AC273" s="14"/>
      <c r="AD273" s="17"/>
      <c r="AF273" s="10"/>
      <c r="AH273" s="10"/>
      <c r="AI273" s="10"/>
      <c r="AJ273" s="10"/>
      <c r="AN273" s="21"/>
      <c r="AO273" s="13" t="str">
        <f t="shared" si="9"/>
        <v xml:space="preserve">   </v>
      </c>
    </row>
    <row r="274" spans="2:41" ht="27" customHeight="1">
      <c r="B274" s="4"/>
      <c r="C274" s="5"/>
      <c r="D274" s="6"/>
      <c r="E274" s="4"/>
      <c r="F274" s="4"/>
      <c r="G274" s="4"/>
      <c r="H274" s="6"/>
      <c r="I274" s="4"/>
      <c r="N274" s="4"/>
      <c r="Q274" s="14"/>
      <c r="R274" s="1"/>
      <c r="W274" s="22"/>
      <c r="X274" s="10"/>
      <c r="Y274" s="5"/>
      <c r="AA274" s="14"/>
      <c r="AC274" s="14"/>
      <c r="AD274" s="17">
        <f>AA274+AB274+AC274</f>
        <v>0</v>
      </c>
      <c r="AF274" s="10"/>
      <c r="AH274" s="10"/>
      <c r="AI274" s="10"/>
      <c r="AJ274" s="10"/>
      <c r="AN274" s="21"/>
      <c r="AO274" s="13" t="str">
        <f t="shared" si="9"/>
        <v xml:space="preserve">   </v>
      </c>
    </row>
    <row r="275" spans="2:41" ht="27" customHeight="1">
      <c r="B275" s="4"/>
      <c r="C275" s="5"/>
      <c r="D275" s="6"/>
      <c r="E275" s="4"/>
      <c r="F275" s="4"/>
      <c r="G275" s="4"/>
      <c r="H275" s="6"/>
      <c r="I275" s="4"/>
      <c r="N275" s="4"/>
      <c r="Q275" s="14"/>
      <c r="R275" s="1"/>
      <c r="W275" s="22"/>
      <c r="X275" s="10"/>
      <c r="Y275" s="5"/>
      <c r="AA275" s="14"/>
      <c r="AC275" s="14"/>
      <c r="AD275" s="17">
        <f>AA275+AB275+AC275</f>
        <v>0</v>
      </c>
      <c r="AF275" s="10"/>
      <c r="AH275" s="10"/>
      <c r="AI275" s="10"/>
      <c r="AJ275" s="10"/>
      <c r="AN275" s="21"/>
      <c r="AO275" s="13" t="str">
        <f t="shared" si="9"/>
        <v xml:space="preserve">   </v>
      </c>
    </row>
    <row r="276" spans="2:41" ht="27" customHeight="1">
      <c r="B276" s="4"/>
      <c r="C276" s="5"/>
      <c r="D276" s="6"/>
      <c r="E276" s="4"/>
      <c r="F276" s="4"/>
      <c r="G276" s="4"/>
      <c r="H276" s="6"/>
      <c r="I276" s="4"/>
      <c r="N276" s="4"/>
      <c r="Q276" s="14"/>
      <c r="R276" s="1"/>
      <c r="W276" s="22"/>
      <c r="X276" s="10"/>
      <c r="Y276" s="5"/>
      <c r="AA276" s="14"/>
      <c r="AC276" s="14"/>
      <c r="AD276" s="17">
        <f>AA276+AB276+AC276</f>
        <v>0</v>
      </c>
      <c r="AF276" s="10"/>
      <c r="AH276" s="10"/>
      <c r="AI276" s="10"/>
      <c r="AJ276" s="10"/>
      <c r="AN276" s="21"/>
      <c r="AO276" s="13" t="str">
        <f t="shared" si="9"/>
        <v xml:space="preserve">   </v>
      </c>
    </row>
    <row r="277" spans="2:41" ht="27" customHeight="1">
      <c r="B277" s="4"/>
      <c r="C277" s="5"/>
      <c r="D277" s="6"/>
      <c r="E277" s="4"/>
      <c r="F277" s="4"/>
      <c r="G277" s="4"/>
      <c r="H277" s="6"/>
      <c r="I277" s="4"/>
      <c r="N277" s="4"/>
      <c r="Q277" s="14"/>
      <c r="R277" s="1"/>
      <c r="W277" s="22"/>
      <c r="X277" s="10"/>
      <c r="Y277" s="5"/>
      <c r="AA277" s="14"/>
      <c r="AC277" s="14"/>
      <c r="AD277" s="17">
        <f>AA277+AB277+AC277</f>
        <v>0</v>
      </c>
      <c r="AF277" s="10"/>
      <c r="AH277" s="10"/>
      <c r="AI277" s="10"/>
      <c r="AJ277" s="10"/>
      <c r="AN277" s="21"/>
      <c r="AO277" s="13" t="str">
        <f t="shared" si="9"/>
        <v xml:space="preserve">   </v>
      </c>
    </row>
    <row r="278" spans="2:41">
      <c r="B278" s="4"/>
    </row>
    <row r="279" spans="2:41">
      <c r="B279" s="4"/>
    </row>
    <row r="280" spans="2:41">
      <c r="B280" s="4"/>
    </row>
    <row r="281" spans="2:41">
      <c r="B281" s="4"/>
    </row>
    <row r="282" spans="2:41">
      <c r="B282" s="4"/>
    </row>
    <row r="283" spans="2:41">
      <c r="B283" s="4"/>
    </row>
    <row r="284" spans="2:41">
      <c r="B284" s="4"/>
    </row>
    <row r="285" spans="2:41">
      <c r="B285" s="4"/>
    </row>
  </sheetData>
  <autoFilter ref="A2:AS285"/>
  <mergeCells count="8">
    <mergeCell ref="AN1:AS1"/>
    <mergeCell ref="AE1:AF1"/>
    <mergeCell ref="AG1:AH1"/>
    <mergeCell ref="B1:L1"/>
    <mergeCell ref="M1:R1"/>
    <mergeCell ref="S1:X1"/>
    <mergeCell ref="Y1:AD1"/>
    <mergeCell ref="AI1:AJ1"/>
  </mergeCells>
  <phoneticPr fontId="11" type="noConversion"/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DATA!$I$3:$I$9</xm:f>
          </x14:formula1>
          <xm:sqref>S3:S6</xm:sqref>
        </x14:dataValidation>
        <x14:dataValidation type="list" allowBlank="1" showInputMessage="1" showErrorMessage="1">
          <x14:formula1>
            <xm:f>DATA!$I$3:$I$8</xm:f>
          </x14:formula1>
          <xm:sqref>S7:S277</xm:sqref>
        </x14:dataValidation>
        <x14:dataValidation type="list" allowBlank="1" showInputMessage="1" showErrorMessage="1">
          <x14:formula1>
            <xm:f>DATA!$G$3:$G$8</xm:f>
          </x14:formula1>
          <xm:sqref>K3:K277</xm:sqref>
        </x14:dataValidation>
        <x14:dataValidation type="list" allowBlank="1" showInputMessage="1" showErrorMessage="1">
          <x14:formula1>
            <xm:f>DATA!$H$3:$H$13</xm:f>
          </x14:formula1>
          <xm:sqref>N3:N277</xm:sqref>
        </x14:dataValidation>
        <x14:dataValidation type="list" allowBlank="1" showInputMessage="1" showErrorMessage="1">
          <x14:formula1>
            <xm:f>DATA!$F$3:$F$9</xm:f>
          </x14:formula1>
          <xm:sqref>I3:I277</xm:sqref>
        </x14:dataValidation>
        <x14:dataValidation type="list" allowBlank="1" showInputMessage="1" showErrorMessage="1">
          <x14:formula1>
            <xm:f>DATA!$E$3:$E$5</xm:f>
          </x14:formula1>
          <xm:sqref>F3:F277</xm:sqref>
        </x14:dataValidation>
        <x14:dataValidation type="list" allowBlank="1" showInputMessage="1" showErrorMessage="1">
          <x14:formula1>
            <xm:f>DATA!$D$3:$D$43</xm:f>
          </x14:formula1>
          <xm:sqref>E3:E277</xm:sqref>
        </x14:dataValidation>
        <x14:dataValidation type="list" allowBlank="1" showInputMessage="1" showErrorMessage="1">
          <x14:formula1>
            <xm:f>DATA!$C$3:$C$39</xm:f>
          </x14:formula1>
          <xm:sqref>C3:C277</xm:sqref>
        </x14:dataValidation>
        <x14:dataValidation type="list" allowBlank="1" showInputMessage="1" showErrorMessage="1">
          <x14:formula1>
            <xm:f>DATA!$B$3:$B$14</xm:f>
          </x14:formula1>
          <xm:sqref>B3:B285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O56"/>
  <sheetViews>
    <sheetView zoomScale="60" zoomScaleNormal="60" workbookViewId="0">
      <selection activeCell="R11" sqref="A1:XEO56"/>
    </sheetView>
  </sheetViews>
  <sheetFormatPr baseColWidth="10" defaultRowHeight="15"/>
  <cols>
    <col min="1" max="1" width="46.85546875" customWidth="1"/>
    <col min="3" max="3" width="40.140625" customWidth="1"/>
    <col min="4" max="4" width="21" customWidth="1"/>
    <col min="5" max="5" width="19" customWidth="1"/>
    <col min="6" max="6" width="11.5703125" customWidth="1"/>
    <col min="7" max="7" width="18.5703125" customWidth="1"/>
    <col min="8" max="8" width="11.5703125" customWidth="1"/>
    <col min="9" max="9" width="24.5703125" customWidth="1"/>
    <col min="10" max="10" width="37.42578125" customWidth="1"/>
    <col min="11" max="11" width="22.85546875" customWidth="1"/>
    <col min="12" max="12" width="23.140625" customWidth="1"/>
    <col min="13" max="13" width="29.42578125" style="9" customWidth="1"/>
    <col min="14" max="14" width="20.5703125" customWidth="1"/>
    <col min="15" max="15" width="27.42578125" customWidth="1"/>
    <col min="16" max="16" width="24.42578125" style="10" customWidth="1"/>
    <col min="17" max="17" width="18.5703125" customWidth="1"/>
    <col min="18" max="18" width="34.5703125" customWidth="1"/>
    <col min="19" max="19" width="18" style="6" customWidth="1"/>
    <col min="20" max="20" width="14.5703125" style="6" customWidth="1"/>
    <col min="21" max="21" width="20" style="6" customWidth="1"/>
    <col min="22" max="22" width="19" customWidth="1"/>
    <col min="23" max="23" width="20.5703125" customWidth="1"/>
    <col min="24" max="24" width="35.42578125" customWidth="1"/>
    <col min="25" max="25" width="18.42578125" customWidth="1"/>
    <col min="26" max="26" width="33.5703125" customWidth="1"/>
    <col min="27" max="27" width="26.85546875" customWidth="1"/>
    <col min="28" max="28" width="25" style="10" customWidth="1"/>
    <col min="29" max="29" width="41.140625" customWidth="1"/>
    <col min="30" max="30" width="18.85546875" customWidth="1"/>
    <col min="31" max="31" width="17.85546875" customWidth="1"/>
    <col min="32" max="32" width="20.42578125" customWidth="1"/>
    <col min="33" max="33" width="19.42578125" customWidth="1"/>
    <col min="34" max="34" width="20.42578125" customWidth="1"/>
    <col min="35" max="35" width="19.42578125" customWidth="1"/>
    <col min="36" max="36" width="21.5703125" style="43" customWidth="1"/>
    <col min="37" max="37" width="22.5703125" customWidth="1"/>
    <col min="38" max="38" width="19" customWidth="1"/>
    <col min="39" max="39" width="30" style="11" customWidth="1"/>
    <col min="40" max="40" width="29.42578125" style="12" customWidth="1"/>
    <col min="41" max="41" width="34.85546875" customWidth="1"/>
    <col min="42" max="42" width="26.5703125" customWidth="1"/>
    <col min="43" max="43" width="28.42578125" bestFit="1" customWidth="1"/>
    <col min="44" max="44" width="26.42578125" customWidth="1"/>
    <col min="45" max="45" width="34.5703125" customWidth="1"/>
    <col min="46" max="46" width="29.5703125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3</v>
      </c>
      <c r="AH1" s="176"/>
      <c r="AI1" s="176" t="s">
        <v>142</v>
      </c>
      <c r="AJ1" s="177"/>
      <c r="AK1" s="18" t="s">
        <v>162</v>
      </c>
      <c r="AL1" s="19" t="s">
        <v>4</v>
      </c>
      <c r="AM1" s="20">
        <v>16.8279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28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1385</v>
      </c>
      <c r="AG2" s="24" t="s">
        <v>1386</v>
      </c>
      <c r="AH2" s="25" t="s">
        <v>1387</v>
      </c>
      <c r="AI2" s="25" t="s">
        <v>1388</v>
      </c>
      <c r="AJ2" s="30" t="s">
        <v>1389</v>
      </c>
      <c r="AK2" s="24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25" t="s">
        <v>502</v>
      </c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34.5" customHeight="1">
      <c r="B3" s="4" t="s">
        <v>60</v>
      </c>
      <c r="C3" s="5" t="s">
        <v>87</v>
      </c>
      <c r="D3" s="6" t="s">
        <v>173</v>
      </c>
      <c r="E3" s="4" t="s">
        <v>87</v>
      </c>
      <c r="F3" s="4" t="s">
        <v>40</v>
      </c>
      <c r="G3" s="40" t="s">
        <v>413</v>
      </c>
      <c r="H3" s="6" t="s">
        <v>167</v>
      </c>
      <c r="I3" s="4" t="s">
        <v>41</v>
      </c>
      <c r="J3" s="39" t="s">
        <v>417</v>
      </c>
      <c r="K3" t="s">
        <v>157</v>
      </c>
      <c r="M3" s="39" t="s">
        <v>362</v>
      </c>
      <c r="N3" s="4" t="s">
        <v>42</v>
      </c>
      <c r="O3" s="39" t="s">
        <v>696</v>
      </c>
      <c r="P3" s="10">
        <v>1305</v>
      </c>
      <c r="Q3" s="14"/>
      <c r="R3" s="1">
        <f t="shared" ref="R3:R34" si="0">P3+Q3</f>
        <v>1305</v>
      </c>
      <c r="S3" s="6" t="s">
        <v>146</v>
      </c>
      <c r="T3" s="6">
        <v>3921</v>
      </c>
      <c r="U3" s="6">
        <v>4001330</v>
      </c>
      <c r="W3" s="22">
        <v>45363</v>
      </c>
      <c r="X3" s="10">
        <v>1954131</v>
      </c>
      <c r="Y3" s="5" t="s">
        <v>42</v>
      </c>
      <c r="Z3" s="6" t="s">
        <v>697</v>
      </c>
      <c r="AA3" s="14">
        <v>76049.59</v>
      </c>
      <c r="AC3" s="14"/>
      <c r="AD3" s="17">
        <f t="shared" ref="AD3:AD35" si="1">AA3+AB3+AC3</f>
        <v>76049.59</v>
      </c>
      <c r="AF3" s="10"/>
      <c r="AH3" s="10"/>
      <c r="AI3">
        <v>9769</v>
      </c>
      <c r="AJ3" s="43">
        <v>20300</v>
      </c>
      <c r="AK3" s="47">
        <f>R3*$AM$1</f>
        <v>21960.409499999998</v>
      </c>
      <c r="AL3" s="10"/>
      <c r="AM3" s="50">
        <f>AK3/X3</f>
        <v>1.1237941315090953E-2</v>
      </c>
      <c r="AN3" s="75" t="s">
        <v>687</v>
      </c>
      <c r="AO3" s="13" t="str">
        <f t="shared" ref="AO3:AO34" si="2">+C3&amp;" "&amp;D3&amp;" "&amp;" "&amp;U3</f>
        <v>Chile #3  4001330</v>
      </c>
      <c r="AP3">
        <v>40000313</v>
      </c>
      <c r="AQ3">
        <v>20004677</v>
      </c>
      <c r="AT3">
        <v>20002898</v>
      </c>
    </row>
    <row r="4" spans="1:16369" ht="27" customHeight="1">
      <c r="B4" s="4" t="s">
        <v>60</v>
      </c>
      <c r="C4" s="5" t="s">
        <v>45</v>
      </c>
      <c r="D4" s="6" t="s">
        <v>171</v>
      </c>
      <c r="E4" s="4" t="s">
        <v>45</v>
      </c>
      <c r="F4" s="4" t="s">
        <v>40</v>
      </c>
      <c r="G4" s="4" t="s">
        <v>394</v>
      </c>
      <c r="H4" s="6" t="s">
        <v>167</v>
      </c>
      <c r="I4" s="4" t="s">
        <v>41</v>
      </c>
      <c r="J4" s="39" t="s">
        <v>418</v>
      </c>
      <c r="K4" t="s">
        <v>157</v>
      </c>
      <c r="M4" s="39" t="s">
        <v>363</v>
      </c>
      <c r="N4" s="4" t="s">
        <v>42</v>
      </c>
      <c r="O4" s="39" t="s">
        <v>592</v>
      </c>
      <c r="P4" s="10">
        <v>1030</v>
      </c>
      <c r="Q4" s="14"/>
      <c r="R4" s="1">
        <f t="shared" si="0"/>
        <v>1030</v>
      </c>
      <c r="S4" s="6" t="s">
        <v>147</v>
      </c>
      <c r="T4" s="6">
        <v>3921</v>
      </c>
      <c r="U4" s="6">
        <v>4004236</v>
      </c>
      <c r="W4" s="22">
        <v>45356</v>
      </c>
      <c r="X4" s="10">
        <v>1196682</v>
      </c>
      <c r="Y4" s="5" t="s">
        <v>42</v>
      </c>
      <c r="Z4" s="6" t="s">
        <v>593</v>
      </c>
      <c r="AA4" s="14">
        <v>62075.11</v>
      </c>
      <c r="AC4" s="14"/>
      <c r="AD4" s="17">
        <f t="shared" si="1"/>
        <v>62075.11</v>
      </c>
      <c r="AF4" s="10"/>
      <c r="AH4" s="10"/>
      <c r="AI4">
        <v>9749</v>
      </c>
      <c r="AJ4" s="43">
        <v>9639.6</v>
      </c>
      <c r="AK4" s="47">
        <f t="shared" ref="AK4:AK56" si="3">R4*$AM$1</f>
        <v>17332.737000000001</v>
      </c>
      <c r="AL4" s="10"/>
      <c r="AM4" s="50">
        <f t="shared" ref="AM4:AM56" si="4">AK4/X4</f>
        <v>1.4483995748243895E-2</v>
      </c>
      <c r="AN4" s="75" t="s">
        <v>594</v>
      </c>
      <c r="AO4" s="13" t="str">
        <f t="shared" si="2"/>
        <v>Colombia #2  4004236</v>
      </c>
      <c r="AP4">
        <v>40000271</v>
      </c>
      <c r="AQ4" s="13">
        <v>20004021</v>
      </c>
      <c r="AT4">
        <v>20002790</v>
      </c>
    </row>
    <row r="5" spans="1:16369" ht="33.75" customHeight="1">
      <c r="B5" s="4" t="s">
        <v>60</v>
      </c>
      <c r="C5" s="5" t="s">
        <v>45</v>
      </c>
      <c r="D5" s="6" t="s">
        <v>173</v>
      </c>
      <c r="E5" s="4" t="s">
        <v>45</v>
      </c>
      <c r="F5" s="4" t="s">
        <v>40</v>
      </c>
      <c r="G5" s="40" t="s">
        <v>414</v>
      </c>
      <c r="H5" s="6" t="s">
        <v>167</v>
      </c>
      <c r="I5" s="4" t="s">
        <v>41</v>
      </c>
      <c r="J5" s="39" t="s">
        <v>420</v>
      </c>
      <c r="K5" t="s">
        <v>157</v>
      </c>
      <c r="M5" s="39" t="s">
        <v>419</v>
      </c>
      <c r="N5" s="4" t="s">
        <v>42</v>
      </c>
      <c r="O5" s="39" t="s">
        <v>703</v>
      </c>
      <c r="P5" s="10">
        <v>1030</v>
      </c>
      <c r="Q5" s="14"/>
      <c r="R5" s="1">
        <f t="shared" si="0"/>
        <v>1030</v>
      </c>
      <c r="S5" s="6" t="s">
        <v>147</v>
      </c>
      <c r="T5" s="6">
        <v>3921</v>
      </c>
      <c r="U5" s="6">
        <v>4004742</v>
      </c>
      <c r="W5" s="22">
        <v>45362</v>
      </c>
      <c r="X5" s="10">
        <v>1105425</v>
      </c>
      <c r="Y5" s="5" t="s">
        <v>42</v>
      </c>
      <c r="Z5" s="6" t="s">
        <v>686</v>
      </c>
      <c r="AA5" s="14">
        <v>62086.75</v>
      </c>
      <c r="AC5" s="14"/>
      <c r="AD5" s="17">
        <f t="shared" si="1"/>
        <v>62086.75</v>
      </c>
      <c r="AF5" s="10"/>
      <c r="AH5" s="10"/>
      <c r="AI5">
        <v>9768</v>
      </c>
      <c r="AJ5" s="43">
        <v>9639.6</v>
      </c>
      <c r="AK5" s="47">
        <f t="shared" si="3"/>
        <v>17332.737000000001</v>
      </c>
      <c r="AL5" s="10"/>
      <c r="AM5" s="50">
        <f t="shared" si="4"/>
        <v>1.567970418617274E-2</v>
      </c>
      <c r="AN5" s="75" t="s">
        <v>687</v>
      </c>
      <c r="AO5" s="13" t="str">
        <f t="shared" si="2"/>
        <v>Colombia #3  4004742</v>
      </c>
      <c r="AP5">
        <v>40000314</v>
      </c>
      <c r="AQ5" s="13">
        <v>20004682</v>
      </c>
      <c r="AT5">
        <v>20002896</v>
      </c>
    </row>
    <row r="6" spans="1:16369" ht="27" customHeight="1">
      <c r="B6" s="4" t="s">
        <v>60</v>
      </c>
      <c r="C6" s="5" t="s">
        <v>43</v>
      </c>
      <c r="D6" s="6" t="s">
        <v>174</v>
      </c>
      <c r="E6" s="4" t="s">
        <v>43</v>
      </c>
      <c r="F6" s="4" t="s">
        <v>40</v>
      </c>
      <c r="G6" s="4" t="s">
        <v>415</v>
      </c>
      <c r="H6" s="6" t="s">
        <v>167</v>
      </c>
      <c r="I6" s="4" t="s">
        <v>41</v>
      </c>
      <c r="J6" s="68" t="s">
        <v>422</v>
      </c>
      <c r="K6" t="s">
        <v>157</v>
      </c>
      <c r="M6" s="39" t="s">
        <v>421</v>
      </c>
      <c r="N6" s="4" t="s">
        <v>42</v>
      </c>
      <c r="O6" s="39" t="s">
        <v>644</v>
      </c>
      <c r="P6" s="10">
        <v>880</v>
      </c>
      <c r="Q6" s="14"/>
      <c r="R6" s="1">
        <f t="shared" si="0"/>
        <v>880</v>
      </c>
      <c r="S6" s="6" t="s">
        <v>147</v>
      </c>
      <c r="T6" s="6">
        <v>3921</v>
      </c>
      <c r="U6" s="6">
        <v>4001358</v>
      </c>
      <c r="V6" s="6">
        <v>4001567</v>
      </c>
      <c r="W6" s="22">
        <v>45364</v>
      </c>
      <c r="X6" s="10">
        <v>3112267</v>
      </c>
      <c r="Y6" s="5" t="s">
        <v>42</v>
      </c>
      <c r="Z6" s="6" t="s">
        <v>645</v>
      </c>
      <c r="AA6" s="14">
        <v>82403.44</v>
      </c>
      <c r="AC6" s="14"/>
      <c r="AD6" s="17">
        <f t="shared" si="1"/>
        <v>82403.44</v>
      </c>
      <c r="AF6" s="10"/>
      <c r="AH6" s="10"/>
      <c r="AI6">
        <v>9770</v>
      </c>
      <c r="AJ6" s="43">
        <v>20300</v>
      </c>
      <c r="AK6" s="47">
        <f t="shared" si="3"/>
        <v>14808.552</v>
      </c>
      <c r="AM6" s="50">
        <f t="shared" si="4"/>
        <v>4.7581239013233757E-3</v>
      </c>
      <c r="AN6" s="75" t="s">
        <v>646</v>
      </c>
      <c r="AO6" s="13" t="str">
        <f t="shared" si="2"/>
        <v>Perú #4  4001358</v>
      </c>
      <c r="AP6">
        <v>20004604</v>
      </c>
      <c r="AQ6" s="13">
        <v>20004609</v>
      </c>
      <c r="AT6">
        <v>20002899</v>
      </c>
    </row>
    <row r="7" spans="1:16369" ht="27" customHeight="1">
      <c r="B7" s="4" t="s">
        <v>60</v>
      </c>
      <c r="C7" s="5" t="s">
        <v>92</v>
      </c>
      <c r="D7" s="6" t="s">
        <v>174</v>
      </c>
      <c r="E7" s="4" t="s">
        <v>92</v>
      </c>
      <c r="F7" s="4" t="s">
        <v>40</v>
      </c>
      <c r="G7" s="4" t="s">
        <v>416</v>
      </c>
      <c r="H7" s="6" t="s">
        <v>167</v>
      </c>
      <c r="I7" s="4" t="s">
        <v>41</v>
      </c>
      <c r="J7" s="39" t="s">
        <v>424</v>
      </c>
      <c r="K7" t="s">
        <v>157</v>
      </c>
      <c r="M7" s="39" t="s">
        <v>423</v>
      </c>
      <c r="N7" s="4" t="s">
        <v>42</v>
      </c>
      <c r="O7" s="39" t="s">
        <v>688</v>
      </c>
      <c r="P7" s="10">
        <v>830</v>
      </c>
      <c r="Q7" s="14"/>
      <c r="R7" s="1">
        <f t="shared" si="0"/>
        <v>830</v>
      </c>
      <c r="S7" s="6" t="s">
        <v>147</v>
      </c>
      <c r="T7" s="6">
        <v>3921</v>
      </c>
      <c r="U7" s="6">
        <v>4004885</v>
      </c>
      <c r="V7" s="6">
        <v>4005189</v>
      </c>
      <c r="W7" s="22">
        <v>45360</v>
      </c>
      <c r="X7" s="10">
        <v>1109653</v>
      </c>
      <c r="Y7" s="5" t="s">
        <v>42</v>
      </c>
      <c r="Z7" s="6" t="s">
        <v>689</v>
      </c>
      <c r="AA7" s="14">
        <v>67417.929999999993</v>
      </c>
      <c r="AC7" s="14"/>
      <c r="AD7" s="17">
        <f t="shared" si="1"/>
        <v>67417.929999999993</v>
      </c>
      <c r="AF7" s="10"/>
      <c r="AH7" s="10"/>
      <c r="AI7">
        <v>9771</v>
      </c>
      <c r="AJ7" s="43">
        <v>9639.6</v>
      </c>
      <c r="AK7" s="47">
        <f t="shared" si="3"/>
        <v>13967.156999999999</v>
      </c>
      <c r="AM7" s="50">
        <f t="shared" si="4"/>
        <v>1.2586959166514216E-2</v>
      </c>
      <c r="AN7" s="75" t="s">
        <v>687</v>
      </c>
      <c r="AO7" s="13" t="str">
        <f t="shared" si="2"/>
        <v>Italia #4  4004885</v>
      </c>
      <c r="AP7">
        <v>40000316</v>
      </c>
      <c r="AQ7" s="13">
        <v>20004686</v>
      </c>
      <c r="AT7">
        <v>20002900</v>
      </c>
    </row>
    <row r="8" spans="1:16369" ht="27" customHeight="1">
      <c r="B8" s="4" t="s">
        <v>60</v>
      </c>
      <c r="C8" s="5" t="s">
        <v>43</v>
      </c>
      <c r="D8" s="6" t="s">
        <v>173</v>
      </c>
      <c r="E8" s="4" t="s">
        <v>43</v>
      </c>
      <c r="F8" s="4" t="s">
        <v>52</v>
      </c>
      <c r="G8" s="4" t="s">
        <v>392</v>
      </c>
      <c r="H8" s="6" t="s">
        <v>167</v>
      </c>
      <c r="I8" s="4" t="s">
        <v>140</v>
      </c>
      <c r="J8" s="39" t="s">
        <v>425</v>
      </c>
      <c r="K8" t="s">
        <v>157</v>
      </c>
      <c r="M8" s="39" t="s">
        <v>393</v>
      </c>
      <c r="N8" s="4" t="s">
        <v>42</v>
      </c>
      <c r="O8" s="39" t="s">
        <v>694</v>
      </c>
      <c r="P8" s="10">
        <v>12523</v>
      </c>
      <c r="Q8" s="14"/>
      <c r="R8" s="1">
        <f t="shared" si="0"/>
        <v>12523</v>
      </c>
      <c r="S8" s="6" t="s">
        <v>149</v>
      </c>
      <c r="T8" s="6">
        <v>3945</v>
      </c>
      <c r="U8" s="6">
        <v>4001788</v>
      </c>
      <c r="W8" s="22">
        <v>45355</v>
      </c>
      <c r="X8" s="10">
        <v>1044282</v>
      </c>
      <c r="Y8" s="5" t="s">
        <v>42</v>
      </c>
      <c r="Z8" s="6" t="s">
        <v>695</v>
      </c>
      <c r="AA8" s="14">
        <v>22619.74</v>
      </c>
      <c r="AC8" s="14"/>
      <c r="AD8" s="17">
        <f t="shared" si="1"/>
        <v>22619.74</v>
      </c>
      <c r="AF8" s="10"/>
      <c r="AH8" s="10"/>
      <c r="AI8" s="47" t="s">
        <v>245</v>
      </c>
      <c r="AJ8" s="10"/>
      <c r="AK8" s="47">
        <f t="shared" si="3"/>
        <v>210735.7917</v>
      </c>
      <c r="AM8" s="50">
        <f t="shared" si="4"/>
        <v>0.20179969749550408</v>
      </c>
      <c r="AN8" s="21">
        <v>45408</v>
      </c>
      <c r="AO8" s="13" t="str">
        <f t="shared" si="2"/>
        <v>Perú #3  4001788</v>
      </c>
      <c r="AP8">
        <v>40000318</v>
      </c>
      <c r="AQ8" s="13">
        <v>20004690</v>
      </c>
    </row>
    <row r="9" spans="1:16369" ht="27" customHeight="1">
      <c r="A9" s="6"/>
      <c r="B9" s="4" t="s">
        <v>60</v>
      </c>
      <c r="C9" s="6" t="s">
        <v>251</v>
      </c>
      <c r="D9" s="6" t="s">
        <v>171</v>
      </c>
      <c r="E9" s="4" t="s">
        <v>124</v>
      </c>
      <c r="F9" s="4" t="s">
        <v>49</v>
      </c>
      <c r="G9" s="4" t="s">
        <v>380</v>
      </c>
      <c r="H9" s="6" t="s">
        <v>167</v>
      </c>
      <c r="I9" s="4" t="s">
        <v>50</v>
      </c>
      <c r="J9" s="39" t="s">
        <v>381</v>
      </c>
      <c r="K9" t="s">
        <v>159</v>
      </c>
      <c r="M9" s="39">
        <v>466683472</v>
      </c>
      <c r="N9" s="4" t="s">
        <v>51</v>
      </c>
      <c r="O9" s="39">
        <v>6197595881</v>
      </c>
      <c r="P9" s="10">
        <v>5005</v>
      </c>
      <c r="Q9" s="14"/>
      <c r="R9" s="1">
        <f t="shared" si="0"/>
        <v>5005</v>
      </c>
      <c r="S9" s="6" t="s">
        <v>151</v>
      </c>
      <c r="T9" s="6">
        <v>1632</v>
      </c>
      <c r="U9" s="6">
        <v>4006358</v>
      </c>
      <c r="W9" s="22">
        <v>45356</v>
      </c>
      <c r="X9" s="10">
        <v>1006653</v>
      </c>
      <c r="Y9" s="5" t="s">
        <v>189</v>
      </c>
      <c r="Z9" s="6" t="s">
        <v>170</v>
      </c>
      <c r="AA9" s="14"/>
      <c r="AC9" s="14"/>
      <c r="AD9" s="17">
        <f t="shared" si="1"/>
        <v>0</v>
      </c>
      <c r="AF9" s="10"/>
      <c r="AH9" s="10"/>
      <c r="AI9">
        <v>9750</v>
      </c>
      <c r="AJ9" s="43">
        <v>7018</v>
      </c>
      <c r="AK9" s="47">
        <f t="shared" si="3"/>
        <v>84223.639500000005</v>
      </c>
      <c r="AM9" s="50">
        <f t="shared" si="4"/>
        <v>8.3667002929509973E-2</v>
      </c>
      <c r="AN9" s="75" t="s">
        <v>473</v>
      </c>
      <c r="AO9" s="13" t="str">
        <f t="shared" si="2"/>
        <v>BIP ITS A 10 #2  4006358</v>
      </c>
      <c r="AP9">
        <v>40000211</v>
      </c>
      <c r="AQ9" s="13"/>
      <c r="AT9">
        <v>20002793</v>
      </c>
    </row>
    <row r="10" spans="1:16369" ht="30" customHeight="1">
      <c r="B10" s="4" t="s">
        <v>60</v>
      </c>
      <c r="C10" s="5" t="s">
        <v>120</v>
      </c>
      <c r="D10" s="6" t="s">
        <v>382</v>
      </c>
      <c r="E10" s="4" t="s">
        <v>46</v>
      </c>
      <c r="F10" s="4" t="s">
        <v>49</v>
      </c>
      <c r="G10" s="40" t="s">
        <v>383</v>
      </c>
      <c r="H10" s="6" t="s">
        <v>167</v>
      </c>
      <c r="I10" s="4" t="s">
        <v>50</v>
      </c>
      <c r="J10" s="39" t="s">
        <v>384</v>
      </c>
      <c r="K10" t="s">
        <v>159</v>
      </c>
      <c r="M10" s="39">
        <v>466075721</v>
      </c>
      <c r="N10" s="4" t="s">
        <v>51</v>
      </c>
      <c r="O10" s="39">
        <v>6198017315</v>
      </c>
      <c r="P10" s="10">
        <v>3485</v>
      </c>
      <c r="Q10" s="14"/>
      <c r="R10" s="1">
        <f t="shared" si="0"/>
        <v>3485</v>
      </c>
      <c r="S10" s="6" t="s">
        <v>151</v>
      </c>
      <c r="T10" s="6">
        <v>1632</v>
      </c>
      <c r="U10" s="6">
        <v>4006401</v>
      </c>
      <c r="V10" s="6">
        <v>4006963</v>
      </c>
      <c r="W10" s="22">
        <v>45356</v>
      </c>
      <c r="X10" s="10">
        <v>2438011</v>
      </c>
      <c r="Y10" s="5" t="s">
        <v>189</v>
      </c>
      <c r="Z10" s="6" t="s">
        <v>170</v>
      </c>
      <c r="AA10" s="14"/>
      <c r="AC10" s="14"/>
      <c r="AD10" s="17">
        <f t="shared" si="1"/>
        <v>0</v>
      </c>
      <c r="AF10" s="10"/>
      <c r="AH10" s="10"/>
      <c r="AI10">
        <v>9756</v>
      </c>
      <c r="AJ10" s="43">
        <v>7018</v>
      </c>
      <c r="AK10" s="47">
        <f t="shared" si="3"/>
        <v>58645.231500000002</v>
      </c>
      <c r="AM10" s="50">
        <f t="shared" si="4"/>
        <v>2.4054539335548526E-2</v>
      </c>
      <c r="AN10" s="75" t="s">
        <v>473</v>
      </c>
      <c r="AO10" s="13" t="str">
        <f t="shared" si="2"/>
        <v>BIP S + BIP A #46 + #9  4006401</v>
      </c>
      <c r="AP10">
        <v>40000218</v>
      </c>
      <c r="AQ10" s="13"/>
      <c r="AT10">
        <v>20002795</v>
      </c>
    </row>
    <row r="11" spans="1:16369" ht="27" customHeight="1">
      <c r="B11" s="4" t="s">
        <v>60</v>
      </c>
      <c r="C11" s="5" t="s">
        <v>44</v>
      </c>
      <c r="D11" s="6" t="s">
        <v>388</v>
      </c>
      <c r="E11" s="4" t="s">
        <v>46</v>
      </c>
      <c r="F11" s="4" t="s">
        <v>49</v>
      </c>
      <c r="G11" s="4" t="s">
        <v>389</v>
      </c>
      <c r="H11" s="6" t="s">
        <v>167</v>
      </c>
      <c r="I11" s="4" t="s">
        <v>50</v>
      </c>
      <c r="J11">
        <v>531263</v>
      </c>
      <c r="K11" t="s">
        <v>159</v>
      </c>
      <c r="M11" s="39">
        <v>467014375</v>
      </c>
      <c r="N11" s="4" t="s">
        <v>51</v>
      </c>
      <c r="O11" s="39">
        <v>6197438626</v>
      </c>
      <c r="P11" s="10">
        <v>3485</v>
      </c>
      <c r="Q11" s="14"/>
      <c r="R11" s="1">
        <f t="shared" si="0"/>
        <v>3485</v>
      </c>
      <c r="S11" s="6" t="s">
        <v>151</v>
      </c>
      <c r="T11" s="6">
        <v>1632</v>
      </c>
      <c r="U11" s="6">
        <v>4006465</v>
      </c>
      <c r="W11" s="22">
        <v>45356</v>
      </c>
      <c r="X11" s="10">
        <v>1182030</v>
      </c>
      <c r="Y11" s="5" t="s">
        <v>189</v>
      </c>
      <c r="Z11" s="6" t="s">
        <v>170</v>
      </c>
      <c r="AA11" s="14"/>
      <c r="AC11" s="14"/>
      <c r="AD11" s="17">
        <f t="shared" si="1"/>
        <v>0</v>
      </c>
      <c r="AF11" s="10"/>
      <c r="AH11" s="10"/>
      <c r="AI11">
        <v>9757</v>
      </c>
      <c r="AJ11" s="43">
        <v>7018</v>
      </c>
      <c r="AK11" s="47">
        <f t="shared" si="3"/>
        <v>58645.231500000002</v>
      </c>
      <c r="AM11" s="50">
        <f t="shared" si="4"/>
        <v>4.9613995837669095E-2</v>
      </c>
      <c r="AN11" s="75" t="s">
        <v>473</v>
      </c>
      <c r="AO11" s="13" t="str">
        <f t="shared" si="2"/>
        <v>BIP SALLY #47  4006465</v>
      </c>
      <c r="AP11">
        <v>40000208</v>
      </c>
      <c r="AQ11" s="13"/>
      <c r="AT11">
        <v>20002796</v>
      </c>
    </row>
    <row r="12" spans="1:16369" ht="27" customHeight="1">
      <c r="B12" s="4" t="s">
        <v>60</v>
      </c>
      <c r="C12" s="5" t="s">
        <v>113</v>
      </c>
      <c r="D12" s="6" t="s">
        <v>173</v>
      </c>
      <c r="E12" s="4" t="s">
        <v>48</v>
      </c>
      <c r="F12" s="4" t="s">
        <v>49</v>
      </c>
      <c r="G12" s="4" t="s">
        <v>390</v>
      </c>
      <c r="H12" s="6" t="s">
        <v>167</v>
      </c>
      <c r="I12" s="4" t="s">
        <v>50</v>
      </c>
      <c r="J12" s="39" t="s">
        <v>391</v>
      </c>
      <c r="K12" t="s">
        <v>159</v>
      </c>
      <c r="M12" s="39">
        <v>467014376</v>
      </c>
      <c r="N12" s="4" t="s">
        <v>51</v>
      </c>
      <c r="O12" s="39">
        <v>6197352722</v>
      </c>
      <c r="P12" s="10">
        <v>4022</v>
      </c>
      <c r="Q12" s="14"/>
      <c r="R12" s="1">
        <f t="shared" si="0"/>
        <v>4022</v>
      </c>
      <c r="S12" s="6" t="s">
        <v>151</v>
      </c>
      <c r="T12" s="6">
        <v>1632</v>
      </c>
      <c r="U12" s="6">
        <v>4006486</v>
      </c>
      <c r="W12" s="22">
        <v>45356</v>
      </c>
      <c r="X12" s="10">
        <v>261986</v>
      </c>
      <c r="Y12" s="5" t="s">
        <v>189</v>
      </c>
      <c r="Z12" s="6" t="s">
        <v>170</v>
      </c>
      <c r="AA12" s="14"/>
      <c r="AC12" s="14"/>
      <c r="AD12" s="17">
        <f t="shared" si="1"/>
        <v>0</v>
      </c>
      <c r="AF12" s="10"/>
      <c r="AH12" s="10"/>
      <c r="AI12">
        <v>9759</v>
      </c>
      <c r="AJ12" s="43">
        <v>7018</v>
      </c>
      <c r="AK12" s="47">
        <f t="shared" si="3"/>
        <v>67681.813800000004</v>
      </c>
      <c r="AM12" s="50">
        <f t="shared" si="4"/>
        <v>0.25834133808676801</v>
      </c>
      <c r="AN12" s="45" t="s">
        <v>474</v>
      </c>
      <c r="AO12" s="13" t="str">
        <f t="shared" si="2"/>
        <v>BIP WALDENCAST #3  4006486</v>
      </c>
      <c r="AP12">
        <v>40000206</v>
      </c>
      <c r="AQ12" s="13"/>
      <c r="AT12">
        <v>20002879</v>
      </c>
    </row>
    <row r="13" spans="1:16369" ht="27" customHeight="1">
      <c r="B13" s="4" t="s">
        <v>60</v>
      </c>
      <c r="C13" s="5" t="s">
        <v>44</v>
      </c>
      <c r="D13" s="6" t="s">
        <v>395</v>
      </c>
      <c r="E13" s="4" t="s">
        <v>46</v>
      </c>
      <c r="F13" s="4" t="s">
        <v>49</v>
      </c>
      <c r="G13" s="4" t="s">
        <v>404</v>
      </c>
      <c r="H13" s="6" t="s">
        <v>167</v>
      </c>
      <c r="I13" s="4" t="s">
        <v>50</v>
      </c>
      <c r="J13" s="69">
        <v>51632</v>
      </c>
      <c r="K13" t="s">
        <v>159</v>
      </c>
      <c r="M13" s="39">
        <v>467014373</v>
      </c>
      <c r="N13" s="4" t="s">
        <v>51</v>
      </c>
      <c r="O13" s="39">
        <v>6197593479</v>
      </c>
      <c r="P13" s="10">
        <v>3485</v>
      </c>
      <c r="Q13" s="14"/>
      <c r="R13" s="1">
        <f t="shared" si="0"/>
        <v>3485</v>
      </c>
      <c r="S13" s="6" t="s">
        <v>151</v>
      </c>
      <c r="T13" s="6">
        <v>1632</v>
      </c>
      <c r="U13" s="6">
        <v>4006611</v>
      </c>
      <c r="W13" s="22">
        <v>45357</v>
      </c>
      <c r="X13" s="10">
        <v>1326022</v>
      </c>
      <c r="Y13" s="5" t="s">
        <v>189</v>
      </c>
      <c r="Z13" s="6" t="s">
        <v>170</v>
      </c>
      <c r="AA13" s="14"/>
      <c r="AC13" s="14"/>
      <c r="AD13" s="17">
        <f t="shared" si="1"/>
        <v>0</v>
      </c>
      <c r="AF13" s="10"/>
      <c r="AH13" s="10"/>
      <c r="AI13">
        <v>9764</v>
      </c>
      <c r="AJ13" s="43">
        <v>7018</v>
      </c>
      <c r="AK13" s="47">
        <f t="shared" si="3"/>
        <v>58645.231500000002</v>
      </c>
      <c r="AM13" s="50">
        <f t="shared" si="4"/>
        <v>4.4226439304928575E-2</v>
      </c>
      <c r="AN13" s="45" t="s">
        <v>474</v>
      </c>
      <c r="AO13" s="13" t="str">
        <f t="shared" si="2"/>
        <v>BIP SALLY #48  4006611</v>
      </c>
      <c r="AP13">
        <v>40000210</v>
      </c>
      <c r="AQ13" s="13"/>
      <c r="AT13">
        <v>20002884</v>
      </c>
    </row>
    <row r="14" spans="1:16369" ht="27" customHeight="1">
      <c r="B14" s="4" t="s">
        <v>60</v>
      </c>
      <c r="C14" s="5" t="s">
        <v>44</v>
      </c>
      <c r="D14" s="6" t="s">
        <v>396</v>
      </c>
      <c r="E14" s="4" t="s">
        <v>46</v>
      </c>
      <c r="F14" s="4" t="s">
        <v>49</v>
      </c>
      <c r="G14" s="4" t="s">
        <v>405</v>
      </c>
      <c r="H14" s="6" t="s">
        <v>167</v>
      </c>
      <c r="I14" s="4" t="s">
        <v>50</v>
      </c>
      <c r="J14" s="69">
        <v>51855</v>
      </c>
      <c r="K14" t="s">
        <v>159</v>
      </c>
      <c r="M14" s="39">
        <v>467014377</v>
      </c>
      <c r="N14" s="4" t="s">
        <v>51</v>
      </c>
      <c r="O14" s="39">
        <v>6197717737</v>
      </c>
      <c r="P14" s="10">
        <v>3485</v>
      </c>
      <c r="Q14" s="14"/>
      <c r="R14" s="1">
        <f t="shared" si="0"/>
        <v>3485</v>
      </c>
      <c r="S14" s="6" t="s">
        <v>151</v>
      </c>
      <c r="T14" s="6">
        <v>1632</v>
      </c>
      <c r="U14" s="6">
        <v>4006671</v>
      </c>
      <c r="W14" s="22">
        <v>45359</v>
      </c>
      <c r="X14" s="10">
        <v>566116</v>
      </c>
      <c r="Y14" s="5" t="s">
        <v>189</v>
      </c>
      <c r="Z14" s="6" t="s">
        <v>170</v>
      </c>
      <c r="AA14" s="14"/>
      <c r="AC14" s="14"/>
      <c r="AD14" s="17">
        <f t="shared" si="1"/>
        <v>0</v>
      </c>
      <c r="AF14" s="10"/>
      <c r="AH14" s="10"/>
      <c r="AI14">
        <v>9766</v>
      </c>
      <c r="AJ14" s="43">
        <v>7018</v>
      </c>
      <c r="AK14" s="47">
        <f t="shared" si="3"/>
        <v>58645.231500000002</v>
      </c>
      <c r="AM14" s="50">
        <f t="shared" si="4"/>
        <v>0.10359225229458274</v>
      </c>
      <c r="AN14" s="45" t="s">
        <v>474</v>
      </c>
      <c r="AO14" s="13" t="str">
        <f t="shared" si="2"/>
        <v>BIP SALLY #49  4006671</v>
      </c>
      <c r="AP14">
        <v>40000212</v>
      </c>
      <c r="AQ14" s="13"/>
      <c r="AT14">
        <v>20002888</v>
      </c>
    </row>
    <row r="15" spans="1:16369" ht="27" customHeight="1">
      <c r="B15" s="4" t="s">
        <v>60</v>
      </c>
      <c r="C15" s="5" t="s">
        <v>44</v>
      </c>
      <c r="D15" s="6" t="s">
        <v>397</v>
      </c>
      <c r="E15" s="4" t="s">
        <v>46</v>
      </c>
      <c r="F15" s="4" t="s">
        <v>49</v>
      </c>
      <c r="G15" s="4" t="s">
        <v>406</v>
      </c>
      <c r="H15" s="6" t="s">
        <v>167</v>
      </c>
      <c r="I15" s="4" t="s">
        <v>50</v>
      </c>
      <c r="J15" s="70" t="s">
        <v>426</v>
      </c>
      <c r="K15" t="s">
        <v>159</v>
      </c>
      <c r="M15" s="39">
        <v>467338725</v>
      </c>
      <c r="N15" s="4" t="s">
        <v>51</v>
      </c>
      <c r="O15" s="39">
        <v>6197808405</v>
      </c>
      <c r="P15" s="10">
        <v>3485</v>
      </c>
      <c r="Q15" s="14"/>
      <c r="R15" s="1">
        <f t="shared" si="0"/>
        <v>3485</v>
      </c>
      <c r="S15" s="6" t="s">
        <v>151</v>
      </c>
      <c r="T15" s="6">
        <v>1632</v>
      </c>
      <c r="U15" s="6">
        <v>4006669</v>
      </c>
      <c r="W15" s="22">
        <v>45359</v>
      </c>
      <c r="X15" s="10">
        <v>1195829</v>
      </c>
      <c r="Y15" s="5" t="s">
        <v>189</v>
      </c>
      <c r="Z15" s="6" t="s">
        <v>170</v>
      </c>
      <c r="AA15" s="14"/>
      <c r="AC15" s="14"/>
      <c r="AD15" s="17">
        <f t="shared" si="1"/>
        <v>0</v>
      </c>
      <c r="AF15" s="10"/>
      <c r="AH15" s="10"/>
      <c r="AI15">
        <v>9767</v>
      </c>
      <c r="AJ15" s="43">
        <v>7018</v>
      </c>
      <c r="AK15" s="47">
        <f t="shared" si="3"/>
        <v>58645.231500000002</v>
      </c>
      <c r="AM15" s="50">
        <f t="shared" si="4"/>
        <v>4.9041486282737752E-2</v>
      </c>
      <c r="AN15" s="45" t="s">
        <v>474</v>
      </c>
      <c r="AO15" s="13" t="str">
        <f t="shared" si="2"/>
        <v>BIP SALLY #50  4006669</v>
      </c>
      <c r="AP15">
        <v>40000215</v>
      </c>
      <c r="AQ15" s="13"/>
      <c r="AT15">
        <v>20002892</v>
      </c>
    </row>
    <row r="16" spans="1:16369" ht="27" customHeight="1">
      <c r="B16" s="4" t="s">
        <v>60</v>
      </c>
      <c r="C16" s="5" t="s">
        <v>44</v>
      </c>
      <c r="D16" s="6" t="s">
        <v>402</v>
      </c>
      <c r="E16" s="4" t="s">
        <v>46</v>
      </c>
      <c r="F16" s="4" t="s">
        <v>49</v>
      </c>
      <c r="G16" s="4" t="s">
        <v>407</v>
      </c>
      <c r="H16" s="6" t="s">
        <v>167</v>
      </c>
      <c r="I16" s="4" t="s">
        <v>50</v>
      </c>
      <c r="J16" s="72" t="s">
        <v>428</v>
      </c>
      <c r="K16" t="s">
        <v>159</v>
      </c>
      <c r="M16" s="39">
        <v>467014374</v>
      </c>
      <c r="N16" s="4" t="s">
        <v>51</v>
      </c>
      <c r="O16" s="39">
        <v>6197807991</v>
      </c>
      <c r="P16" s="10">
        <v>3485</v>
      </c>
      <c r="Q16" s="14"/>
      <c r="R16" s="1">
        <f t="shared" si="0"/>
        <v>3485</v>
      </c>
      <c r="S16" s="6" t="s">
        <v>151</v>
      </c>
      <c r="T16" s="6">
        <v>1632</v>
      </c>
      <c r="U16" s="6">
        <v>4007011</v>
      </c>
      <c r="W16" s="22">
        <v>45362</v>
      </c>
      <c r="X16" s="10">
        <v>1010079</v>
      </c>
      <c r="Y16" s="5" t="s">
        <v>189</v>
      </c>
      <c r="Z16" s="6" t="s">
        <v>170</v>
      </c>
      <c r="AA16" s="14"/>
      <c r="AC16" s="14"/>
      <c r="AD16" s="17">
        <f t="shared" si="1"/>
        <v>0</v>
      </c>
      <c r="AF16" s="10"/>
      <c r="AH16" s="10"/>
      <c r="AI16">
        <v>9776</v>
      </c>
      <c r="AJ16" s="43">
        <v>7018</v>
      </c>
      <c r="AK16" s="47">
        <f t="shared" si="3"/>
        <v>58645.231500000002</v>
      </c>
      <c r="AM16" s="50">
        <f t="shared" si="4"/>
        <v>5.8060044313365589E-2</v>
      </c>
      <c r="AN16" s="45" t="s">
        <v>474</v>
      </c>
      <c r="AO16" s="13" t="str">
        <f t="shared" si="2"/>
        <v>BIP SALLY #51  4007011</v>
      </c>
      <c r="AP16">
        <v>40000214</v>
      </c>
      <c r="AQ16" s="13"/>
      <c r="AT16">
        <v>20002902</v>
      </c>
    </row>
    <row r="17" spans="1:47" ht="27" customHeight="1">
      <c r="B17" s="4" t="s">
        <v>60</v>
      </c>
      <c r="C17" s="5" t="s">
        <v>44</v>
      </c>
      <c r="D17" s="6" t="s">
        <v>403</v>
      </c>
      <c r="E17" s="4" t="s">
        <v>46</v>
      </c>
      <c r="F17" s="4" t="s">
        <v>49</v>
      </c>
      <c r="G17" s="4" t="s">
        <v>408</v>
      </c>
      <c r="H17" s="6" t="s">
        <v>167</v>
      </c>
      <c r="I17" s="4" t="s">
        <v>50</v>
      </c>
      <c r="J17" s="71">
        <v>7042</v>
      </c>
      <c r="K17" t="s">
        <v>159</v>
      </c>
      <c r="M17" s="39">
        <v>467014378</v>
      </c>
      <c r="N17" s="4" t="s">
        <v>51</v>
      </c>
      <c r="O17" s="39">
        <v>6198012685</v>
      </c>
      <c r="P17" s="10">
        <v>3485</v>
      </c>
      <c r="Q17" s="14"/>
      <c r="R17" s="1">
        <f t="shared" si="0"/>
        <v>3485</v>
      </c>
      <c r="S17" s="6" t="s">
        <v>151</v>
      </c>
      <c r="T17" s="6">
        <v>1632</v>
      </c>
      <c r="U17" s="6">
        <v>4007023</v>
      </c>
      <c r="W17" s="22">
        <v>45362</v>
      </c>
      <c r="X17" s="10">
        <v>1163812</v>
      </c>
      <c r="Y17" s="5" t="s">
        <v>189</v>
      </c>
      <c r="Z17" s="6" t="s">
        <v>170</v>
      </c>
      <c r="AA17" s="14"/>
      <c r="AC17" s="14"/>
      <c r="AD17" s="17">
        <f t="shared" si="1"/>
        <v>0</v>
      </c>
      <c r="AF17" s="10"/>
      <c r="AH17" s="10"/>
      <c r="AI17">
        <v>9775</v>
      </c>
      <c r="AJ17" s="43">
        <v>7018</v>
      </c>
      <c r="AK17" s="47">
        <f t="shared" si="3"/>
        <v>58645.231500000002</v>
      </c>
      <c r="AM17" s="50">
        <f t="shared" si="4"/>
        <v>5.0390639983090055E-2</v>
      </c>
      <c r="AN17" s="45" t="s">
        <v>474</v>
      </c>
      <c r="AO17" s="13" t="str">
        <f t="shared" si="2"/>
        <v>BIP SALLY #52  4007023</v>
      </c>
      <c r="AP17">
        <v>40000217</v>
      </c>
      <c r="AQ17" s="13"/>
      <c r="AT17">
        <v>20002901</v>
      </c>
    </row>
    <row r="18" spans="1:47" ht="32.25" customHeight="1">
      <c r="B18" s="4" t="s">
        <v>60</v>
      </c>
      <c r="C18" s="6" t="s">
        <v>228</v>
      </c>
      <c r="D18" s="6" t="s">
        <v>411</v>
      </c>
      <c r="E18" s="4" t="s">
        <v>46</v>
      </c>
      <c r="F18" s="4" t="s">
        <v>49</v>
      </c>
      <c r="G18" s="40" t="s">
        <v>412</v>
      </c>
      <c r="H18" s="6" t="s">
        <v>167</v>
      </c>
      <c r="I18" s="4" t="s">
        <v>50</v>
      </c>
      <c r="J18" s="39" t="s">
        <v>381</v>
      </c>
      <c r="K18" t="s">
        <v>159</v>
      </c>
      <c r="M18" s="39">
        <v>467651712</v>
      </c>
      <c r="N18" s="4" t="s">
        <v>51</v>
      </c>
      <c r="O18" s="39">
        <v>6197997595</v>
      </c>
      <c r="P18" s="10">
        <v>3485</v>
      </c>
      <c r="Q18" s="14"/>
      <c r="R18" s="1">
        <f t="shared" si="0"/>
        <v>3485</v>
      </c>
      <c r="S18" s="6" t="s">
        <v>151</v>
      </c>
      <c r="T18" s="6">
        <v>1632</v>
      </c>
      <c r="U18" s="6">
        <v>4007109</v>
      </c>
      <c r="W18" s="22">
        <v>45363</v>
      </c>
      <c r="X18" s="10">
        <v>1894999</v>
      </c>
      <c r="Y18" s="5" t="s">
        <v>189</v>
      </c>
      <c r="Z18" s="6" t="s">
        <v>170</v>
      </c>
      <c r="AA18" s="14"/>
      <c r="AC18" s="14"/>
      <c r="AD18" s="17">
        <f t="shared" si="1"/>
        <v>0</v>
      </c>
      <c r="AF18" s="10"/>
      <c r="AH18" s="10"/>
      <c r="AI18">
        <v>9786</v>
      </c>
      <c r="AJ18" s="43">
        <v>7018</v>
      </c>
      <c r="AK18" s="47">
        <f t="shared" si="3"/>
        <v>58645.231500000002</v>
      </c>
      <c r="AM18" s="50">
        <f t="shared" si="4"/>
        <v>3.0947368046104512E-2</v>
      </c>
      <c r="AN18" s="45" t="s">
        <v>490</v>
      </c>
      <c r="AO18" s="13" t="str">
        <f t="shared" si="2"/>
        <v>BIP-SALLY+BIP-LOREAL #53+#5  4007109</v>
      </c>
      <c r="AP18">
        <v>40000216</v>
      </c>
      <c r="AQ18" s="13"/>
      <c r="AT18">
        <v>20003201</v>
      </c>
    </row>
    <row r="19" spans="1:47" ht="27" customHeight="1">
      <c r="B19" s="4" t="s">
        <v>60</v>
      </c>
      <c r="C19" s="5" t="s">
        <v>113</v>
      </c>
      <c r="D19" s="6" t="s">
        <v>174</v>
      </c>
      <c r="E19" s="6" t="s">
        <v>624</v>
      </c>
      <c r="F19" s="4" t="s">
        <v>40</v>
      </c>
      <c r="G19" s="6" t="s">
        <v>410</v>
      </c>
      <c r="H19" s="6" t="s">
        <v>167</v>
      </c>
      <c r="I19" s="4" t="s">
        <v>58</v>
      </c>
      <c r="J19" s="39" t="s">
        <v>429</v>
      </c>
      <c r="K19" t="s">
        <v>159</v>
      </c>
      <c r="M19" s="39" t="s">
        <v>430</v>
      </c>
      <c r="N19" s="4" t="s">
        <v>42</v>
      </c>
      <c r="O19" s="39" t="s">
        <v>693</v>
      </c>
      <c r="P19" s="10">
        <v>3130</v>
      </c>
      <c r="Q19" s="14"/>
      <c r="R19" s="1">
        <f t="shared" si="0"/>
        <v>3130</v>
      </c>
      <c r="S19" s="6" t="s">
        <v>147</v>
      </c>
      <c r="T19" s="6">
        <v>3921</v>
      </c>
      <c r="U19" s="6">
        <v>4004920</v>
      </c>
      <c r="W19" s="22">
        <v>45363</v>
      </c>
      <c r="X19" s="10">
        <v>346281</v>
      </c>
      <c r="Y19" s="5" t="s">
        <v>42</v>
      </c>
      <c r="Z19" s="6" t="s">
        <v>692</v>
      </c>
      <c r="AA19" s="14">
        <v>62686.42</v>
      </c>
      <c r="AC19" s="14"/>
      <c r="AD19" s="17">
        <f t="shared" si="1"/>
        <v>62686.42</v>
      </c>
      <c r="AF19" s="10"/>
      <c r="AH19" s="10"/>
      <c r="AI19">
        <v>9778</v>
      </c>
      <c r="AJ19" s="43">
        <v>9639.6</v>
      </c>
      <c r="AK19" s="47">
        <f t="shared" si="3"/>
        <v>52671.326999999997</v>
      </c>
      <c r="AM19" s="50">
        <f t="shared" si="4"/>
        <v>0.15210573782563871</v>
      </c>
      <c r="AN19" s="45" t="s">
        <v>687</v>
      </c>
      <c r="AO19" s="13" t="str">
        <f t="shared" si="2"/>
        <v>BIP WALDENCAST #4  4004920</v>
      </c>
      <c r="AP19">
        <v>40000312</v>
      </c>
      <c r="AQ19" s="13">
        <v>20004670</v>
      </c>
      <c r="AT19">
        <v>20002904</v>
      </c>
    </row>
    <row r="20" spans="1:47" ht="27" customHeight="1">
      <c r="B20" s="4" t="s">
        <v>60</v>
      </c>
      <c r="C20" s="5" t="s">
        <v>116</v>
      </c>
      <c r="D20" s="6" t="s">
        <v>174</v>
      </c>
      <c r="E20" s="4" t="s">
        <v>46</v>
      </c>
      <c r="F20" s="4" t="s">
        <v>49</v>
      </c>
      <c r="G20" s="4" t="s">
        <v>409</v>
      </c>
      <c r="H20" s="6" t="s">
        <v>167</v>
      </c>
      <c r="I20" s="4" t="s">
        <v>50</v>
      </c>
      <c r="J20" s="72" t="s">
        <v>427</v>
      </c>
      <c r="K20" t="s">
        <v>159</v>
      </c>
      <c r="M20" s="39">
        <v>467338724</v>
      </c>
      <c r="N20" s="4" t="s">
        <v>51</v>
      </c>
      <c r="O20" s="39">
        <v>6197806018</v>
      </c>
      <c r="P20" s="10">
        <v>3635</v>
      </c>
      <c r="Q20" s="14"/>
      <c r="R20" s="1">
        <f t="shared" si="0"/>
        <v>3635</v>
      </c>
      <c r="S20" s="6" t="s">
        <v>151</v>
      </c>
      <c r="T20" s="6">
        <v>1632</v>
      </c>
      <c r="U20" s="6">
        <v>4006998</v>
      </c>
      <c r="W20" s="22">
        <v>45362</v>
      </c>
      <c r="X20" s="10">
        <v>1139550</v>
      </c>
      <c r="Y20" s="5" t="s">
        <v>189</v>
      </c>
      <c r="Z20" s="6" t="s">
        <v>170</v>
      </c>
      <c r="AA20" s="14"/>
      <c r="AC20" s="14"/>
      <c r="AD20" s="17">
        <f t="shared" si="1"/>
        <v>0</v>
      </c>
      <c r="AF20" s="10"/>
      <c r="AH20" s="10"/>
      <c r="AI20">
        <v>9777</v>
      </c>
      <c r="AJ20" s="43">
        <v>7018</v>
      </c>
      <c r="AK20" s="47">
        <f t="shared" si="3"/>
        <v>61169.416499999999</v>
      </c>
      <c r="AM20" s="50">
        <f t="shared" si="4"/>
        <v>5.3678571804659736E-2</v>
      </c>
      <c r="AN20" s="45" t="s">
        <v>474</v>
      </c>
      <c r="AO20" s="13" t="str">
        <f t="shared" si="2"/>
        <v>BIP LOREAL #4  4006998</v>
      </c>
      <c r="AP20">
        <v>40000213</v>
      </c>
      <c r="AQ20" s="13"/>
      <c r="AT20">
        <v>20002903</v>
      </c>
    </row>
    <row r="21" spans="1:47" ht="27" customHeight="1">
      <c r="B21" s="4" t="s">
        <v>60</v>
      </c>
      <c r="C21" s="5" t="s">
        <v>98</v>
      </c>
      <c r="D21" s="6" t="s">
        <v>174</v>
      </c>
      <c r="E21" s="4" t="s">
        <v>98</v>
      </c>
      <c r="F21" s="4" t="s">
        <v>49</v>
      </c>
      <c r="G21" s="40" t="s">
        <v>440</v>
      </c>
      <c r="H21" s="6" t="s">
        <v>167</v>
      </c>
      <c r="I21" s="4" t="s">
        <v>50</v>
      </c>
      <c r="J21" s="42">
        <v>13275</v>
      </c>
      <c r="K21" t="s">
        <v>159</v>
      </c>
      <c r="M21" s="39" t="s">
        <v>468</v>
      </c>
      <c r="N21" s="4" t="s">
        <v>53</v>
      </c>
      <c r="O21" s="39">
        <v>261150</v>
      </c>
      <c r="P21" s="10">
        <v>4045</v>
      </c>
      <c r="Q21" s="14"/>
      <c r="R21" s="1">
        <f t="shared" si="0"/>
        <v>4045</v>
      </c>
      <c r="S21" s="6" t="s">
        <v>555</v>
      </c>
      <c r="T21" s="6">
        <v>3950</v>
      </c>
      <c r="U21" s="6">
        <v>4011119</v>
      </c>
      <c r="W21" s="22">
        <v>45371</v>
      </c>
      <c r="X21" s="10">
        <v>455810</v>
      </c>
      <c r="Y21" s="5" t="s">
        <v>53</v>
      </c>
      <c r="Z21" s="6" t="s">
        <v>170</v>
      </c>
      <c r="AA21" s="14"/>
      <c r="AC21" s="14"/>
      <c r="AD21" s="17">
        <f t="shared" si="1"/>
        <v>0</v>
      </c>
      <c r="AF21" s="10"/>
      <c r="AH21" s="10"/>
      <c r="AI21" s="47" t="s">
        <v>245</v>
      </c>
      <c r="AJ21" s="10"/>
      <c r="AK21" s="47">
        <f t="shared" si="3"/>
        <v>68068.855500000005</v>
      </c>
      <c r="AM21" s="50">
        <f t="shared" si="4"/>
        <v>0.14933602926658038</v>
      </c>
      <c r="AN21" s="21">
        <v>45373</v>
      </c>
      <c r="AO21" s="13" t="str">
        <f t="shared" si="2"/>
        <v>El Salvador #4  4011119</v>
      </c>
      <c r="AP21">
        <v>40000200</v>
      </c>
      <c r="AQ21" s="13"/>
    </row>
    <row r="22" spans="1:47" ht="31.5" customHeight="1">
      <c r="B22" s="4" t="s">
        <v>60</v>
      </c>
      <c r="C22" s="5" t="s">
        <v>89</v>
      </c>
      <c r="D22" s="6" t="s">
        <v>174</v>
      </c>
      <c r="E22" s="4" t="s">
        <v>89</v>
      </c>
      <c r="F22" s="4" t="s">
        <v>49</v>
      </c>
      <c r="G22" s="40" t="s">
        <v>441</v>
      </c>
      <c r="H22" s="6" t="s">
        <v>167</v>
      </c>
      <c r="I22" s="4" t="s">
        <v>50</v>
      </c>
      <c r="J22" s="42">
        <v>13275</v>
      </c>
      <c r="K22" t="s">
        <v>159</v>
      </c>
      <c r="M22" s="39" t="s">
        <v>469</v>
      </c>
      <c r="N22" s="4" t="s">
        <v>53</v>
      </c>
      <c r="O22" s="39">
        <v>261147</v>
      </c>
      <c r="P22" s="10">
        <v>3318</v>
      </c>
      <c r="Q22" s="14"/>
      <c r="R22" s="1">
        <f t="shared" si="0"/>
        <v>3318</v>
      </c>
      <c r="S22" s="6" t="s">
        <v>555</v>
      </c>
      <c r="T22" s="6">
        <v>3950</v>
      </c>
      <c r="U22" s="6">
        <v>4011121</v>
      </c>
      <c r="W22" s="22">
        <v>45366</v>
      </c>
      <c r="X22" s="10">
        <v>400903</v>
      </c>
      <c r="Y22" s="5" t="s">
        <v>53</v>
      </c>
      <c r="Z22" s="6" t="s">
        <v>170</v>
      </c>
      <c r="AA22" s="14"/>
      <c r="AC22" s="14"/>
      <c r="AD22" s="17">
        <f t="shared" si="1"/>
        <v>0</v>
      </c>
      <c r="AF22" s="10"/>
      <c r="AH22" s="10"/>
      <c r="AI22" s="47" t="s">
        <v>245</v>
      </c>
      <c r="AJ22" s="10"/>
      <c r="AK22" s="47">
        <f t="shared" si="3"/>
        <v>55834.972199999997</v>
      </c>
      <c r="AM22" s="50">
        <f t="shared" si="4"/>
        <v>0.13927302165361696</v>
      </c>
      <c r="AN22" s="21">
        <v>45373</v>
      </c>
      <c r="AO22" s="13" t="str">
        <f t="shared" si="2"/>
        <v>Guatemala #4  4011121</v>
      </c>
      <c r="AQ22" s="13">
        <v>40000198</v>
      </c>
    </row>
    <row r="23" spans="1:47" ht="34.5" customHeight="1">
      <c r="B23" s="4" t="s">
        <v>60</v>
      </c>
      <c r="C23" s="5" t="s">
        <v>85</v>
      </c>
      <c r="D23" s="6" t="s">
        <v>174</v>
      </c>
      <c r="E23" s="4" t="s">
        <v>85</v>
      </c>
      <c r="F23" s="4" t="s">
        <v>49</v>
      </c>
      <c r="G23" s="40" t="s">
        <v>439</v>
      </c>
      <c r="H23" s="6" t="s">
        <v>167</v>
      </c>
      <c r="I23" s="4" t="s">
        <v>50</v>
      </c>
      <c r="J23" s="42">
        <v>13275</v>
      </c>
      <c r="K23" t="s">
        <v>159</v>
      </c>
      <c r="M23" s="39" t="s">
        <v>470</v>
      </c>
      <c r="N23" s="4" t="s">
        <v>53</v>
      </c>
      <c r="O23" s="39">
        <v>261148</v>
      </c>
      <c r="P23" s="10">
        <v>4388</v>
      </c>
      <c r="Q23" s="14"/>
      <c r="R23" s="1">
        <f t="shared" si="0"/>
        <v>4388</v>
      </c>
      <c r="S23" s="6" t="s">
        <v>555</v>
      </c>
      <c r="T23" s="6">
        <v>3950</v>
      </c>
      <c r="U23" s="6">
        <v>4011120</v>
      </c>
      <c r="W23" s="22">
        <v>45367</v>
      </c>
      <c r="X23" s="10">
        <v>436855</v>
      </c>
      <c r="Y23" s="5" t="s">
        <v>53</v>
      </c>
      <c r="Z23" s="6" t="s">
        <v>170</v>
      </c>
      <c r="AA23" s="14"/>
      <c r="AC23" s="14"/>
      <c r="AD23" s="17">
        <f t="shared" si="1"/>
        <v>0</v>
      </c>
      <c r="AF23" s="10"/>
      <c r="AH23" s="10"/>
      <c r="AI23" s="47" t="s">
        <v>245</v>
      </c>
      <c r="AJ23" s="10"/>
      <c r="AK23" s="47">
        <f t="shared" si="3"/>
        <v>73840.825199999992</v>
      </c>
      <c r="AM23" s="50">
        <f t="shared" si="4"/>
        <v>0.16902822492589073</v>
      </c>
      <c r="AN23" s="21">
        <v>45373</v>
      </c>
      <c r="AO23" s="13" t="str">
        <f t="shared" si="2"/>
        <v>Costa Rica #4  4011120</v>
      </c>
      <c r="AP23">
        <v>40000199</v>
      </c>
      <c r="AQ23" s="13"/>
    </row>
    <row r="24" spans="1:47" ht="42" customHeight="1">
      <c r="A24" t="s">
        <v>531</v>
      </c>
      <c r="B24" s="4" t="s">
        <v>60</v>
      </c>
      <c r="C24" s="5" t="s">
        <v>44</v>
      </c>
      <c r="D24" s="6" t="s">
        <v>431</v>
      </c>
      <c r="E24" s="4" t="s">
        <v>46</v>
      </c>
      <c r="F24" s="4" t="s">
        <v>49</v>
      </c>
      <c r="G24" s="4" t="s">
        <v>435</v>
      </c>
      <c r="H24" s="6" t="s">
        <v>167</v>
      </c>
      <c r="I24" s="4" t="s">
        <v>50</v>
      </c>
      <c r="J24" s="39" t="s">
        <v>453</v>
      </c>
      <c r="K24" t="s">
        <v>159</v>
      </c>
      <c r="M24" s="39" t="s">
        <v>471</v>
      </c>
      <c r="N24" s="6" t="s">
        <v>452</v>
      </c>
      <c r="O24">
        <v>90527924</v>
      </c>
      <c r="P24" s="10">
        <v>3366.36</v>
      </c>
      <c r="Q24" s="14"/>
      <c r="R24" s="1">
        <f t="shared" si="0"/>
        <v>3366.36</v>
      </c>
      <c r="S24" s="6" t="s">
        <v>151</v>
      </c>
      <c r="T24" s="6">
        <v>1688</v>
      </c>
      <c r="U24" s="6">
        <v>4002048</v>
      </c>
      <c r="W24" s="22">
        <v>45366</v>
      </c>
      <c r="X24" s="10">
        <v>1495195</v>
      </c>
      <c r="Y24" s="5" t="s">
        <v>75</v>
      </c>
      <c r="Z24" s="6" t="s">
        <v>740</v>
      </c>
      <c r="AA24" s="14">
        <v>9302.0400000000009</v>
      </c>
      <c r="AC24" s="14"/>
      <c r="AD24" s="17">
        <f t="shared" si="1"/>
        <v>9302.0400000000009</v>
      </c>
      <c r="AF24" s="10"/>
      <c r="AH24" s="10"/>
      <c r="AI24">
        <v>9784</v>
      </c>
      <c r="AJ24" s="43">
        <v>7018</v>
      </c>
      <c r="AK24" s="47">
        <f t="shared" si="3"/>
        <v>56648.769443999998</v>
      </c>
      <c r="AM24" s="50">
        <f t="shared" si="4"/>
        <v>3.7887211664030446E-2</v>
      </c>
      <c r="AN24" s="45" t="s">
        <v>741</v>
      </c>
      <c r="AO24" s="13" t="str">
        <f t="shared" si="2"/>
        <v>BIP SALLY #54  4002048</v>
      </c>
      <c r="AP24">
        <v>40000231</v>
      </c>
      <c r="AQ24" s="13">
        <v>20003220</v>
      </c>
      <c r="AT24">
        <v>20003200</v>
      </c>
      <c r="AU24" t="s">
        <v>540</v>
      </c>
    </row>
    <row r="25" spans="1:47" ht="32.25" customHeight="1">
      <c r="B25" s="4" t="s">
        <v>60</v>
      </c>
      <c r="C25" s="5" t="s">
        <v>92</v>
      </c>
      <c r="D25" s="6" t="s">
        <v>175</v>
      </c>
      <c r="E25" s="4" t="s">
        <v>92</v>
      </c>
      <c r="F25" s="4" t="s">
        <v>40</v>
      </c>
      <c r="G25" s="40" t="s">
        <v>442</v>
      </c>
      <c r="H25" s="6" t="s">
        <v>167</v>
      </c>
      <c r="I25" s="6" t="s">
        <v>432</v>
      </c>
      <c r="J25" s="48" t="s">
        <v>454</v>
      </c>
      <c r="K25" t="s">
        <v>157</v>
      </c>
      <c r="M25" s="39" t="s">
        <v>466</v>
      </c>
      <c r="N25" s="4" t="s">
        <v>42</v>
      </c>
      <c r="O25" s="39" t="s">
        <v>698</v>
      </c>
      <c r="P25" s="10">
        <v>1660</v>
      </c>
      <c r="Q25" s="14"/>
      <c r="R25" s="1">
        <f t="shared" si="0"/>
        <v>1660</v>
      </c>
      <c r="S25" s="6" t="s">
        <v>147</v>
      </c>
      <c r="T25" s="6">
        <v>3921</v>
      </c>
      <c r="U25" s="6">
        <v>4005250</v>
      </c>
      <c r="W25" s="22">
        <v>45373</v>
      </c>
      <c r="X25" s="10">
        <v>1535906</v>
      </c>
      <c r="Y25" s="5" t="s">
        <v>42</v>
      </c>
      <c r="Z25" s="6" t="s">
        <v>699</v>
      </c>
      <c r="AA25" s="14">
        <v>108609.94</v>
      </c>
      <c r="AC25" s="14"/>
      <c r="AD25" s="17">
        <f t="shared" si="1"/>
        <v>108609.94</v>
      </c>
      <c r="AF25" s="10"/>
      <c r="AH25" s="10"/>
      <c r="AI25">
        <v>9800</v>
      </c>
      <c r="AJ25" s="43">
        <v>9639.6</v>
      </c>
      <c r="AK25" s="47">
        <f t="shared" si="3"/>
        <v>27934.313999999998</v>
      </c>
      <c r="AM25" s="50">
        <f t="shared" si="4"/>
        <v>1.8187515381800707E-2</v>
      </c>
      <c r="AN25" s="21">
        <v>45408</v>
      </c>
      <c r="AO25" s="13" t="str">
        <f t="shared" si="2"/>
        <v>Italia #5  4005250</v>
      </c>
      <c r="AP25">
        <v>40000317</v>
      </c>
      <c r="AQ25" s="13">
        <v>20004689</v>
      </c>
      <c r="AT25">
        <v>20003212</v>
      </c>
    </row>
    <row r="26" spans="1:47" ht="47.25" customHeight="1">
      <c r="B26" s="4" t="s">
        <v>60</v>
      </c>
      <c r="C26" s="5" t="s">
        <v>92</v>
      </c>
      <c r="D26" s="6" t="s">
        <v>176</v>
      </c>
      <c r="E26" s="4" t="s">
        <v>92</v>
      </c>
      <c r="F26" s="4" t="s">
        <v>40</v>
      </c>
      <c r="G26" s="40" t="s">
        <v>511</v>
      </c>
      <c r="H26" s="6" t="s">
        <v>167</v>
      </c>
      <c r="I26" s="6" t="s">
        <v>432</v>
      </c>
      <c r="J26" s="48" t="s">
        <v>495</v>
      </c>
      <c r="K26" t="s">
        <v>157</v>
      </c>
      <c r="M26" s="39" t="s">
        <v>467</v>
      </c>
      <c r="N26" s="4" t="s">
        <v>42</v>
      </c>
      <c r="O26" s="39" t="s">
        <v>835</v>
      </c>
      <c r="P26" s="10">
        <v>2500</v>
      </c>
      <c r="Q26" s="14"/>
      <c r="R26" s="1">
        <f t="shared" si="0"/>
        <v>2500</v>
      </c>
      <c r="S26" s="6" t="s">
        <v>147</v>
      </c>
      <c r="T26" s="6">
        <v>3921</v>
      </c>
      <c r="U26" s="6">
        <v>4005961</v>
      </c>
      <c r="W26" s="22">
        <v>45379</v>
      </c>
      <c r="X26" s="10">
        <v>1244752</v>
      </c>
      <c r="Y26" s="5" t="s">
        <v>42</v>
      </c>
      <c r="Z26" s="5" t="s">
        <v>836</v>
      </c>
      <c r="AA26" s="14">
        <v>108575.53</v>
      </c>
      <c r="AC26" s="14"/>
      <c r="AD26" s="17">
        <f t="shared" si="1"/>
        <v>108575.53</v>
      </c>
      <c r="AF26" s="10"/>
      <c r="AH26" s="10"/>
      <c r="AI26">
        <v>9833</v>
      </c>
      <c r="AJ26" s="43">
        <v>9639.6</v>
      </c>
      <c r="AK26" s="47">
        <f t="shared" si="3"/>
        <v>42069.75</v>
      </c>
      <c r="AM26" s="50">
        <f t="shared" si="4"/>
        <v>3.3797696247927299E-2</v>
      </c>
      <c r="AN26" s="45" t="s">
        <v>837</v>
      </c>
      <c r="AO26" s="13" t="str">
        <f>+C26&amp;" "&amp;D26&amp;" "&amp;" "&amp;U26</f>
        <v>Italia #6  4005961</v>
      </c>
      <c r="AP26">
        <v>40000377</v>
      </c>
      <c r="AQ26" s="13">
        <v>20005863</v>
      </c>
      <c r="AT26">
        <v>20004555</v>
      </c>
    </row>
    <row r="27" spans="1:47" ht="27" customHeight="1">
      <c r="B27" s="4" t="s">
        <v>60</v>
      </c>
      <c r="C27" s="5" t="s">
        <v>44</v>
      </c>
      <c r="D27" s="6" t="s">
        <v>436</v>
      </c>
      <c r="E27" s="4" t="s">
        <v>46</v>
      </c>
      <c r="F27" s="4" t="s">
        <v>49</v>
      </c>
      <c r="G27" s="4" t="s">
        <v>443</v>
      </c>
      <c r="H27" s="6" t="s">
        <v>167</v>
      </c>
      <c r="I27" s="6" t="s">
        <v>50</v>
      </c>
      <c r="J27" s="39" t="s">
        <v>456</v>
      </c>
      <c r="K27" t="s">
        <v>159</v>
      </c>
      <c r="M27" s="39">
        <v>467651711</v>
      </c>
      <c r="N27" s="4" t="s">
        <v>51</v>
      </c>
      <c r="O27" s="39">
        <v>6198778953</v>
      </c>
      <c r="P27" s="10">
        <v>3485</v>
      </c>
      <c r="Q27" s="14"/>
      <c r="R27" s="1">
        <f t="shared" si="0"/>
        <v>3485</v>
      </c>
      <c r="S27" s="6" t="s">
        <v>151</v>
      </c>
      <c r="T27" s="6">
        <v>1632</v>
      </c>
      <c r="U27" s="6">
        <v>4008100</v>
      </c>
      <c r="W27" s="22">
        <v>45371</v>
      </c>
      <c r="X27" s="10">
        <v>2027070</v>
      </c>
      <c r="Y27" s="5" t="s">
        <v>189</v>
      </c>
      <c r="Z27" s="6" t="s">
        <v>457</v>
      </c>
      <c r="AA27" s="14"/>
      <c r="AC27" s="14"/>
      <c r="AD27" s="17">
        <f t="shared" si="1"/>
        <v>0</v>
      </c>
      <c r="AF27" s="10"/>
      <c r="AH27" s="10"/>
      <c r="AI27">
        <v>9789</v>
      </c>
      <c r="AJ27" s="43">
        <v>7018</v>
      </c>
      <c r="AK27" s="47">
        <f t="shared" si="3"/>
        <v>58645.231500000002</v>
      </c>
      <c r="AM27" s="50">
        <f t="shared" si="4"/>
        <v>2.8931034202074917E-2</v>
      </c>
      <c r="AN27" s="45" t="s">
        <v>589</v>
      </c>
      <c r="AO27" s="13" t="str">
        <f t="shared" si="2"/>
        <v>BIP SALLY #55  4008100</v>
      </c>
      <c r="AP27">
        <v>40000282</v>
      </c>
      <c r="AQ27" s="13"/>
      <c r="AT27">
        <v>20003202</v>
      </c>
    </row>
    <row r="28" spans="1:47" ht="32.25" customHeight="1">
      <c r="B28" s="4" t="s">
        <v>60</v>
      </c>
      <c r="C28" s="5" t="s">
        <v>120</v>
      </c>
      <c r="D28" s="6" t="s">
        <v>437</v>
      </c>
      <c r="E28" s="4" t="s">
        <v>46</v>
      </c>
      <c r="F28" s="4" t="s">
        <v>49</v>
      </c>
      <c r="G28" s="40" t="s">
        <v>444</v>
      </c>
      <c r="H28" s="6" t="s">
        <v>167</v>
      </c>
      <c r="I28" s="6" t="s">
        <v>50</v>
      </c>
      <c r="J28" s="39" t="s">
        <v>188</v>
      </c>
      <c r="K28" t="s">
        <v>159</v>
      </c>
      <c r="M28" s="39">
        <v>467651709</v>
      </c>
      <c r="N28" s="4" t="s">
        <v>51</v>
      </c>
      <c r="O28" s="39">
        <v>6198890450</v>
      </c>
      <c r="P28" s="47">
        <v>3485</v>
      </c>
      <c r="Q28" s="14"/>
      <c r="R28" s="1">
        <f t="shared" si="0"/>
        <v>3485</v>
      </c>
      <c r="S28" s="6" t="s">
        <v>151</v>
      </c>
      <c r="T28" s="6">
        <v>1632</v>
      </c>
      <c r="U28" s="6">
        <v>4008327</v>
      </c>
      <c r="W28" s="22">
        <v>45372</v>
      </c>
      <c r="X28" s="10">
        <v>1367516</v>
      </c>
      <c r="Y28" s="5" t="s">
        <v>189</v>
      </c>
      <c r="Z28" s="6" t="s">
        <v>457</v>
      </c>
      <c r="AA28" s="14"/>
      <c r="AC28" s="14"/>
      <c r="AD28" s="17">
        <f t="shared" si="1"/>
        <v>0</v>
      </c>
      <c r="AF28" s="10"/>
      <c r="AH28" s="10"/>
      <c r="AI28">
        <v>9796</v>
      </c>
      <c r="AJ28" s="43">
        <v>7018</v>
      </c>
      <c r="AK28" s="47">
        <f t="shared" si="3"/>
        <v>58645.231500000002</v>
      </c>
      <c r="AM28" s="50">
        <f t="shared" si="4"/>
        <v>4.2884493856013388E-2</v>
      </c>
      <c r="AN28" s="21">
        <v>45391</v>
      </c>
      <c r="AO28" s="13" t="str">
        <f t="shared" si="2"/>
        <v>BIP S + BIP A #56+#11  4008327</v>
      </c>
      <c r="AP28">
        <v>40000284</v>
      </c>
      <c r="AQ28" s="13"/>
      <c r="AT28">
        <v>20003206</v>
      </c>
    </row>
    <row r="29" spans="1:47" ht="27" customHeight="1">
      <c r="B29" s="4" t="s">
        <v>60</v>
      </c>
      <c r="C29" s="5" t="s">
        <v>44</v>
      </c>
      <c r="D29" s="6" t="s">
        <v>438</v>
      </c>
      <c r="E29" s="4" t="s">
        <v>46</v>
      </c>
      <c r="F29" s="4" t="s">
        <v>49</v>
      </c>
      <c r="G29" s="4" t="s">
        <v>445</v>
      </c>
      <c r="H29" s="6" t="s">
        <v>167</v>
      </c>
      <c r="I29" s="6" t="s">
        <v>50</v>
      </c>
      <c r="J29" s="39" t="s">
        <v>458</v>
      </c>
      <c r="K29" t="s">
        <v>159</v>
      </c>
      <c r="M29" s="39">
        <v>468481716</v>
      </c>
      <c r="N29" s="4" t="s">
        <v>51</v>
      </c>
      <c r="O29" s="39">
        <v>6198926733</v>
      </c>
      <c r="P29" s="10">
        <v>3485</v>
      </c>
      <c r="Q29" s="14"/>
      <c r="R29" s="1">
        <f t="shared" si="0"/>
        <v>3485</v>
      </c>
      <c r="S29" s="6" t="s">
        <v>151</v>
      </c>
      <c r="T29" s="6">
        <v>1632</v>
      </c>
      <c r="U29" s="6">
        <v>4008416</v>
      </c>
      <c r="W29" s="22">
        <v>45373</v>
      </c>
      <c r="X29" s="10">
        <v>1652901</v>
      </c>
      <c r="Y29" s="5" t="s">
        <v>189</v>
      </c>
      <c r="Z29" s="6" t="s">
        <v>457</v>
      </c>
      <c r="AA29" s="14"/>
      <c r="AC29" s="14"/>
      <c r="AD29" s="17">
        <f t="shared" si="1"/>
        <v>0</v>
      </c>
      <c r="AF29" s="10"/>
      <c r="AH29" s="10"/>
      <c r="AI29">
        <v>9799</v>
      </c>
      <c r="AJ29" s="43">
        <v>7018</v>
      </c>
      <c r="AK29" s="47">
        <f t="shared" si="3"/>
        <v>58645.231500000002</v>
      </c>
      <c r="AM29" s="50">
        <f t="shared" si="4"/>
        <v>3.5480183931161036E-2</v>
      </c>
      <c r="AN29" s="45" t="s">
        <v>589</v>
      </c>
      <c r="AO29" s="13" t="str">
        <f t="shared" si="2"/>
        <v>BIP SALLY #57  4008416</v>
      </c>
      <c r="AP29">
        <v>40000285</v>
      </c>
      <c r="AQ29" s="13"/>
      <c r="AT29">
        <v>20003210</v>
      </c>
    </row>
    <row r="30" spans="1:47" ht="31.5" customHeight="1">
      <c r="B30" s="4" t="s">
        <v>60</v>
      </c>
      <c r="C30" s="5" t="s">
        <v>118</v>
      </c>
      <c r="D30" s="6" t="s">
        <v>175</v>
      </c>
      <c r="E30" s="4" t="s">
        <v>136</v>
      </c>
      <c r="F30" s="4" t="s">
        <v>49</v>
      </c>
      <c r="G30" s="40" t="s">
        <v>446</v>
      </c>
      <c r="H30" s="6" t="s">
        <v>167</v>
      </c>
      <c r="I30" s="6" t="s">
        <v>50</v>
      </c>
      <c r="J30" s="39" t="s">
        <v>459</v>
      </c>
      <c r="K30" t="s">
        <v>159</v>
      </c>
      <c r="M30" s="39">
        <v>467943788</v>
      </c>
      <c r="N30" s="4" t="s">
        <v>51</v>
      </c>
      <c r="O30" s="39">
        <v>6198760517</v>
      </c>
      <c r="P30" s="10">
        <v>5725</v>
      </c>
      <c r="Q30" s="14"/>
      <c r="R30" s="1">
        <f t="shared" si="0"/>
        <v>5725</v>
      </c>
      <c r="S30" s="6" t="s">
        <v>151</v>
      </c>
      <c r="T30" s="6">
        <v>1632</v>
      </c>
      <c r="U30" s="6">
        <v>4008338</v>
      </c>
      <c r="W30" s="22">
        <v>45371</v>
      </c>
      <c r="X30" s="10">
        <v>640060</v>
      </c>
      <c r="Y30" s="5" t="s">
        <v>189</v>
      </c>
      <c r="Z30" s="6" t="s">
        <v>457</v>
      </c>
      <c r="AA30" s="14"/>
      <c r="AC30" s="14"/>
      <c r="AD30" s="17">
        <f t="shared" si="1"/>
        <v>0</v>
      </c>
      <c r="AF30" s="10"/>
      <c r="AH30" s="10"/>
      <c r="AI30">
        <v>9794</v>
      </c>
      <c r="AJ30" s="43">
        <v>7018</v>
      </c>
      <c r="AK30" s="47">
        <f t="shared" si="3"/>
        <v>96339.727499999994</v>
      </c>
      <c r="AM30" s="50">
        <f t="shared" si="4"/>
        <v>0.15051671327688029</v>
      </c>
      <c r="AN30" s="45" t="s">
        <v>589</v>
      </c>
      <c r="AO30" s="13" t="str">
        <f t="shared" si="2"/>
        <v>BIP R+F #5  4008338</v>
      </c>
      <c r="AP30">
        <v>40000281</v>
      </c>
      <c r="AQ30" s="13"/>
      <c r="AT30">
        <v>20003204</v>
      </c>
    </row>
    <row r="31" spans="1:47" ht="27" customHeight="1">
      <c r="B31" s="4" t="s">
        <v>60</v>
      </c>
      <c r="C31" s="5" t="s">
        <v>113</v>
      </c>
      <c r="D31" s="6" t="s">
        <v>175</v>
      </c>
      <c r="E31" s="6" t="s">
        <v>624</v>
      </c>
      <c r="F31" s="4" t="s">
        <v>52</v>
      </c>
      <c r="G31" s="4" t="s">
        <v>449</v>
      </c>
      <c r="H31" s="6" t="s">
        <v>167</v>
      </c>
      <c r="I31" s="6" t="s">
        <v>140</v>
      </c>
      <c r="J31" s="77" t="s">
        <v>245</v>
      </c>
      <c r="K31" t="s">
        <v>159</v>
      </c>
      <c r="M31" s="74" t="s">
        <v>491</v>
      </c>
      <c r="N31" s="4" t="s">
        <v>70</v>
      </c>
      <c r="O31" s="39" t="s">
        <v>245</v>
      </c>
      <c r="Q31" s="14"/>
      <c r="R31" s="1">
        <f t="shared" si="0"/>
        <v>0</v>
      </c>
      <c r="S31" s="6" t="s">
        <v>151</v>
      </c>
      <c r="T31" s="6" t="s">
        <v>245</v>
      </c>
      <c r="U31" s="6" t="s">
        <v>245</v>
      </c>
      <c r="W31" s="22"/>
      <c r="X31" s="10"/>
      <c r="Y31" s="5" t="s">
        <v>245</v>
      </c>
      <c r="Z31" s="6" t="s">
        <v>245</v>
      </c>
      <c r="AA31" s="14"/>
      <c r="AC31" s="14"/>
      <c r="AD31" s="17">
        <f t="shared" si="1"/>
        <v>0</v>
      </c>
      <c r="AF31" s="10"/>
      <c r="AH31" s="10"/>
      <c r="AI31" s="47" t="s">
        <v>245</v>
      </c>
      <c r="AJ31" s="10"/>
      <c r="AK31" s="47">
        <f t="shared" si="3"/>
        <v>0</v>
      </c>
      <c r="AM31" s="50" t="e">
        <f t="shared" si="4"/>
        <v>#DIV/0!</v>
      </c>
      <c r="AN31" s="21"/>
      <c r="AO31" s="13" t="str">
        <f t="shared" si="2"/>
        <v>BIP WALDENCAST #5  N/A</v>
      </c>
      <c r="AQ31" s="13"/>
    </row>
    <row r="32" spans="1:47" ht="27" customHeight="1">
      <c r="B32" s="4" t="s">
        <v>60</v>
      </c>
      <c r="C32" s="5" t="s">
        <v>113</v>
      </c>
      <c r="D32" s="6" t="s">
        <v>176</v>
      </c>
      <c r="E32" s="4" t="s">
        <v>48</v>
      </c>
      <c r="F32" s="4" t="s">
        <v>49</v>
      </c>
      <c r="G32" s="4" t="s">
        <v>447</v>
      </c>
      <c r="H32" s="6" t="s">
        <v>167</v>
      </c>
      <c r="I32" s="6" t="s">
        <v>50</v>
      </c>
      <c r="J32" s="39" t="s">
        <v>460</v>
      </c>
      <c r="K32" t="s">
        <v>159</v>
      </c>
      <c r="M32" s="39">
        <v>468481714</v>
      </c>
      <c r="N32" s="4" t="s">
        <v>51</v>
      </c>
      <c r="O32" s="39">
        <v>6198624708</v>
      </c>
      <c r="P32" s="10">
        <v>3470</v>
      </c>
      <c r="Q32" s="14"/>
      <c r="R32" s="1">
        <f t="shared" si="0"/>
        <v>3470</v>
      </c>
      <c r="S32" s="6" t="s">
        <v>151</v>
      </c>
      <c r="T32" s="6">
        <v>1632</v>
      </c>
      <c r="U32" s="6">
        <v>4008310</v>
      </c>
      <c r="W32" s="22">
        <v>45371</v>
      </c>
      <c r="X32" s="10">
        <v>150484</v>
      </c>
      <c r="Y32" s="5" t="s">
        <v>189</v>
      </c>
      <c r="Z32" s="6" t="s">
        <v>457</v>
      </c>
      <c r="AA32" s="14"/>
      <c r="AC32" s="14"/>
      <c r="AD32" s="17">
        <f t="shared" si="1"/>
        <v>0</v>
      </c>
      <c r="AF32" s="10"/>
      <c r="AH32" s="10"/>
      <c r="AI32">
        <v>9795</v>
      </c>
      <c r="AJ32" s="43">
        <v>7018</v>
      </c>
      <c r="AK32" s="47">
        <f t="shared" si="3"/>
        <v>58392.813000000002</v>
      </c>
      <c r="AM32" s="50">
        <f t="shared" si="4"/>
        <v>0.38803336567342711</v>
      </c>
      <c r="AN32" s="45" t="s">
        <v>589</v>
      </c>
      <c r="AO32" s="13" t="str">
        <f t="shared" si="2"/>
        <v>BIP WALDENCAST #6  4008310</v>
      </c>
      <c r="AP32">
        <v>40000280</v>
      </c>
      <c r="AQ32" s="13"/>
      <c r="AT32">
        <v>20003205</v>
      </c>
    </row>
    <row r="33" spans="2:46" ht="27" customHeight="1">
      <c r="B33" s="4" t="s">
        <v>60</v>
      </c>
      <c r="C33" s="5" t="s">
        <v>103</v>
      </c>
      <c r="D33" s="6" t="s">
        <v>198</v>
      </c>
      <c r="E33" s="4" t="s">
        <v>46</v>
      </c>
      <c r="F33" s="4" t="s">
        <v>49</v>
      </c>
      <c r="G33" s="4" t="s">
        <v>448</v>
      </c>
      <c r="H33" s="6" t="s">
        <v>167</v>
      </c>
      <c r="I33" s="6" t="s">
        <v>50</v>
      </c>
      <c r="J33" s="39" t="s">
        <v>461</v>
      </c>
      <c r="K33" t="s">
        <v>159</v>
      </c>
      <c r="M33" s="39">
        <v>467651710</v>
      </c>
      <c r="N33" s="4" t="s">
        <v>51</v>
      </c>
      <c r="O33" s="39">
        <v>6198879834</v>
      </c>
      <c r="P33" s="10">
        <v>3485</v>
      </c>
      <c r="Q33" s="14"/>
      <c r="R33" s="1">
        <f t="shared" si="0"/>
        <v>3485</v>
      </c>
      <c r="S33" s="6" t="s">
        <v>151</v>
      </c>
      <c r="T33" s="6">
        <v>1632</v>
      </c>
      <c r="U33" s="6">
        <v>4008209</v>
      </c>
      <c r="W33" s="22">
        <v>45372</v>
      </c>
      <c r="X33" s="10">
        <v>2631004</v>
      </c>
      <c r="Y33" s="5" t="s">
        <v>189</v>
      </c>
      <c r="Z33" s="6" t="s">
        <v>457</v>
      </c>
      <c r="AA33" s="14"/>
      <c r="AC33" s="14"/>
      <c r="AD33" s="17">
        <f t="shared" si="1"/>
        <v>0</v>
      </c>
      <c r="AF33" s="10"/>
      <c r="AH33" s="10"/>
      <c r="AI33">
        <v>9790</v>
      </c>
      <c r="AJ33" s="43">
        <v>7018</v>
      </c>
      <c r="AK33" s="47">
        <f t="shared" si="3"/>
        <v>58645.231500000002</v>
      </c>
      <c r="AM33" s="50">
        <f t="shared" si="4"/>
        <v>2.2290057901850398E-2</v>
      </c>
      <c r="AN33" s="45" t="s">
        <v>589</v>
      </c>
      <c r="AO33" s="13" t="str">
        <f t="shared" si="2"/>
        <v>BIP ALFA #10  4008209</v>
      </c>
      <c r="AP33">
        <v>40000283</v>
      </c>
      <c r="AQ33" s="13"/>
      <c r="AT33">
        <v>20003203</v>
      </c>
    </row>
    <row r="34" spans="2:46" ht="27" customHeight="1">
      <c r="B34" s="4" t="s">
        <v>60</v>
      </c>
      <c r="C34" s="5" t="s">
        <v>84</v>
      </c>
      <c r="D34" s="6" t="s">
        <v>173</v>
      </c>
      <c r="E34" s="4" t="s">
        <v>84</v>
      </c>
      <c r="F34" s="4" t="s">
        <v>52</v>
      </c>
      <c r="G34" s="4" t="s">
        <v>512</v>
      </c>
      <c r="H34" s="6" t="s">
        <v>177</v>
      </c>
      <c r="I34" s="4" t="s">
        <v>140</v>
      </c>
      <c r="J34" s="39" t="s">
        <v>245</v>
      </c>
      <c r="K34" t="s">
        <v>159</v>
      </c>
      <c r="M34" s="39" t="s">
        <v>550</v>
      </c>
      <c r="N34" s="4" t="s">
        <v>70</v>
      </c>
      <c r="O34" s="39" t="s">
        <v>245</v>
      </c>
      <c r="Q34" s="14"/>
      <c r="R34" s="1">
        <f t="shared" si="0"/>
        <v>0</v>
      </c>
      <c r="T34" s="6" t="s">
        <v>245</v>
      </c>
      <c r="U34" s="6" t="s">
        <v>245</v>
      </c>
      <c r="W34" s="22"/>
      <c r="X34" s="10"/>
      <c r="Y34" s="5" t="s">
        <v>245</v>
      </c>
      <c r="Z34" s="6" t="s">
        <v>245</v>
      </c>
      <c r="AA34" s="14"/>
      <c r="AC34" s="14"/>
      <c r="AD34" s="17">
        <f t="shared" si="1"/>
        <v>0</v>
      </c>
      <c r="AF34" s="10"/>
      <c r="AH34" s="10"/>
      <c r="AI34" s="47" t="s">
        <v>245</v>
      </c>
      <c r="AJ34" s="10"/>
      <c r="AK34" s="47">
        <f t="shared" si="3"/>
        <v>0</v>
      </c>
      <c r="AM34" s="50" t="e">
        <f t="shared" si="4"/>
        <v>#DIV/0!</v>
      </c>
      <c r="AN34" s="21"/>
      <c r="AO34" s="13" t="str">
        <f t="shared" si="2"/>
        <v>Brasil #3  N/A</v>
      </c>
      <c r="AQ34" s="13"/>
    </row>
    <row r="35" spans="2:46" ht="27" customHeight="1">
      <c r="B35" s="4" t="s">
        <v>60</v>
      </c>
      <c r="C35" s="5" t="s">
        <v>87</v>
      </c>
      <c r="D35" s="6" t="s">
        <v>174</v>
      </c>
      <c r="E35" s="4" t="s">
        <v>87</v>
      </c>
      <c r="F35" s="4" t="s">
        <v>40</v>
      </c>
      <c r="G35" s="4" t="s">
        <v>548</v>
      </c>
      <c r="H35" s="6" t="s">
        <v>167</v>
      </c>
      <c r="I35" s="4" t="s">
        <v>41</v>
      </c>
      <c r="J35" s="39" t="s">
        <v>549</v>
      </c>
      <c r="K35" t="s">
        <v>157</v>
      </c>
      <c r="M35" s="39">
        <v>6380364660</v>
      </c>
      <c r="N35" s="4" t="s">
        <v>74</v>
      </c>
      <c r="O35" s="39">
        <v>10118043</v>
      </c>
      <c r="P35" s="10">
        <v>4975.92</v>
      </c>
      <c r="Q35" s="14"/>
      <c r="R35" s="1">
        <f t="shared" ref="R35:R56" si="5">P35+Q35</f>
        <v>4975.92</v>
      </c>
      <c r="S35" s="6" t="s">
        <v>146</v>
      </c>
      <c r="T35" s="6">
        <v>3921</v>
      </c>
      <c r="U35" s="6">
        <v>4001632</v>
      </c>
      <c r="W35" s="22">
        <v>45383</v>
      </c>
      <c r="X35" s="10">
        <v>679005</v>
      </c>
      <c r="Y35" s="5" t="s">
        <v>42</v>
      </c>
      <c r="Z35" s="6" t="s">
        <v>831</v>
      </c>
      <c r="AA35" s="14">
        <v>16045.81</v>
      </c>
      <c r="AC35" s="14"/>
      <c r="AD35" s="17">
        <f t="shared" si="1"/>
        <v>16045.81</v>
      </c>
      <c r="AF35" s="10"/>
      <c r="AH35" s="10"/>
      <c r="AI35">
        <v>9840</v>
      </c>
      <c r="AJ35" s="43">
        <v>20300</v>
      </c>
      <c r="AK35" s="47">
        <f t="shared" si="3"/>
        <v>83734.284167999998</v>
      </c>
      <c r="AM35" s="50">
        <f t="shared" si="4"/>
        <v>0.12331909804493339</v>
      </c>
      <c r="AN35" s="45" t="s">
        <v>832</v>
      </c>
      <c r="AO35" s="13" t="str">
        <f t="shared" ref="AO35:AO56" si="6">+C35&amp;" "&amp;D35&amp;" "&amp;" "&amp;U35</f>
        <v>Chile #4  4001632</v>
      </c>
      <c r="AP35">
        <v>20004464</v>
      </c>
      <c r="AQ35" s="13">
        <v>20005862</v>
      </c>
      <c r="AT35">
        <v>20004562</v>
      </c>
    </row>
    <row r="36" spans="2:46" ht="27" customHeight="1">
      <c r="B36" s="4" t="s">
        <v>60</v>
      </c>
      <c r="C36" s="5" t="s">
        <v>45</v>
      </c>
      <c r="D36" s="6" t="s">
        <v>174</v>
      </c>
      <c r="E36" s="4" t="s">
        <v>45</v>
      </c>
      <c r="F36" s="4" t="s">
        <v>40</v>
      </c>
      <c r="G36" s="4" t="s">
        <v>450</v>
      </c>
      <c r="H36" s="6" t="s">
        <v>167</v>
      </c>
      <c r="I36" s="4" t="s">
        <v>58</v>
      </c>
      <c r="J36" s="39" t="s">
        <v>462</v>
      </c>
      <c r="K36" t="s">
        <v>157</v>
      </c>
      <c r="M36" s="39" t="s">
        <v>463</v>
      </c>
      <c r="N36" s="4" t="s">
        <v>42</v>
      </c>
      <c r="O36" s="39" t="s">
        <v>700</v>
      </c>
      <c r="P36" s="10">
        <v>630</v>
      </c>
      <c r="Q36" s="14"/>
      <c r="R36" s="1">
        <f t="shared" si="5"/>
        <v>630</v>
      </c>
      <c r="S36" s="6" t="s">
        <v>147</v>
      </c>
      <c r="T36" s="6">
        <v>3921</v>
      </c>
      <c r="U36" s="6">
        <v>4005422</v>
      </c>
      <c r="W36" s="22">
        <v>45376</v>
      </c>
      <c r="X36" s="10">
        <v>466328</v>
      </c>
      <c r="Y36" s="5" t="s">
        <v>42</v>
      </c>
      <c r="Z36" s="6" t="s">
        <v>701</v>
      </c>
      <c r="AC36" s="14"/>
      <c r="AD36" s="17">
        <f>[1]Exportación!T80+AB36+AC36</f>
        <v>62709.36</v>
      </c>
      <c r="AF36" s="10"/>
      <c r="AH36" s="10"/>
      <c r="AI36" s="39">
        <v>9798</v>
      </c>
      <c r="AJ36" s="43">
        <v>9639.6</v>
      </c>
      <c r="AK36" s="47">
        <f t="shared" si="3"/>
        <v>10601.576999999999</v>
      </c>
      <c r="AM36" s="50">
        <f t="shared" si="4"/>
        <v>2.273416350723096E-2</v>
      </c>
      <c r="AN36" s="45" t="s">
        <v>702</v>
      </c>
      <c r="AO36" s="13" t="str">
        <f t="shared" si="6"/>
        <v>Colombia #4  4005422</v>
      </c>
      <c r="AP36">
        <v>40000315</v>
      </c>
      <c r="AQ36" s="13">
        <v>20004684</v>
      </c>
      <c r="AT36">
        <v>20003208</v>
      </c>
    </row>
    <row r="37" spans="2:46" ht="46.5" customHeight="1">
      <c r="B37" s="4" t="s">
        <v>60</v>
      </c>
      <c r="C37" s="5" t="s">
        <v>98</v>
      </c>
      <c r="D37" s="6" t="s">
        <v>175</v>
      </c>
      <c r="E37" s="4" t="s">
        <v>98</v>
      </c>
      <c r="F37" s="4" t="s">
        <v>49</v>
      </c>
      <c r="G37" s="40" t="s">
        <v>481</v>
      </c>
      <c r="H37" s="6" t="s">
        <v>167</v>
      </c>
      <c r="I37" s="4" t="s">
        <v>50</v>
      </c>
      <c r="J37" s="39" t="s">
        <v>483</v>
      </c>
      <c r="K37" t="s">
        <v>159</v>
      </c>
      <c r="M37" s="39" t="s">
        <v>586</v>
      </c>
      <c r="N37" s="4" t="s">
        <v>53</v>
      </c>
      <c r="O37" s="39">
        <v>270312</v>
      </c>
      <c r="P37" s="10">
        <v>2325</v>
      </c>
      <c r="Q37" s="14"/>
      <c r="R37" s="1">
        <f t="shared" si="5"/>
        <v>2325</v>
      </c>
      <c r="S37" s="6" t="s">
        <v>555</v>
      </c>
      <c r="T37" s="6">
        <v>3950</v>
      </c>
      <c r="U37" s="6">
        <v>4012962</v>
      </c>
      <c r="W37" s="22">
        <v>45385</v>
      </c>
      <c r="X37" s="10">
        <v>574274</v>
      </c>
      <c r="Y37" s="5" t="s">
        <v>53</v>
      </c>
      <c r="Z37" s="6" t="s">
        <v>457</v>
      </c>
      <c r="AA37" s="14"/>
      <c r="AC37" s="14"/>
      <c r="AD37" s="17">
        <f t="shared" ref="AD37:AD56" si="7">AA37+AB37+AC37</f>
        <v>0</v>
      </c>
      <c r="AF37" s="10"/>
      <c r="AH37" s="10"/>
      <c r="AI37" s="47" t="s">
        <v>245</v>
      </c>
      <c r="AJ37" s="10"/>
      <c r="AK37" s="47">
        <f t="shared" si="3"/>
        <v>39124.8675</v>
      </c>
      <c r="AM37" s="50">
        <f t="shared" si="4"/>
        <v>6.8129268432838674E-2</v>
      </c>
      <c r="AN37" s="21">
        <v>45373</v>
      </c>
      <c r="AO37" s="13" t="str">
        <f t="shared" si="6"/>
        <v>El Salvador #5  4012962</v>
      </c>
      <c r="AP37">
        <v>40000276</v>
      </c>
      <c r="AQ37" s="13"/>
    </row>
    <row r="38" spans="2:46" ht="47.25" customHeight="1">
      <c r="B38" s="4" t="s">
        <v>60</v>
      </c>
      <c r="C38" s="5" t="s">
        <v>89</v>
      </c>
      <c r="D38" s="6" t="s">
        <v>175</v>
      </c>
      <c r="E38" s="4" t="s">
        <v>89</v>
      </c>
      <c r="F38" s="4" t="s">
        <v>49</v>
      </c>
      <c r="G38" s="40" t="s">
        <v>482</v>
      </c>
      <c r="H38" s="6" t="s">
        <v>167</v>
      </c>
      <c r="I38" s="4" t="s">
        <v>50</v>
      </c>
      <c r="J38" s="39" t="s">
        <v>483</v>
      </c>
      <c r="K38" t="s">
        <v>159</v>
      </c>
      <c r="M38" s="39" t="s">
        <v>625</v>
      </c>
      <c r="N38" s="4" t="s">
        <v>53</v>
      </c>
      <c r="O38" s="39">
        <v>261276</v>
      </c>
      <c r="P38" s="10">
        <v>3895</v>
      </c>
      <c r="Q38" s="14"/>
      <c r="R38" s="1">
        <f t="shared" si="5"/>
        <v>3895</v>
      </c>
      <c r="S38" s="6" t="s">
        <v>555</v>
      </c>
      <c r="T38" s="6">
        <v>3950</v>
      </c>
      <c r="U38" s="6">
        <v>4012965</v>
      </c>
      <c r="W38" s="22">
        <v>45384</v>
      </c>
      <c r="X38" s="10">
        <v>678367</v>
      </c>
      <c r="Y38" s="5" t="s">
        <v>53</v>
      </c>
      <c r="Z38" s="6" t="s">
        <v>457</v>
      </c>
      <c r="AA38" s="14"/>
      <c r="AC38" s="14"/>
      <c r="AD38" s="17">
        <f t="shared" si="7"/>
        <v>0</v>
      </c>
      <c r="AF38" s="10"/>
      <c r="AH38" s="10"/>
      <c r="AI38" s="47" t="s">
        <v>245</v>
      </c>
      <c r="AJ38" s="10"/>
      <c r="AK38" s="47">
        <f t="shared" si="3"/>
        <v>65544.670499999993</v>
      </c>
      <c r="AM38" s="50">
        <f t="shared" si="4"/>
        <v>9.6621254424227587E-2</v>
      </c>
      <c r="AN38" s="21">
        <v>45391</v>
      </c>
      <c r="AO38" s="13" t="str">
        <f t="shared" si="6"/>
        <v>Guatemala #5  4012965</v>
      </c>
      <c r="AP38">
        <v>40000279</v>
      </c>
      <c r="AQ38" s="13"/>
    </row>
    <row r="39" spans="2:46" ht="27" customHeight="1">
      <c r="B39" s="4" t="s">
        <v>60</v>
      </c>
      <c r="C39" s="5" t="s">
        <v>85</v>
      </c>
      <c r="D39" s="6" t="s">
        <v>175</v>
      </c>
      <c r="E39" s="4" t="s">
        <v>85</v>
      </c>
      <c r="F39" s="4" t="s">
        <v>49</v>
      </c>
      <c r="G39" s="4" t="s">
        <v>484</v>
      </c>
      <c r="H39" s="6" t="s">
        <v>167</v>
      </c>
      <c r="I39" s="4" t="s">
        <v>50</v>
      </c>
      <c r="J39" s="39" t="s">
        <v>483</v>
      </c>
      <c r="K39" t="s">
        <v>159</v>
      </c>
      <c r="M39" s="39" t="s">
        <v>585</v>
      </c>
      <c r="N39" s="4" t="s">
        <v>53</v>
      </c>
      <c r="O39" s="39">
        <v>270313</v>
      </c>
      <c r="P39" s="10">
        <v>2845</v>
      </c>
      <c r="Q39" s="14"/>
      <c r="R39" s="1">
        <f t="shared" si="5"/>
        <v>2845</v>
      </c>
      <c r="S39" s="6" t="s">
        <v>555</v>
      </c>
      <c r="T39" s="6">
        <v>3950</v>
      </c>
      <c r="U39" s="6">
        <v>4012966</v>
      </c>
      <c r="W39" s="22">
        <v>45385</v>
      </c>
      <c r="X39" s="10">
        <v>404657</v>
      </c>
      <c r="Y39" s="5" t="s">
        <v>53</v>
      </c>
      <c r="Z39" s="6" t="s">
        <v>170</v>
      </c>
      <c r="AA39" s="14"/>
      <c r="AC39" s="14"/>
      <c r="AD39" s="17">
        <f t="shared" si="7"/>
        <v>0</v>
      </c>
      <c r="AF39" s="10"/>
      <c r="AH39" s="10"/>
      <c r="AI39" s="47"/>
      <c r="AJ39" s="10"/>
      <c r="AK39" s="47">
        <f t="shared" si="3"/>
        <v>47875.375500000002</v>
      </c>
      <c r="AM39" s="50">
        <f t="shared" si="4"/>
        <v>0.11831100289875129</v>
      </c>
      <c r="AN39" s="21">
        <v>45391</v>
      </c>
      <c r="AO39" s="13" t="str">
        <f t="shared" si="6"/>
        <v>Costa Rica #5  4012966</v>
      </c>
      <c r="AP39">
        <v>40000277</v>
      </c>
      <c r="AQ39" s="13"/>
    </row>
    <row r="40" spans="2:46" ht="27" customHeight="1">
      <c r="B40" s="4" t="s">
        <v>60</v>
      </c>
      <c r="C40" s="5" t="s">
        <v>43</v>
      </c>
      <c r="D40" s="6" t="s">
        <v>175</v>
      </c>
      <c r="E40" s="4" t="s">
        <v>43</v>
      </c>
      <c r="F40" s="4" t="s">
        <v>40</v>
      </c>
      <c r="G40" s="4" t="s">
        <v>451</v>
      </c>
      <c r="H40" s="6" t="s">
        <v>167</v>
      </c>
      <c r="I40" s="4" t="s">
        <v>41</v>
      </c>
      <c r="J40" s="39" t="s">
        <v>455</v>
      </c>
      <c r="K40" t="s">
        <v>157</v>
      </c>
      <c r="M40" s="39" t="s">
        <v>464</v>
      </c>
      <c r="N40" s="4" t="s">
        <v>74</v>
      </c>
      <c r="O40">
        <v>10117744</v>
      </c>
      <c r="P40" s="10">
        <v>4729.12</v>
      </c>
      <c r="Q40" s="14"/>
      <c r="R40" s="1">
        <f t="shared" si="5"/>
        <v>4729.12</v>
      </c>
      <c r="S40" s="6" t="s">
        <v>146</v>
      </c>
      <c r="T40" s="6">
        <v>3921</v>
      </c>
      <c r="U40" s="6">
        <v>4001571</v>
      </c>
      <c r="W40" s="22">
        <v>45374</v>
      </c>
      <c r="X40" s="10">
        <v>2962905</v>
      </c>
      <c r="Y40" s="5" t="s">
        <v>42</v>
      </c>
      <c r="Z40" s="6" t="s">
        <v>690</v>
      </c>
      <c r="AA40" s="14">
        <v>16496.97</v>
      </c>
      <c r="AC40" s="14"/>
      <c r="AD40" s="17">
        <f t="shared" si="7"/>
        <v>16496.97</v>
      </c>
      <c r="AF40" s="10"/>
      <c r="AH40" s="10"/>
      <c r="AI40" s="39">
        <v>9797</v>
      </c>
      <c r="AJ40" s="43">
        <v>20300</v>
      </c>
      <c r="AK40" s="47">
        <f t="shared" si="3"/>
        <v>79581.158448000002</v>
      </c>
      <c r="AM40" s="50">
        <f t="shared" si="4"/>
        <v>2.685916640864287E-2</v>
      </c>
      <c r="AN40" s="45" t="s">
        <v>691</v>
      </c>
      <c r="AO40" s="13" t="str">
        <f t="shared" si="6"/>
        <v>Perú #5  4001571</v>
      </c>
      <c r="AP40">
        <v>20003342</v>
      </c>
      <c r="AQ40" s="13">
        <v>20004691</v>
      </c>
      <c r="AT40">
        <v>20003207</v>
      </c>
    </row>
    <row r="41" spans="2:46" ht="27" customHeight="1">
      <c r="B41" s="4" t="s">
        <v>60</v>
      </c>
      <c r="C41" s="5" t="s">
        <v>43</v>
      </c>
      <c r="D41" s="6" t="s">
        <v>176</v>
      </c>
      <c r="E41" s="4" t="s">
        <v>43</v>
      </c>
      <c r="F41" s="4" t="s">
        <v>40</v>
      </c>
      <c r="G41" s="4" t="s">
        <v>503</v>
      </c>
      <c r="H41" s="6" t="s">
        <v>167</v>
      </c>
      <c r="I41" s="4" t="s">
        <v>41</v>
      </c>
      <c r="J41" s="76" t="s">
        <v>496</v>
      </c>
      <c r="K41" t="s">
        <v>157</v>
      </c>
      <c r="M41" s="39" t="s">
        <v>465</v>
      </c>
      <c r="N41" s="4" t="s">
        <v>74</v>
      </c>
      <c r="O41" s="39">
        <v>10118316</v>
      </c>
      <c r="P41" s="10">
        <v>4730.09</v>
      </c>
      <c r="Q41" s="14"/>
      <c r="R41" s="1">
        <f t="shared" si="5"/>
        <v>4730.09</v>
      </c>
      <c r="S41" s="6" t="s">
        <v>146</v>
      </c>
      <c r="T41" s="6">
        <v>3921</v>
      </c>
      <c r="U41" s="6">
        <v>4001627</v>
      </c>
      <c r="W41" s="22">
        <v>45383</v>
      </c>
      <c r="X41" s="10">
        <v>1863426</v>
      </c>
      <c r="Y41" s="5" t="s">
        <v>42</v>
      </c>
      <c r="Z41" s="6" t="s">
        <v>833</v>
      </c>
      <c r="AA41" s="14">
        <v>31558.959999999999</v>
      </c>
      <c r="AC41" s="14"/>
      <c r="AD41" s="17">
        <f t="shared" si="7"/>
        <v>31558.959999999999</v>
      </c>
      <c r="AF41" s="10"/>
      <c r="AH41" s="10"/>
      <c r="AI41">
        <v>9832</v>
      </c>
      <c r="AJ41" s="43">
        <v>20300</v>
      </c>
      <c r="AK41" s="47">
        <f t="shared" si="3"/>
        <v>79597.481511000005</v>
      </c>
      <c r="AM41" s="50">
        <f t="shared" si="4"/>
        <v>4.2715665398572307E-2</v>
      </c>
      <c r="AN41" s="45" t="s">
        <v>834</v>
      </c>
      <c r="AO41" s="13" t="str">
        <f t="shared" si="6"/>
        <v>Perú #6  4001627</v>
      </c>
      <c r="AP41">
        <v>20004613</v>
      </c>
      <c r="AQ41" s="13">
        <v>20005866</v>
      </c>
      <c r="AT41">
        <v>20004553</v>
      </c>
    </row>
    <row r="42" spans="2:46" ht="27" customHeight="1">
      <c r="B42" s="4" t="s">
        <v>60</v>
      </c>
      <c r="C42" s="5" t="s">
        <v>44</v>
      </c>
      <c r="D42" s="6" t="s">
        <v>475</v>
      </c>
      <c r="E42" s="4" t="s">
        <v>46</v>
      </c>
      <c r="F42" s="4" t="s">
        <v>49</v>
      </c>
      <c r="G42" s="4" t="s">
        <v>485</v>
      </c>
      <c r="H42" s="6" t="s">
        <v>167</v>
      </c>
      <c r="I42" s="4" t="s">
        <v>50</v>
      </c>
      <c r="J42" s="39" t="s">
        <v>500</v>
      </c>
      <c r="K42" t="s">
        <v>159</v>
      </c>
      <c r="M42" s="39">
        <v>469067956</v>
      </c>
      <c r="N42" s="4" t="s">
        <v>51</v>
      </c>
      <c r="O42" s="39">
        <v>6199215873</v>
      </c>
      <c r="P42" s="10">
        <v>3485</v>
      </c>
      <c r="Q42" s="14"/>
      <c r="R42" s="1">
        <f t="shared" si="5"/>
        <v>3485</v>
      </c>
      <c r="S42" s="6" t="s">
        <v>151</v>
      </c>
      <c r="T42" s="6">
        <v>1632</v>
      </c>
      <c r="U42" s="6">
        <v>4008717</v>
      </c>
      <c r="W42" s="22">
        <v>45376</v>
      </c>
      <c r="X42" s="10">
        <v>1014200</v>
      </c>
      <c r="Y42" s="5" t="s">
        <v>189</v>
      </c>
      <c r="Z42" s="6" t="s">
        <v>457</v>
      </c>
      <c r="AA42" s="14"/>
      <c r="AC42" s="14"/>
      <c r="AD42" s="17">
        <f t="shared" si="7"/>
        <v>0</v>
      </c>
      <c r="AF42" s="10"/>
      <c r="AH42" s="10"/>
      <c r="AI42">
        <v>9809</v>
      </c>
      <c r="AJ42" s="43">
        <v>7018</v>
      </c>
      <c r="AK42" s="47">
        <f t="shared" si="3"/>
        <v>58645.231500000002</v>
      </c>
      <c r="AM42" s="50">
        <f t="shared" si="4"/>
        <v>5.7824128870045358E-2</v>
      </c>
      <c r="AN42" s="45" t="s">
        <v>595</v>
      </c>
      <c r="AO42" s="13" t="str">
        <f t="shared" si="6"/>
        <v>BIP SALLY #58  4008717</v>
      </c>
      <c r="AP42">
        <v>40000286</v>
      </c>
      <c r="AT42">
        <v>20003343</v>
      </c>
    </row>
    <row r="43" spans="2:46" ht="27" customHeight="1">
      <c r="B43" s="4" t="s">
        <v>60</v>
      </c>
      <c r="C43" s="5" t="s">
        <v>44</v>
      </c>
      <c r="D43" s="6" t="s">
        <v>476</v>
      </c>
      <c r="E43" s="4" t="s">
        <v>46</v>
      </c>
      <c r="F43" s="4" t="s">
        <v>49</v>
      </c>
      <c r="G43" s="4" t="s">
        <v>486</v>
      </c>
      <c r="H43" s="6" t="s">
        <v>167</v>
      </c>
      <c r="I43" s="4" t="s">
        <v>50</v>
      </c>
      <c r="J43" s="39">
        <v>7074</v>
      </c>
      <c r="K43" t="s">
        <v>159</v>
      </c>
      <c r="M43" s="39">
        <v>469067961</v>
      </c>
      <c r="N43" s="4" t="s">
        <v>51</v>
      </c>
      <c r="O43" s="39">
        <v>6199223363</v>
      </c>
      <c r="P43" s="10">
        <v>3485</v>
      </c>
      <c r="Q43" s="14"/>
      <c r="R43" s="1">
        <f t="shared" si="5"/>
        <v>3485</v>
      </c>
      <c r="S43" s="6" t="s">
        <v>151</v>
      </c>
      <c r="T43" s="6">
        <v>1632</v>
      </c>
      <c r="U43" s="6">
        <v>4008716</v>
      </c>
      <c r="W43" s="22">
        <v>45376</v>
      </c>
      <c r="X43" s="10">
        <v>1122347</v>
      </c>
      <c r="Y43" s="5" t="s">
        <v>189</v>
      </c>
      <c r="Z43" s="6" t="s">
        <v>457</v>
      </c>
      <c r="AA43" s="14"/>
      <c r="AC43" s="14"/>
      <c r="AD43" s="17">
        <f t="shared" si="7"/>
        <v>0</v>
      </c>
      <c r="AF43" s="10"/>
      <c r="AH43" s="10"/>
      <c r="AI43">
        <v>9807</v>
      </c>
      <c r="AJ43" s="78">
        <v>7018</v>
      </c>
      <c r="AK43" s="47">
        <f t="shared" si="3"/>
        <v>58645.231500000002</v>
      </c>
      <c r="AM43" s="50">
        <f t="shared" si="4"/>
        <v>5.2252317242350181E-2</v>
      </c>
      <c r="AN43" s="45" t="s">
        <v>595</v>
      </c>
      <c r="AO43" s="13" t="str">
        <f t="shared" si="6"/>
        <v>BIP SALLY #59  4008716</v>
      </c>
      <c r="AP43">
        <v>40000287</v>
      </c>
      <c r="AT43">
        <v>20003349</v>
      </c>
    </row>
    <row r="44" spans="2:46" ht="27" customHeight="1">
      <c r="B44" s="4" t="s">
        <v>60</v>
      </c>
      <c r="C44" s="5" t="s">
        <v>44</v>
      </c>
      <c r="D44" s="6" t="s">
        <v>477</v>
      </c>
      <c r="E44" s="4" t="s">
        <v>46</v>
      </c>
      <c r="F44" s="4" t="s">
        <v>49</v>
      </c>
      <c r="G44" s="4" t="s">
        <v>492</v>
      </c>
      <c r="H44" s="6" t="s">
        <v>167</v>
      </c>
      <c r="I44" s="4" t="s">
        <v>50</v>
      </c>
      <c r="J44" s="39">
        <v>281571</v>
      </c>
      <c r="K44" t="s">
        <v>159</v>
      </c>
      <c r="M44" s="39">
        <v>468481715</v>
      </c>
      <c r="N44" s="4" t="s">
        <v>51</v>
      </c>
      <c r="O44" s="39">
        <v>6199251286</v>
      </c>
      <c r="P44" s="10">
        <v>3485</v>
      </c>
      <c r="Q44" s="14"/>
      <c r="R44" s="1">
        <f t="shared" si="5"/>
        <v>3485</v>
      </c>
      <c r="S44" s="6" t="s">
        <v>151</v>
      </c>
      <c r="T44" s="6">
        <v>1632</v>
      </c>
      <c r="U44" s="6">
        <v>4008825</v>
      </c>
      <c r="W44" s="22">
        <v>45378</v>
      </c>
      <c r="X44" s="10">
        <v>916191</v>
      </c>
      <c r="Y44" s="5" t="s">
        <v>189</v>
      </c>
      <c r="Z44" s="6" t="s">
        <v>457</v>
      </c>
      <c r="AA44" s="14"/>
      <c r="AC44" s="14"/>
      <c r="AD44" s="17">
        <f t="shared" si="7"/>
        <v>0</v>
      </c>
      <c r="AF44" s="10"/>
      <c r="AH44" s="10"/>
      <c r="AI44">
        <v>9814</v>
      </c>
      <c r="AJ44" s="43">
        <v>7018</v>
      </c>
      <c r="AK44" s="47">
        <f t="shared" si="3"/>
        <v>58645.231500000002</v>
      </c>
      <c r="AM44" s="50">
        <f t="shared" si="4"/>
        <v>6.4009831465273073E-2</v>
      </c>
      <c r="AN44" s="45" t="s">
        <v>595</v>
      </c>
      <c r="AO44" s="13" t="str">
        <f t="shared" si="6"/>
        <v>BIP SALLY #61  4008825</v>
      </c>
      <c r="AP44">
        <v>40000288</v>
      </c>
      <c r="AT44">
        <v>20003348</v>
      </c>
    </row>
    <row r="45" spans="2:46" ht="27" customHeight="1">
      <c r="B45" s="4" t="s">
        <v>60</v>
      </c>
      <c r="C45" s="5" t="s">
        <v>44</v>
      </c>
      <c r="D45" s="6" t="s">
        <v>478</v>
      </c>
      <c r="E45" s="4" t="s">
        <v>46</v>
      </c>
      <c r="F45" s="4" t="s">
        <v>49</v>
      </c>
      <c r="G45" s="4" t="s">
        <v>493</v>
      </c>
      <c r="H45" s="6" t="s">
        <v>167</v>
      </c>
      <c r="I45" s="4" t="s">
        <v>50</v>
      </c>
      <c r="J45" s="39" t="s">
        <v>497</v>
      </c>
      <c r="K45" t="s">
        <v>159</v>
      </c>
      <c r="M45" s="39">
        <v>469067953</v>
      </c>
      <c r="N45" s="4" t="s">
        <v>51</v>
      </c>
      <c r="O45" s="39">
        <v>6199288456</v>
      </c>
      <c r="P45" s="10">
        <v>3485</v>
      </c>
      <c r="Q45" s="14"/>
      <c r="R45" s="1">
        <f t="shared" si="5"/>
        <v>3485</v>
      </c>
      <c r="S45" s="6" t="s">
        <v>151</v>
      </c>
      <c r="T45" s="6">
        <v>1632</v>
      </c>
      <c r="U45" s="6">
        <v>4008826</v>
      </c>
      <c r="W45" s="22">
        <v>45378</v>
      </c>
      <c r="X45" s="10">
        <v>756607</v>
      </c>
      <c r="Y45" s="5" t="s">
        <v>189</v>
      </c>
      <c r="Z45" s="6" t="s">
        <v>457</v>
      </c>
      <c r="AA45" s="14"/>
      <c r="AC45" s="14"/>
      <c r="AD45" s="17">
        <f t="shared" si="7"/>
        <v>0</v>
      </c>
      <c r="AF45" s="10"/>
      <c r="AH45" s="10"/>
      <c r="AI45">
        <v>9812</v>
      </c>
      <c r="AJ45" s="43">
        <v>7018</v>
      </c>
      <c r="AK45" s="47">
        <f t="shared" si="3"/>
        <v>58645.231500000002</v>
      </c>
      <c r="AM45" s="50">
        <f t="shared" si="4"/>
        <v>7.7510823320429231E-2</v>
      </c>
      <c r="AN45" s="45" t="s">
        <v>596</v>
      </c>
      <c r="AO45" s="13" t="str">
        <f t="shared" si="6"/>
        <v>BIP SALLY #62  4008826</v>
      </c>
      <c r="AP45">
        <v>40000291</v>
      </c>
      <c r="AT45">
        <v>20003346</v>
      </c>
    </row>
    <row r="46" spans="2:46" ht="27" customHeight="1">
      <c r="B46" s="4" t="s">
        <v>60</v>
      </c>
      <c r="C46" s="5" t="s">
        <v>44</v>
      </c>
      <c r="D46" s="6" t="s">
        <v>479</v>
      </c>
      <c r="E46" s="4" t="s">
        <v>46</v>
      </c>
      <c r="F46" s="4" t="s">
        <v>49</v>
      </c>
      <c r="G46" s="4" t="s">
        <v>494</v>
      </c>
      <c r="H46" s="6" t="s">
        <v>167</v>
      </c>
      <c r="I46" s="4" t="s">
        <v>50</v>
      </c>
      <c r="J46" s="39" t="s">
        <v>498</v>
      </c>
      <c r="K46" t="s">
        <v>159</v>
      </c>
      <c r="M46" s="39">
        <v>469067957</v>
      </c>
      <c r="N46" s="4" t="s">
        <v>51</v>
      </c>
      <c r="O46" s="39">
        <v>6199256177</v>
      </c>
      <c r="P46" s="10">
        <v>3485</v>
      </c>
      <c r="Q46" s="14"/>
      <c r="R46" s="1">
        <f t="shared" si="5"/>
        <v>3485</v>
      </c>
      <c r="S46" s="6" t="s">
        <v>151</v>
      </c>
      <c r="T46" s="6">
        <v>1632</v>
      </c>
      <c r="U46" s="6">
        <v>4008840</v>
      </c>
      <c r="W46" s="22">
        <v>45377</v>
      </c>
      <c r="X46" s="10">
        <v>45377</v>
      </c>
      <c r="Y46" s="5" t="s">
        <v>189</v>
      </c>
      <c r="Z46" s="6" t="s">
        <v>457</v>
      </c>
      <c r="AA46" s="14"/>
      <c r="AC46" s="14"/>
      <c r="AD46" s="17">
        <f t="shared" si="7"/>
        <v>0</v>
      </c>
      <c r="AF46" s="10"/>
      <c r="AH46" s="10"/>
      <c r="AI46">
        <v>9811</v>
      </c>
      <c r="AJ46" s="43">
        <v>7018</v>
      </c>
      <c r="AK46" s="47">
        <f t="shared" si="3"/>
        <v>58645.231500000002</v>
      </c>
      <c r="AM46" s="50">
        <f t="shared" si="4"/>
        <v>1.2923999272759328</v>
      </c>
      <c r="AN46" s="45" t="s">
        <v>595</v>
      </c>
      <c r="AO46" s="13" t="str">
        <f t="shared" si="6"/>
        <v>BIP SALLY #63  4008840</v>
      </c>
      <c r="AP46">
        <v>40000289</v>
      </c>
      <c r="AT46">
        <v>20003345</v>
      </c>
    </row>
    <row r="47" spans="2:46" ht="27" customHeight="1">
      <c r="B47" s="4" t="s">
        <v>60</v>
      </c>
      <c r="C47" s="5" t="s">
        <v>44</v>
      </c>
      <c r="D47" s="6" t="s">
        <v>480</v>
      </c>
      <c r="E47" s="4" t="s">
        <v>46</v>
      </c>
      <c r="F47" s="4" t="s">
        <v>49</v>
      </c>
      <c r="G47" s="4" t="s">
        <v>504</v>
      </c>
      <c r="H47" s="6" t="s">
        <v>167</v>
      </c>
      <c r="I47" s="4" t="s">
        <v>50</v>
      </c>
      <c r="J47" s="39" t="s">
        <v>513</v>
      </c>
      <c r="K47" t="s">
        <v>159</v>
      </c>
      <c r="M47" s="39">
        <v>469067958</v>
      </c>
      <c r="N47" s="4" t="s">
        <v>51</v>
      </c>
      <c r="O47" s="39">
        <v>6199340920</v>
      </c>
      <c r="P47" s="10">
        <v>3485</v>
      </c>
      <c r="Q47" s="14"/>
      <c r="R47" s="1">
        <f t="shared" si="5"/>
        <v>3485</v>
      </c>
      <c r="S47" s="6" t="s">
        <v>151</v>
      </c>
      <c r="T47" s="6">
        <v>1632</v>
      </c>
      <c r="U47" s="6">
        <v>4009022</v>
      </c>
      <c r="W47" s="22">
        <v>45378</v>
      </c>
      <c r="X47" s="10">
        <v>1785271</v>
      </c>
      <c r="Y47" s="5" t="s">
        <v>189</v>
      </c>
      <c r="Z47" s="6" t="s">
        <v>457</v>
      </c>
      <c r="AA47" s="14"/>
      <c r="AC47" s="14"/>
      <c r="AD47" s="17">
        <f t="shared" si="7"/>
        <v>0</v>
      </c>
      <c r="AF47" s="10"/>
      <c r="AH47" s="10"/>
      <c r="AI47">
        <v>9836</v>
      </c>
      <c r="AJ47" s="43">
        <v>7018</v>
      </c>
      <c r="AK47" s="47">
        <f t="shared" si="3"/>
        <v>58645.231500000002</v>
      </c>
      <c r="AM47" s="50">
        <f t="shared" si="4"/>
        <v>3.2849484195956805E-2</v>
      </c>
      <c r="AN47" s="45" t="s">
        <v>604</v>
      </c>
      <c r="AO47" s="13" t="str">
        <f t="shared" si="6"/>
        <v>BIP SALLY #64  4009022</v>
      </c>
      <c r="AP47">
        <v>40000293</v>
      </c>
      <c r="AT47">
        <v>20004557</v>
      </c>
    </row>
    <row r="48" spans="2:46" ht="27" customHeight="1">
      <c r="B48" s="4" t="s">
        <v>60</v>
      </c>
      <c r="C48" s="5" t="s">
        <v>112</v>
      </c>
      <c r="D48" s="6" t="s">
        <v>173</v>
      </c>
      <c r="E48" s="4" t="s">
        <v>97</v>
      </c>
      <c r="F48" s="4" t="s">
        <v>49</v>
      </c>
      <c r="G48" s="40" t="s">
        <v>505</v>
      </c>
      <c r="H48" s="6" t="s">
        <v>167</v>
      </c>
      <c r="I48" s="4" t="s">
        <v>50</v>
      </c>
      <c r="J48" s="39">
        <v>9011</v>
      </c>
      <c r="K48" t="s">
        <v>159</v>
      </c>
      <c r="M48" s="39">
        <v>469326818</v>
      </c>
      <c r="N48" s="4" t="s">
        <v>51</v>
      </c>
      <c r="O48" s="39">
        <v>6199487619</v>
      </c>
      <c r="P48" s="10">
        <v>2690</v>
      </c>
      <c r="Q48" s="14"/>
      <c r="R48" s="1">
        <f t="shared" si="5"/>
        <v>2690</v>
      </c>
      <c r="S48" s="6" t="s">
        <v>151</v>
      </c>
      <c r="T48" s="6">
        <v>1632</v>
      </c>
      <c r="U48" s="6">
        <v>4008865</v>
      </c>
      <c r="W48" s="22">
        <v>45377</v>
      </c>
      <c r="X48" s="10">
        <v>552982</v>
      </c>
      <c r="Y48" s="5" t="s">
        <v>189</v>
      </c>
      <c r="Z48" s="6" t="s">
        <v>457</v>
      </c>
      <c r="AA48" s="14"/>
      <c r="AC48" s="14"/>
      <c r="AD48" s="17">
        <f t="shared" si="7"/>
        <v>0</v>
      </c>
      <c r="AF48" s="10"/>
      <c r="AH48" s="10"/>
      <c r="AI48">
        <v>9813</v>
      </c>
      <c r="AJ48" s="43">
        <v>7018</v>
      </c>
      <c r="AK48" s="47">
        <f t="shared" si="3"/>
        <v>45267.050999999999</v>
      </c>
      <c r="AM48" s="50">
        <f t="shared" si="4"/>
        <v>8.1859899598901956E-2</v>
      </c>
      <c r="AN48" s="45" t="s">
        <v>595</v>
      </c>
      <c r="AO48" s="13" t="str">
        <f t="shared" si="6"/>
        <v>BIP AVEDA #3  4008865</v>
      </c>
      <c r="AP48">
        <v>40000295</v>
      </c>
      <c r="AT48">
        <v>20003347</v>
      </c>
    </row>
    <row r="49" spans="1:46" ht="27" customHeight="1">
      <c r="B49" s="4" t="s">
        <v>60</v>
      </c>
      <c r="C49" s="6" t="s">
        <v>251</v>
      </c>
      <c r="D49" s="6" t="s">
        <v>173</v>
      </c>
      <c r="E49" s="4" t="s">
        <v>124</v>
      </c>
      <c r="F49" s="4" t="s">
        <v>49</v>
      </c>
      <c r="G49" s="4" t="s">
        <v>488</v>
      </c>
      <c r="H49" s="6" t="s">
        <v>167</v>
      </c>
      <c r="I49" s="4" t="s">
        <v>50</v>
      </c>
      <c r="J49" s="39">
        <v>7000</v>
      </c>
      <c r="K49" t="s">
        <v>159</v>
      </c>
      <c r="M49" s="39">
        <v>469067959</v>
      </c>
      <c r="N49" s="4" t="s">
        <v>51</v>
      </c>
      <c r="O49" s="39">
        <v>6199266310</v>
      </c>
      <c r="P49" s="10">
        <v>5005</v>
      </c>
      <c r="Q49" s="14"/>
      <c r="R49" s="1">
        <f t="shared" si="5"/>
        <v>5005</v>
      </c>
      <c r="S49" s="6" t="s">
        <v>151</v>
      </c>
      <c r="T49" s="6">
        <v>1632</v>
      </c>
      <c r="U49" s="6">
        <v>4008721</v>
      </c>
      <c r="W49" s="22">
        <v>45377</v>
      </c>
      <c r="X49" s="10">
        <v>1570652</v>
      </c>
      <c r="Y49" s="5" t="s">
        <v>189</v>
      </c>
      <c r="Z49" s="6" t="s">
        <v>457</v>
      </c>
      <c r="AA49" s="14"/>
      <c r="AC49" s="14"/>
      <c r="AD49" s="17">
        <f t="shared" si="7"/>
        <v>0</v>
      </c>
      <c r="AF49" s="10"/>
      <c r="AH49" s="10"/>
      <c r="AI49">
        <v>9810</v>
      </c>
      <c r="AJ49" s="43">
        <v>7018</v>
      </c>
      <c r="AK49" s="47">
        <f t="shared" si="3"/>
        <v>84223.639500000005</v>
      </c>
      <c r="AM49" s="50">
        <f t="shared" si="4"/>
        <v>5.3623361190129962E-2</v>
      </c>
      <c r="AN49" s="45" t="s">
        <v>595</v>
      </c>
      <c r="AO49" s="13" t="str">
        <f t="shared" si="6"/>
        <v>BIP ITS A 10 #3  4008721</v>
      </c>
      <c r="AP49">
        <v>40000290</v>
      </c>
      <c r="AQ49" s="13"/>
      <c r="AT49">
        <v>20003344</v>
      </c>
    </row>
    <row r="50" spans="1:46" ht="30" customHeight="1">
      <c r="A50" t="s">
        <v>531</v>
      </c>
      <c r="B50" s="4" t="s">
        <v>60</v>
      </c>
      <c r="C50" s="5" t="s">
        <v>120</v>
      </c>
      <c r="D50" s="6" t="s">
        <v>487</v>
      </c>
      <c r="E50" s="4" t="s">
        <v>46</v>
      </c>
      <c r="F50" s="4" t="s">
        <v>49</v>
      </c>
      <c r="G50" s="40" t="s">
        <v>489</v>
      </c>
      <c r="H50" s="6" t="s">
        <v>167</v>
      </c>
      <c r="I50" s="4" t="s">
        <v>50</v>
      </c>
      <c r="J50" s="39" t="s">
        <v>499</v>
      </c>
      <c r="K50" t="s">
        <v>159</v>
      </c>
      <c r="M50" s="39" t="s">
        <v>499</v>
      </c>
      <c r="N50" s="6" t="s">
        <v>452</v>
      </c>
      <c r="O50" s="39">
        <v>90924717</v>
      </c>
      <c r="P50" s="10">
        <v>3369.72</v>
      </c>
      <c r="Q50" s="14"/>
      <c r="R50" s="1">
        <f t="shared" si="5"/>
        <v>3369.72</v>
      </c>
      <c r="S50" s="6" t="s">
        <v>151</v>
      </c>
      <c r="T50" s="6">
        <v>1688</v>
      </c>
      <c r="U50" s="6">
        <v>4002206</v>
      </c>
      <c r="W50" s="22">
        <v>45376</v>
      </c>
      <c r="X50" s="10">
        <v>1532035</v>
      </c>
      <c r="Y50" s="5" t="s">
        <v>75</v>
      </c>
      <c r="Z50" s="6" t="s">
        <v>587</v>
      </c>
      <c r="AA50" s="14">
        <v>8043.84</v>
      </c>
      <c r="AC50" s="14"/>
      <c r="AD50" s="17">
        <f t="shared" si="7"/>
        <v>8043.84</v>
      </c>
      <c r="AF50" s="10"/>
      <c r="AH50" s="10"/>
      <c r="AI50">
        <v>9808</v>
      </c>
      <c r="AJ50" s="43">
        <v>7018</v>
      </c>
      <c r="AK50" s="47">
        <f t="shared" si="3"/>
        <v>56705.311187999992</v>
      </c>
      <c r="AM50" s="50">
        <f t="shared" si="4"/>
        <v>3.701306509838221E-2</v>
      </c>
      <c r="AN50" s="45" t="s">
        <v>588</v>
      </c>
      <c r="AO50" s="13" t="str">
        <f t="shared" si="6"/>
        <v>BIP S + BIP A #60+#12  4002206</v>
      </c>
      <c r="AP50">
        <v>40000278</v>
      </c>
      <c r="AQ50" s="13">
        <v>20004516</v>
      </c>
      <c r="AT50">
        <v>20003350</v>
      </c>
    </row>
    <row r="51" spans="1:46" ht="32.25" customHeight="1">
      <c r="A51" t="s">
        <v>531</v>
      </c>
      <c r="B51" s="4" t="s">
        <v>60</v>
      </c>
      <c r="C51" s="5" t="s">
        <v>120</v>
      </c>
      <c r="D51" s="6" t="s">
        <v>506</v>
      </c>
      <c r="E51" s="4" t="s">
        <v>46</v>
      </c>
      <c r="F51" s="4" t="s">
        <v>49</v>
      </c>
      <c r="G51" s="40" t="s">
        <v>509</v>
      </c>
      <c r="H51" s="6" t="s">
        <v>167</v>
      </c>
      <c r="I51" s="4" t="s">
        <v>50</v>
      </c>
      <c r="J51" s="39" t="s">
        <v>510</v>
      </c>
      <c r="K51" t="s">
        <v>159</v>
      </c>
      <c r="M51" s="39" t="s">
        <v>510</v>
      </c>
      <c r="N51" s="6" t="s">
        <v>452</v>
      </c>
      <c r="O51" s="39">
        <v>91175265</v>
      </c>
      <c r="P51" s="10">
        <v>3369.72</v>
      </c>
      <c r="Q51" s="14"/>
      <c r="R51" s="1">
        <f t="shared" si="5"/>
        <v>3369.72</v>
      </c>
      <c r="S51" s="6" t="s">
        <v>151</v>
      </c>
      <c r="T51" s="6">
        <v>1688</v>
      </c>
      <c r="U51" s="6">
        <v>4002215</v>
      </c>
      <c r="W51" s="22">
        <v>45383</v>
      </c>
      <c r="X51" s="10">
        <v>1203552</v>
      </c>
      <c r="Y51" s="5" t="s">
        <v>75</v>
      </c>
      <c r="Z51" s="6" t="s">
        <v>590</v>
      </c>
      <c r="AA51" s="14">
        <v>9741.01</v>
      </c>
      <c r="AC51" s="14"/>
      <c r="AD51" s="17">
        <f t="shared" si="7"/>
        <v>9741.01</v>
      </c>
      <c r="AF51" s="10"/>
      <c r="AH51" s="10"/>
      <c r="AI51">
        <v>9835</v>
      </c>
      <c r="AJ51" s="43">
        <v>7018</v>
      </c>
      <c r="AK51" s="47">
        <f t="shared" si="3"/>
        <v>56705.311187999992</v>
      </c>
      <c r="AM51" s="50">
        <f t="shared" si="4"/>
        <v>4.7114965691552997E-2</v>
      </c>
      <c r="AN51" s="45" t="s">
        <v>603</v>
      </c>
      <c r="AO51" s="13" t="str">
        <f t="shared" si="6"/>
        <v>BIP S + BIP A #65+#13  4002215</v>
      </c>
      <c r="AP51">
        <v>40000343</v>
      </c>
      <c r="AQ51" s="13">
        <v>20004520</v>
      </c>
      <c r="AT51">
        <v>20004556</v>
      </c>
    </row>
    <row r="52" spans="1:46" ht="27" customHeight="1">
      <c r="B52" s="4" t="s">
        <v>60</v>
      </c>
      <c r="C52" s="5" t="s">
        <v>44</v>
      </c>
      <c r="D52" s="6" t="s">
        <v>507</v>
      </c>
      <c r="E52" s="4" t="s">
        <v>46</v>
      </c>
      <c r="F52" s="4" t="s">
        <v>49</v>
      </c>
      <c r="G52" s="6" t="s">
        <v>544</v>
      </c>
      <c r="H52" s="6" t="s">
        <v>167</v>
      </c>
      <c r="I52" s="4" t="s">
        <v>50</v>
      </c>
      <c r="J52" s="39" t="s">
        <v>551</v>
      </c>
      <c r="K52" t="s">
        <v>159</v>
      </c>
      <c r="M52" s="39">
        <v>469326819</v>
      </c>
      <c r="N52" s="4" t="s">
        <v>51</v>
      </c>
      <c r="O52" s="39">
        <v>6199318375</v>
      </c>
      <c r="P52" s="10">
        <v>3485</v>
      </c>
      <c r="Q52" s="14"/>
      <c r="R52" s="1">
        <f t="shared" si="5"/>
        <v>3485</v>
      </c>
      <c r="S52" s="6" t="s">
        <v>151</v>
      </c>
      <c r="T52" s="6">
        <v>1632</v>
      </c>
      <c r="U52" s="6">
        <v>4009443</v>
      </c>
      <c r="W52" s="22">
        <v>45383</v>
      </c>
      <c r="X52" s="10">
        <v>1017110</v>
      </c>
      <c r="Y52" s="5" t="s">
        <v>189</v>
      </c>
      <c r="Z52" s="6" t="s">
        <v>457</v>
      </c>
      <c r="AA52" s="14"/>
      <c r="AC52" s="14"/>
      <c r="AD52" s="17">
        <f t="shared" si="7"/>
        <v>0</v>
      </c>
      <c r="AF52" s="10"/>
      <c r="AH52" s="10"/>
      <c r="AI52">
        <v>9838</v>
      </c>
      <c r="AJ52" s="43">
        <v>7018</v>
      </c>
      <c r="AK52" s="47">
        <f t="shared" si="3"/>
        <v>58645.231500000002</v>
      </c>
      <c r="AM52" s="50">
        <f t="shared" si="4"/>
        <v>5.7658691291993983E-2</v>
      </c>
      <c r="AN52" s="45" t="s">
        <v>604</v>
      </c>
      <c r="AO52" s="13" t="str">
        <f t="shared" si="6"/>
        <v>BIP SALLY #66  4009443</v>
      </c>
      <c r="AP52">
        <v>40000292</v>
      </c>
      <c r="AT52">
        <v>20004558</v>
      </c>
    </row>
    <row r="53" spans="1:46" ht="27" customHeight="1">
      <c r="B53" s="4" t="s">
        <v>60</v>
      </c>
      <c r="C53" s="5" t="s">
        <v>120</v>
      </c>
      <c r="D53" s="6" t="s">
        <v>515</v>
      </c>
      <c r="E53" s="4" t="s">
        <v>46</v>
      </c>
      <c r="F53" s="4" t="s">
        <v>49</v>
      </c>
      <c r="G53" s="40" t="s">
        <v>543</v>
      </c>
      <c r="H53" s="6" t="s">
        <v>167</v>
      </c>
      <c r="I53" s="4" t="s">
        <v>50</v>
      </c>
      <c r="J53" s="39" t="s">
        <v>553</v>
      </c>
      <c r="K53" t="s">
        <v>159</v>
      </c>
      <c r="M53" s="39">
        <v>469326817</v>
      </c>
      <c r="N53" s="4" t="s">
        <v>51</v>
      </c>
      <c r="O53" s="39">
        <v>6199399282</v>
      </c>
      <c r="P53" s="10">
        <v>3485</v>
      </c>
      <c r="Q53" s="14"/>
      <c r="R53" s="1">
        <f t="shared" si="5"/>
        <v>3485</v>
      </c>
      <c r="S53" s="6" t="s">
        <v>151</v>
      </c>
      <c r="T53" s="6">
        <v>1632</v>
      </c>
      <c r="U53" s="6">
        <v>4009733</v>
      </c>
      <c r="W53" s="22">
        <v>45383</v>
      </c>
      <c r="X53" s="10">
        <v>1032065</v>
      </c>
      <c r="Y53" s="5" t="s">
        <v>189</v>
      </c>
      <c r="Z53" s="6" t="s">
        <v>457</v>
      </c>
      <c r="AA53" s="14"/>
      <c r="AC53" s="14"/>
      <c r="AD53" s="17">
        <f t="shared" si="7"/>
        <v>0</v>
      </c>
      <c r="AF53" s="10"/>
      <c r="AH53" s="10"/>
      <c r="AI53">
        <v>9839</v>
      </c>
      <c r="AJ53" s="43">
        <v>7018</v>
      </c>
      <c r="AK53" s="47">
        <f t="shared" si="3"/>
        <v>58645.231500000002</v>
      </c>
      <c r="AM53" s="50">
        <f t="shared" si="4"/>
        <v>5.6823195728951184E-2</v>
      </c>
      <c r="AN53" s="45" t="s">
        <v>604</v>
      </c>
      <c r="AO53" s="13" t="str">
        <f t="shared" si="6"/>
        <v>BIP S + BIP A #67+#14  4009733</v>
      </c>
      <c r="AP53">
        <v>40000294</v>
      </c>
      <c r="AQ53" s="13"/>
      <c r="AT53">
        <v>20004560</v>
      </c>
    </row>
    <row r="54" spans="1:46" ht="27" customHeight="1">
      <c r="B54" s="4" t="s">
        <v>60</v>
      </c>
      <c r="C54" s="5" t="s">
        <v>44</v>
      </c>
      <c r="D54" s="6" t="s">
        <v>508</v>
      </c>
      <c r="E54" s="4" t="s">
        <v>46</v>
      </c>
      <c r="F54" s="4" t="s">
        <v>49</v>
      </c>
      <c r="G54" s="4" t="s">
        <v>545</v>
      </c>
      <c r="H54" s="6" t="s">
        <v>167</v>
      </c>
      <c r="I54" s="4" t="s">
        <v>50</v>
      </c>
      <c r="J54" s="39">
        <v>120</v>
      </c>
      <c r="K54" t="s">
        <v>159</v>
      </c>
      <c r="M54" s="39">
        <v>469326820</v>
      </c>
      <c r="N54" s="4" t="s">
        <v>51</v>
      </c>
      <c r="O54" s="39">
        <v>6199498137</v>
      </c>
      <c r="P54" s="10">
        <v>3485</v>
      </c>
      <c r="Q54" s="14"/>
      <c r="R54" s="1">
        <f t="shared" si="5"/>
        <v>3485</v>
      </c>
      <c r="S54" s="6" t="s">
        <v>151</v>
      </c>
      <c r="T54" s="6">
        <v>1632</v>
      </c>
      <c r="U54" s="6">
        <v>4009809</v>
      </c>
      <c r="W54" s="22">
        <v>45384</v>
      </c>
      <c r="X54" s="10">
        <v>972544</v>
      </c>
      <c r="Y54" s="5" t="s">
        <v>189</v>
      </c>
      <c r="Z54" s="6" t="s">
        <v>457</v>
      </c>
      <c r="AA54" s="14"/>
      <c r="AC54" s="14"/>
      <c r="AD54" s="17">
        <f t="shared" si="7"/>
        <v>0</v>
      </c>
      <c r="AF54" s="10"/>
      <c r="AH54" s="10"/>
      <c r="AI54">
        <v>9844</v>
      </c>
      <c r="AJ54" s="43">
        <v>7018</v>
      </c>
      <c r="AK54" s="47">
        <f t="shared" si="3"/>
        <v>58645.231500000002</v>
      </c>
      <c r="AM54" s="50">
        <f t="shared" si="4"/>
        <v>6.0300851683831272E-2</v>
      </c>
      <c r="AN54" s="21" t="s">
        <v>604</v>
      </c>
      <c r="AO54" s="13" t="str">
        <f t="shared" si="6"/>
        <v>BIP SALLY #68  4009809</v>
      </c>
      <c r="AP54">
        <v>40000296</v>
      </c>
      <c r="AT54">
        <v>20004567</v>
      </c>
    </row>
    <row r="55" spans="1:46" ht="27" customHeight="1">
      <c r="B55" s="4" t="s">
        <v>60</v>
      </c>
      <c r="C55" s="5" t="s">
        <v>77</v>
      </c>
      <c r="D55" s="6" t="s">
        <v>166</v>
      </c>
      <c r="E55" s="4" t="s">
        <v>135</v>
      </c>
      <c r="F55" s="4" t="s">
        <v>49</v>
      </c>
      <c r="G55" s="4" t="s">
        <v>547</v>
      </c>
      <c r="H55" s="6" t="s">
        <v>167</v>
      </c>
      <c r="I55" s="4" t="s">
        <v>50</v>
      </c>
      <c r="J55" s="39">
        <v>136</v>
      </c>
      <c r="K55" t="s">
        <v>159</v>
      </c>
      <c r="M55" s="39">
        <v>469675642</v>
      </c>
      <c r="N55" s="4" t="s">
        <v>51</v>
      </c>
      <c r="O55" s="39">
        <v>6199502336</v>
      </c>
      <c r="P55" s="10">
        <v>4855</v>
      </c>
      <c r="Q55" s="14"/>
      <c r="R55" s="1">
        <f t="shared" si="5"/>
        <v>4855</v>
      </c>
      <c r="S55" s="6" t="s">
        <v>151</v>
      </c>
      <c r="T55" s="6">
        <v>1632</v>
      </c>
      <c r="U55" s="6">
        <v>4009090</v>
      </c>
      <c r="W55" s="22">
        <v>45383</v>
      </c>
      <c r="X55" s="10">
        <v>703726</v>
      </c>
      <c r="Y55" s="5" t="s">
        <v>189</v>
      </c>
      <c r="Z55" s="6" t="s">
        <v>457</v>
      </c>
      <c r="AA55" s="14"/>
      <c r="AC55" s="14"/>
      <c r="AD55" s="17">
        <f t="shared" si="7"/>
        <v>0</v>
      </c>
      <c r="AF55" s="10"/>
      <c r="AH55" s="10"/>
      <c r="AI55">
        <v>9841</v>
      </c>
      <c r="AJ55" s="43">
        <v>7018</v>
      </c>
      <c r="AK55" s="47">
        <f t="shared" si="3"/>
        <v>81699.454499999993</v>
      </c>
      <c r="AM55" s="50">
        <f t="shared" si="4"/>
        <v>0.11609554642005553</v>
      </c>
      <c r="AN55" s="21" t="s">
        <v>604</v>
      </c>
      <c r="AO55" s="13" t="str">
        <f t="shared" si="6"/>
        <v>BIP-JPMS #1  4009090</v>
      </c>
      <c r="AP55">
        <v>40000297</v>
      </c>
      <c r="AT55">
        <v>20004564</v>
      </c>
    </row>
    <row r="56" spans="1:46" ht="27" customHeight="1">
      <c r="B56" s="4" t="s">
        <v>60</v>
      </c>
      <c r="C56" s="5" t="s">
        <v>44</v>
      </c>
      <c r="D56" s="6" t="s">
        <v>541</v>
      </c>
      <c r="E56" s="4" t="s">
        <v>46</v>
      </c>
      <c r="F56" s="4" t="s">
        <v>49</v>
      </c>
      <c r="G56" s="4" t="s">
        <v>546</v>
      </c>
      <c r="H56" s="6" t="s">
        <v>167</v>
      </c>
      <c r="I56" s="4" t="s">
        <v>50</v>
      </c>
      <c r="J56" s="39" t="s">
        <v>552</v>
      </c>
      <c r="K56" t="s">
        <v>159</v>
      </c>
      <c r="M56" s="39">
        <v>469675643</v>
      </c>
      <c r="N56" s="4" t="s">
        <v>51</v>
      </c>
      <c r="O56" s="39">
        <v>6199395956</v>
      </c>
      <c r="P56" s="10">
        <v>3485</v>
      </c>
      <c r="Q56" s="14"/>
      <c r="R56" s="1">
        <f t="shared" si="5"/>
        <v>3485</v>
      </c>
      <c r="S56" s="6" t="s">
        <v>151</v>
      </c>
      <c r="T56" s="6">
        <v>1632</v>
      </c>
      <c r="U56" s="6">
        <v>4009829</v>
      </c>
      <c r="W56" s="22">
        <v>45384</v>
      </c>
      <c r="X56" s="10">
        <v>314880</v>
      </c>
      <c r="Y56" s="5" t="s">
        <v>189</v>
      </c>
      <c r="Z56" s="6" t="s">
        <v>457</v>
      </c>
      <c r="AA56" s="14"/>
      <c r="AC56" s="14"/>
      <c r="AD56" s="17">
        <f t="shared" si="7"/>
        <v>0</v>
      </c>
      <c r="AF56" s="10"/>
      <c r="AH56" s="10"/>
      <c r="AI56">
        <v>9843</v>
      </c>
      <c r="AJ56" s="43">
        <v>7018</v>
      </c>
      <c r="AK56" s="47">
        <f t="shared" si="3"/>
        <v>58645.231500000002</v>
      </c>
      <c r="AM56" s="50">
        <f t="shared" si="4"/>
        <v>0.18624628906250001</v>
      </c>
      <c r="AN56" s="45" t="s">
        <v>639</v>
      </c>
      <c r="AO56" s="13" t="str">
        <f t="shared" si="6"/>
        <v>BIP SALLY #69  4009829</v>
      </c>
      <c r="AP56">
        <v>40000308</v>
      </c>
      <c r="AT56">
        <v>20004566</v>
      </c>
    </row>
  </sheetData>
  <mergeCells count="8">
    <mergeCell ref="AG1:AH1"/>
    <mergeCell ref="AN1:AS1"/>
    <mergeCell ref="B1:L1"/>
    <mergeCell ref="M1:R1"/>
    <mergeCell ref="S1:X1"/>
    <mergeCell ref="Y1:AD1"/>
    <mergeCell ref="AE1:AF1"/>
    <mergeCell ref="AI1:AJ1"/>
  </mergeCells>
  <phoneticPr fontId="11" type="noConversion"/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DATA!$C$3:$C$39</xm:f>
          </x14:formula1>
          <xm:sqref>A9 C3:C8 C10:C48 C50:C56</xm:sqref>
        </x14:dataValidation>
        <x14:dataValidation type="list" allowBlank="1" showInputMessage="1" showErrorMessage="1">
          <x14:formula1>
            <xm:f>DATA!$G$3:$G$8</xm:f>
          </x14:formula1>
          <xm:sqref>K3:K56</xm:sqref>
        </x14:dataValidation>
        <x14:dataValidation type="list" allowBlank="1" showInputMessage="1" showErrorMessage="1">
          <x14:formula1>
            <xm:f>DATA!$I$3:$I$8</xm:f>
          </x14:formula1>
          <xm:sqref>S3:S56</xm:sqref>
        </x14:dataValidation>
        <x14:dataValidation type="list" allowBlank="1" showInputMessage="1" showErrorMessage="1">
          <x14:formula1>
            <xm:f>DATA!$H$3:$H$13</xm:f>
          </x14:formula1>
          <xm:sqref>N3:N56</xm:sqref>
        </x14:dataValidation>
        <x14:dataValidation type="list" allowBlank="1" showInputMessage="1" showErrorMessage="1">
          <x14:formula1>
            <xm:f>DATA!$F$3:$F$9</xm:f>
          </x14:formula1>
          <xm:sqref>I3:I56</xm:sqref>
        </x14:dataValidation>
        <x14:dataValidation type="list" allowBlank="1" showInputMessage="1" showErrorMessage="1">
          <x14:formula1>
            <xm:f>DATA!$B$3:$B$14</xm:f>
          </x14:formula1>
          <xm:sqref>B3:B56</xm:sqref>
        </x14:dataValidation>
        <x14:dataValidation type="list" allowBlank="1" showInputMessage="1" showErrorMessage="1">
          <x14:formula1>
            <xm:f>DATA!$E$3:$E$5</xm:f>
          </x14:formula1>
          <xm:sqref>F3:F56</xm:sqref>
        </x14:dataValidation>
        <x14:dataValidation type="list" allowBlank="1" showInputMessage="1" showErrorMessage="1">
          <x14:formula1>
            <xm:f>DATA!$D$3:$D$43</xm:f>
          </x14:formula1>
          <xm:sqref>E3:E56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O58"/>
  <sheetViews>
    <sheetView zoomScale="60" zoomScaleNormal="60" workbookViewId="0">
      <pane xSplit="7" ySplit="2" topLeftCell="H39" activePane="bottomRight" state="frozen"/>
      <selection activeCell="D33" sqref="D33"/>
      <selection pane="topRight" activeCell="D33" sqref="D33"/>
      <selection pane="bottomLeft" activeCell="D33" sqref="D33"/>
      <selection pane="bottomRight" activeCell="G49" sqref="G49"/>
    </sheetView>
  </sheetViews>
  <sheetFormatPr baseColWidth="10" defaultRowHeight="15"/>
  <cols>
    <col min="1" max="1" width="57.140625" customWidth="1"/>
    <col min="3" max="3" width="40.140625" customWidth="1"/>
    <col min="4" max="4" width="16.85546875" customWidth="1"/>
    <col min="5" max="5" width="19" customWidth="1"/>
    <col min="6" max="6" width="11.42578125" customWidth="1"/>
    <col min="7" max="7" width="15.140625" customWidth="1"/>
    <col min="8" max="9" width="11.42578125" customWidth="1"/>
    <col min="10" max="10" width="21" customWidth="1"/>
    <col min="11" max="11" width="26.42578125" customWidth="1"/>
    <col min="12" max="12" width="43.140625" customWidth="1"/>
    <col min="13" max="13" width="28.42578125" style="9" customWidth="1"/>
    <col min="14" max="14" width="20.85546875" customWidth="1"/>
    <col min="15" max="15" width="21.140625" customWidth="1"/>
    <col min="16" max="16" width="24.42578125" style="10" customWidth="1"/>
    <col min="17" max="17" width="18.42578125" customWidth="1"/>
    <col min="18" max="18" width="21.85546875" customWidth="1"/>
    <col min="19" max="19" width="18" style="6" customWidth="1"/>
    <col min="20" max="20" width="14.5703125" style="6" customWidth="1"/>
    <col min="21" max="21" width="20" style="6" customWidth="1"/>
    <col min="22" max="22" width="19" customWidth="1"/>
    <col min="23" max="23" width="14.85546875" customWidth="1"/>
    <col min="24" max="24" width="21.5703125" customWidth="1"/>
    <col min="25" max="25" width="18.42578125" customWidth="1"/>
    <col min="26" max="26" width="16.5703125" customWidth="1"/>
    <col min="27" max="27" width="19" customWidth="1"/>
    <col min="28" max="28" width="27.42578125" customWidth="1"/>
    <col min="29" max="29" width="18.5703125" customWidth="1"/>
    <col min="30" max="30" width="16" customWidth="1"/>
    <col min="31" max="31" width="17" customWidth="1"/>
    <col min="32" max="32" width="16.85546875" customWidth="1"/>
    <col min="33" max="36" width="18.42578125" customWidth="1"/>
    <col min="37" max="37" width="22.5703125" bestFit="1" customWidth="1"/>
    <col min="38" max="38" width="19" customWidth="1"/>
    <col min="39" max="39" width="14" style="11" customWidth="1"/>
    <col min="40" max="40" width="15.5703125" style="12" customWidth="1"/>
    <col min="41" max="41" width="32.5703125" bestFit="1" customWidth="1"/>
    <col min="42" max="42" width="19.42578125" bestFit="1" customWidth="1"/>
    <col min="44" max="44" width="20.5703125" customWidth="1"/>
    <col min="45" max="45" width="14" bestFit="1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7"/>
      <c r="AD1" s="175" t="s">
        <v>161</v>
      </c>
      <c r="AE1" s="177"/>
      <c r="AF1" s="175" t="s">
        <v>3</v>
      </c>
      <c r="AG1" s="176"/>
      <c r="AH1" s="176" t="s">
        <v>142</v>
      </c>
      <c r="AI1" s="176"/>
      <c r="AJ1" s="177"/>
      <c r="AK1" s="18" t="s">
        <v>162</v>
      </c>
      <c r="AL1" s="19" t="s">
        <v>4</v>
      </c>
      <c r="AM1" s="20">
        <v>16.769100000000002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28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165</v>
      </c>
      <c r="AC2" s="31" t="s">
        <v>30</v>
      </c>
      <c r="AD2" s="24" t="s">
        <v>31</v>
      </c>
      <c r="AE2" s="31" t="s">
        <v>30</v>
      </c>
      <c r="AF2" s="24" t="s">
        <v>31</v>
      </c>
      <c r="AG2" s="25" t="s">
        <v>30</v>
      </c>
      <c r="AH2" s="25" t="s">
        <v>742</v>
      </c>
      <c r="AI2" s="25" t="s">
        <v>31</v>
      </c>
      <c r="AJ2" s="25" t="s">
        <v>30</v>
      </c>
      <c r="AK2" s="24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27" customHeight="1">
      <c r="B3" s="4" t="s">
        <v>61</v>
      </c>
      <c r="C3" s="5" t="s">
        <v>44</v>
      </c>
      <c r="D3" s="6" t="s">
        <v>542</v>
      </c>
      <c r="E3" s="4" t="s">
        <v>46</v>
      </c>
      <c r="F3" s="4" t="s">
        <v>49</v>
      </c>
      <c r="G3" s="4" t="s">
        <v>560</v>
      </c>
      <c r="H3" s="6" t="s">
        <v>167</v>
      </c>
      <c r="I3" s="4" t="s">
        <v>50</v>
      </c>
      <c r="J3" s="71">
        <v>52469</v>
      </c>
      <c r="K3" t="s">
        <v>155</v>
      </c>
      <c r="M3" s="39">
        <v>70051046</v>
      </c>
      <c r="N3" s="4" t="s">
        <v>51</v>
      </c>
      <c r="O3" s="9">
        <v>6199576729</v>
      </c>
      <c r="P3" s="10">
        <v>3485</v>
      </c>
      <c r="Q3" s="14"/>
      <c r="R3" s="1">
        <f t="shared" ref="R3:R55" si="0">P3+Q3</f>
        <v>3485</v>
      </c>
      <c r="S3" s="6" t="s">
        <v>151</v>
      </c>
      <c r="T3" s="6">
        <v>1632</v>
      </c>
      <c r="U3" s="6">
        <v>4009900</v>
      </c>
      <c r="W3" s="22">
        <v>45385</v>
      </c>
      <c r="X3" s="10">
        <v>896475</v>
      </c>
      <c r="Y3" s="5" t="s">
        <v>189</v>
      </c>
      <c r="Z3" s="39" t="s">
        <v>457</v>
      </c>
      <c r="AA3" s="14"/>
      <c r="AB3" s="14"/>
      <c r="AC3" s="17">
        <f>AA3+AB3</f>
        <v>0</v>
      </c>
      <c r="AE3" s="10"/>
      <c r="AG3" s="10"/>
      <c r="AH3" s="85" t="s">
        <v>133</v>
      </c>
      <c r="AI3">
        <v>9868</v>
      </c>
      <c r="AJ3" s="43">
        <v>7018</v>
      </c>
      <c r="AK3" s="10">
        <f>R3*$AM$1</f>
        <v>58440.313500000004</v>
      </c>
      <c r="AL3" s="10"/>
      <c r="AM3" s="111">
        <f>AK3/X3</f>
        <v>6.5189005270643363E-2</v>
      </c>
      <c r="AN3" s="45" t="s">
        <v>639</v>
      </c>
      <c r="AO3" s="13" t="str">
        <f t="shared" ref="AO3:AO5" si="1">+C3&amp;" "&amp;D3&amp;" "&amp;" "&amp;U3</f>
        <v>BIP SALLY #70   4009900</v>
      </c>
      <c r="AP3" s="55">
        <v>40000309</v>
      </c>
      <c r="AQ3" s="13"/>
      <c r="AS3">
        <v>20004579</v>
      </c>
    </row>
    <row r="4" spans="1:16369" ht="27" customHeight="1">
      <c r="A4" s="82" t="s">
        <v>649</v>
      </c>
      <c r="B4" s="4" t="s">
        <v>61</v>
      </c>
      <c r="C4" s="5" t="s">
        <v>45</v>
      </c>
      <c r="D4" s="6" t="s">
        <v>175</v>
      </c>
      <c r="E4" s="4" t="s">
        <v>45</v>
      </c>
      <c r="F4" s="4" t="s">
        <v>40</v>
      </c>
      <c r="G4" s="4" t="s">
        <v>565</v>
      </c>
      <c r="H4" s="6" t="s">
        <v>167</v>
      </c>
      <c r="I4" s="4" t="s">
        <v>41</v>
      </c>
      <c r="J4" s="72" t="s">
        <v>600</v>
      </c>
      <c r="K4" t="s">
        <v>155</v>
      </c>
      <c r="M4" s="39" t="s">
        <v>514</v>
      </c>
      <c r="N4" s="4" t="s">
        <v>42</v>
      </c>
      <c r="O4" s="9" t="s">
        <v>880</v>
      </c>
      <c r="P4" s="10">
        <v>1350</v>
      </c>
      <c r="Q4" s="14"/>
      <c r="R4" s="1">
        <f t="shared" si="0"/>
        <v>1350</v>
      </c>
      <c r="S4" s="6" t="s">
        <v>147</v>
      </c>
      <c r="T4" s="6">
        <v>3921</v>
      </c>
      <c r="U4" s="6">
        <v>4006402</v>
      </c>
      <c r="W4" s="22">
        <v>45392</v>
      </c>
      <c r="X4" s="10">
        <v>1108403</v>
      </c>
      <c r="Y4" s="6" t="s">
        <v>42</v>
      </c>
      <c r="Z4" t="s">
        <v>881</v>
      </c>
      <c r="AA4" s="14">
        <v>81268.460000000006</v>
      </c>
      <c r="AB4" s="14"/>
      <c r="AC4" s="17">
        <f t="shared" ref="AC4:AC58" si="2">AA4+AB4</f>
        <v>81268.460000000006</v>
      </c>
      <c r="AE4" s="10"/>
      <c r="AG4" s="10"/>
      <c r="AH4" s="85" t="s">
        <v>133</v>
      </c>
      <c r="AI4">
        <v>9879</v>
      </c>
      <c r="AJ4" s="43">
        <v>9639.6</v>
      </c>
      <c r="AK4" s="10">
        <f t="shared" ref="AK4:AK58" si="3">R4*$AM$1</f>
        <v>22638.285000000003</v>
      </c>
      <c r="AL4" s="10"/>
      <c r="AM4" s="111">
        <f t="shared" ref="AM4:AM58" si="4">AK4/X4</f>
        <v>2.0424236491600981E-2</v>
      </c>
      <c r="AN4" s="45" t="s">
        <v>882</v>
      </c>
      <c r="AO4" s="13" t="str">
        <f t="shared" si="1"/>
        <v>Colombia #5  4006402</v>
      </c>
      <c r="AP4" s="12">
        <v>40000397</v>
      </c>
      <c r="AQ4" s="13">
        <v>20006123</v>
      </c>
      <c r="AS4">
        <v>20004585</v>
      </c>
    </row>
    <row r="5" spans="1:16369" ht="27" customHeight="1">
      <c r="B5" s="4" t="s">
        <v>61</v>
      </c>
      <c r="C5" s="5" t="s">
        <v>43</v>
      </c>
      <c r="D5" s="6" t="s">
        <v>184</v>
      </c>
      <c r="E5" s="4" t="s">
        <v>43</v>
      </c>
      <c r="F5" s="4" t="s">
        <v>52</v>
      </c>
      <c r="G5" s="4" t="s">
        <v>591</v>
      </c>
      <c r="H5" s="6" t="s">
        <v>167</v>
      </c>
      <c r="I5" s="4" t="s">
        <v>59</v>
      </c>
      <c r="J5" s="39" t="s">
        <v>245</v>
      </c>
      <c r="K5" t="s">
        <v>155</v>
      </c>
      <c r="M5" s="39" t="s">
        <v>501</v>
      </c>
      <c r="N5" s="4" t="s">
        <v>74</v>
      </c>
      <c r="O5" s="9">
        <v>10118044</v>
      </c>
      <c r="P5" s="10">
        <v>2770.14</v>
      </c>
      <c r="Q5" s="14"/>
      <c r="R5" s="1">
        <f t="shared" si="0"/>
        <v>2770.14</v>
      </c>
      <c r="S5" s="6" t="s">
        <v>149</v>
      </c>
      <c r="T5" s="6">
        <v>3945</v>
      </c>
      <c r="U5" s="6">
        <v>4002217</v>
      </c>
      <c r="W5" s="22">
        <v>45386</v>
      </c>
      <c r="X5" s="10">
        <v>246603</v>
      </c>
      <c r="Y5" s="5" t="s">
        <v>42</v>
      </c>
      <c r="Z5" s="9" t="s">
        <v>886</v>
      </c>
      <c r="AA5" s="14">
        <v>4929.0200000000004</v>
      </c>
      <c r="AB5" s="14"/>
      <c r="AC5" s="17">
        <f t="shared" si="2"/>
        <v>4929.0200000000004</v>
      </c>
      <c r="AE5" s="10"/>
      <c r="AG5" s="10"/>
      <c r="AH5" s="85" t="s">
        <v>133</v>
      </c>
      <c r="AI5">
        <v>9862</v>
      </c>
      <c r="AJ5" s="43">
        <v>3248</v>
      </c>
      <c r="AK5" s="10">
        <f t="shared" si="3"/>
        <v>46452.754674000003</v>
      </c>
      <c r="AL5" s="10"/>
      <c r="AM5" s="111">
        <f t="shared" si="4"/>
        <v>0.18837059838688094</v>
      </c>
      <c r="AN5" s="45" t="s">
        <v>882</v>
      </c>
      <c r="AO5" s="13" t="str">
        <f t="shared" si="1"/>
        <v>Perú #7  4002217</v>
      </c>
      <c r="AP5" s="55">
        <v>20004465</v>
      </c>
      <c r="AQ5" s="13">
        <v>20006127</v>
      </c>
      <c r="AS5">
        <v>20004571</v>
      </c>
    </row>
    <row r="6" spans="1:16369" ht="27" customHeight="1">
      <c r="B6" s="4" t="s">
        <v>61</v>
      </c>
      <c r="C6" s="5" t="s">
        <v>44</v>
      </c>
      <c r="D6" s="6" t="s">
        <v>556</v>
      </c>
      <c r="E6" s="4" t="s">
        <v>46</v>
      </c>
      <c r="F6" s="4" t="s">
        <v>49</v>
      </c>
      <c r="G6" s="4" t="s">
        <v>561</v>
      </c>
      <c r="H6" s="6" t="s">
        <v>167</v>
      </c>
      <c r="I6" s="4" t="s">
        <v>50</v>
      </c>
      <c r="J6" s="71">
        <v>7059</v>
      </c>
      <c r="K6" t="s">
        <v>155</v>
      </c>
      <c r="M6" s="39">
        <v>470051042</v>
      </c>
      <c r="N6" s="4" t="s">
        <v>51</v>
      </c>
      <c r="O6" s="9">
        <v>6199652373</v>
      </c>
      <c r="P6" s="10">
        <v>3485</v>
      </c>
      <c r="Q6" s="14"/>
      <c r="R6" s="1">
        <f t="shared" si="0"/>
        <v>3485</v>
      </c>
      <c r="S6" s="6" t="s">
        <v>151</v>
      </c>
      <c r="T6" s="6">
        <v>1632</v>
      </c>
      <c r="U6" s="6">
        <v>4009999</v>
      </c>
      <c r="W6" s="22">
        <v>45387</v>
      </c>
      <c r="X6" s="10">
        <v>547379</v>
      </c>
      <c r="Y6" s="5" t="s">
        <v>189</v>
      </c>
      <c r="Z6" s="39" t="s">
        <v>457</v>
      </c>
      <c r="AA6" s="14"/>
      <c r="AB6" s="14"/>
      <c r="AC6" s="17">
        <f t="shared" si="2"/>
        <v>0</v>
      </c>
      <c r="AE6" s="10"/>
      <c r="AG6" s="10"/>
      <c r="AH6" s="85" t="s">
        <v>133</v>
      </c>
      <c r="AI6">
        <v>9857</v>
      </c>
      <c r="AJ6" s="43">
        <v>7018</v>
      </c>
      <c r="AK6" s="10">
        <f t="shared" si="3"/>
        <v>58440.313500000004</v>
      </c>
      <c r="AL6" s="10"/>
      <c r="AM6" s="111">
        <f t="shared" si="4"/>
        <v>0.10676389393820371</v>
      </c>
      <c r="AN6" s="45" t="s">
        <v>650</v>
      </c>
      <c r="AO6" s="13" t="str">
        <f t="shared" ref="AO6:AO37" si="5">+C6&amp;" "&amp;D6&amp;" "&amp;" "&amp;U6</f>
        <v>BIP SALLY #71  4009999</v>
      </c>
      <c r="AP6">
        <v>40000324</v>
      </c>
      <c r="AS6">
        <v>20004569</v>
      </c>
    </row>
    <row r="7" spans="1:16369" ht="27" customHeight="1">
      <c r="B7" s="4" t="s">
        <v>61</v>
      </c>
      <c r="C7" s="5" t="s">
        <v>44</v>
      </c>
      <c r="D7" s="6" t="s">
        <v>557</v>
      </c>
      <c r="E7" s="4" t="s">
        <v>46</v>
      </c>
      <c r="F7" s="4" t="s">
        <v>49</v>
      </c>
      <c r="G7" s="4" t="s">
        <v>570</v>
      </c>
      <c r="H7" s="6" t="s">
        <v>167</v>
      </c>
      <c r="I7" s="4" t="s">
        <v>50</v>
      </c>
      <c r="J7" s="72" t="s">
        <v>581</v>
      </c>
      <c r="K7" t="s">
        <v>155</v>
      </c>
      <c r="M7" s="39">
        <v>470468192</v>
      </c>
      <c r="N7" s="4" t="s">
        <v>51</v>
      </c>
      <c r="O7" s="9">
        <v>6199840773</v>
      </c>
      <c r="P7" s="10">
        <v>3485</v>
      </c>
      <c r="Q7" s="14"/>
      <c r="R7" s="1">
        <f t="shared" si="0"/>
        <v>3485</v>
      </c>
      <c r="S7" s="6" t="s">
        <v>151</v>
      </c>
      <c r="T7" s="6">
        <v>1632</v>
      </c>
      <c r="U7" s="6">
        <v>4010147</v>
      </c>
      <c r="W7" s="22">
        <v>45387</v>
      </c>
      <c r="X7" s="10">
        <v>603968</v>
      </c>
      <c r="Y7" s="5" t="s">
        <v>189</v>
      </c>
      <c r="Z7" s="39" t="s">
        <v>457</v>
      </c>
      <c r="AA7" s="14"/>
      <c r="AB7" s="14"/>
      <c r="AC7" s="17">
        <f t="shared" si="2"/>
        <v>0</v>
      </c>
      <c r="AE7" s="10"/>
      <c r="AG7" s="10"/>
      <c r="AH7" s="85" t="s">
        <v>133</v>
      </c>
      <c r="AI7">
        <v>9856</v>
      </c>
      <c r="AJ7" s="43">
        <v>7018</v>
      </c>
      <c r="AK7" s="10">
        <f t="shared" si="3"/>
        <v>58440.313500000004</v>
      </c>
      <c r="AL7" s="10"/>
      <c r="AM7" s="111">
        <f t="shared" si="4"/>
        <v>9.6760612317208866E-2</v>
      </c>
      <c r="AN7" s="45" t="s">
        <v>639</v>
      </c>
      <c r="AO7" s="13" t="str">
        <f t="shared" si="5"/>
        <v>BIP SALLY #72  4010147</v>
      </c>
      <c r="AP7">
        <v>40000311</v>
      </c>
      <c r="AS7">
        <v>20004568</v>
      </c>
    </row>
    <row r="8" spans="1:16369" ht="27" customHeight="1">
      <c r="B8" s="4" t="s">
        <v>61</v>
      </c>
      <c r="C8" s="5" t="s">
        <v>44</v>
      </c>
      <c r="D8" s="6" t="s">
        <v>558</v>
      </c>
      <c r="E8" s="4" t="s">
        <v>46</v>
      </c>
      <c r="F8" s="4" t="s">
        <v>49</v>
      </c>
      <c r="G8" s="4" t="s">
        <v>571</v>
      </c>
      <c r="H8" s="6" t="s">
        <v>167</v>
      </c>
      <c r="I8" s="4" t="s">
        <v>50</v>
      </c>
      <c r="J8" s="72" t="s">
        <v>583</v>
      </c>
      <c r="K8" t="s">
        <v>155</v>
      </c>
      <c r="M8" s="39">
        <v>470051045</v>
      </c>
      <c r="N8" s="4" t="s">
        <v>51</v>
      </c>
      <c r="O8" s="9">
        <v>6199917913</v>
      </c>
      <c r="P8" s="10">
        <v>3485</v>
      </c>
      <c r="Q8" s="14"/>
      <c r="R8" s="1">
        <f t="shared" si="0"/>
        <v>3485</v>
      </c>
      <c r="S8" s="6" t="s">
        <v>151</v>
      </c>
      <c r="T8" s="6">
        <v>1632</v>
      </c>
      <c r="U8" s="6">
        <v>4010137</v>
      </c>
      <c r="W8" s="22">
        <v>45387</v>
      </c>
      <c r="X8" s="10">
        <v>707788</v>
      </c>
      <c r="Y8" s="5" t="s">
        <v>189</v>
      </c>
      <c r="Z8" s="39" t="s">
        <v>457</v>
      </c>
      <c r="AA8" s="14"/>
      <c r="AB8" s="14"/>
      <c r="AC8" s="17">
        <f t="shared" si="2"/>
        <v>0</v>
      </c>
      <c r="AE8" s="10"/>
      <c r="AG8" s="10"/>
      <c r="AH8" s="85" t="s">
        <v>133</v>
      </c>
      <c r="AI8">
        <v>9865</v>
      </c>
      <c r="AJ8" s="43">
        <v>7018</v>
      </c>
      <c r="AK8" s="10">
        <f t="shared" si="3"/>
        <v>58440.313500000004</v>
      </c>
      <c r="AL8" s="10"/>
      <c r="AM8" s="111">
        <f t="shared" si="4"/>
        <v>8.2567539291426253E-2</v>
      </c>
      <c r="AN8" s="45" t="s">
        <v>650</v>
      </c>
      <c r="AO8" s="13" t="str">
        <f t="shared" si="5"/>
        <v>BIP SALLY #74  4010137</v>
      </c>
      <c r="AP8">
        <v>40000326</v>
      </c>
      <c r="AS8">
        <v>20004574</v>
      </c>
    </row>
    <row r="9" spans="1:16369" ht="27" customHeight="1">
      <c r="B9" s="4" t="s">
        <v>61</v>
      </c>
      <c r="C9" s="5" t="s">
        <v>44</v>
      </c>
      <c r="D9" s="6" t="s">
        <v>559</v>
      </c>
      <c r="E9" s="4" t="s">
        <v>46</v>
      </c>
      <c r="F9" s="4" t="s">
        <v>49</v>
      </c>
      <c r="G9" s="4" t="s">
        <v>573</v>
      </c>
      <c r="H9" s="6" t="s">
        <v>167</v>
      </c>
      <c r="I9" s="4" t="s">
        <v>50</v>
      </c>
      <c r="J9" s="72" t="s">
        <v>582</v>
      </c>
      <c r="K9" t="s">
        <v>155</v>
      </c>
      <c r="M9" s="39">
        <v>470468191</v>
      </c>
      <c r="N9" s="4" t="s">
        <v>51</v>
      </c>
      <c r="O9" s="9">
        <v>6199652592</v>
      </c>
      <c r="P9" s="10">
        <v>3485</v>
      </c>
      <c r="Q9" s="14"/>
      <c r="R9" s="1">
        <f t="shared" si="0"/>
        <v>3485</v>
      </c>
      <c r="S9" s="6" t="s">
        <v>151</v>
      </c>
      <c r="T9" s="6">
        <v>1632</v>
      </c>
      <c r="U9" s="6">
        <v>4010148</v>
      </c>
      <c r="W9" s="22">
        <v>45387</v>
      </c>
      <c r="X9" s="10">
        <v>1050350</v>
      </c>
      <c r="Y9" s="5" t="s">
        <v>189</v>
      </c>
      <c r="Z9" s="39" t="s">
        <v>457</v>
      </c>
      <c r="AA9" s="14"/>
      <c r="AB9" s="14"/>
      <c r="AC9" s="17">
        <f t="shared" si="2"/>
        <v>0</v>
      </c>
      <c r="AE9" s="10"/>
      <c r="AG9" s="10"/>
      <c r="AH9" s="85" t="s">
        <v>133</v>
      </c>
      <c r="AI9">
        <v>9866</v>
      </c>
      <c r="AJ9" s="43">
        <v>7018</v>
      </c>
      <c r="AK9" s="10">
        <f t="shared" si="3"/>
        <v>58440.313500000004</v>
      </c>
      <c r="AL9" s="10"/>
      <c r="AM9" s="111">
        <f t="shared" si="4"/>
        <v>5.5638895130194703E-2</v>
      </c>
      <c r="AN9" s="45" t="s">
        <v>639</v>
      </c>
      <c r="AO9" s="13" t="str">
        <f t="shared" si="5"/>
        <v>BIP SALLY #75  4010148</v>
      </c>
      <c r="AP9">
        <v>40000344</v>
      </c>
      <c r="AS9">
        <v>20004576</v>
      </c>
    </row>
    <row r="10" spans="1:16369" ht="27" customHeight="1">
      <c r="B10" s="4" t="s">
        <v>61</v>
      </c>
      <c r="C10" s="5" t="s">
        <v>120</v>
      </c>
      <c r="D10" s="6" t="s">
        <v>569</v>
      </c>
      <c r="E10" s="4" t="s">
        <v>46</v>
      </c>
      <c r="F10" s="4" t="s">
        <v>49</v>
      </c>
      <c r="G10" s="40" t="s">
        <v>577</v>
      </c>
      <c r="H10" s="6" t="s">
        <v>167</v>
      </c>
      <c r="I10" s="4" t="s">
        <v>50</v>
      </c>
      <c r="J10" s="72" t="s">
        <v>584</v>
      </c>
      <c r="K10" t="s">
        <v>155</v>
      </c>
      <c r="M10" s="39"/>
      <c r="N10" s="6" t="s">
        <v>452</v>
      </c>
      <c r="O10" s="9">
        <v>91369999</v>
      </c>
      <c r="P10" s="10">
        <v>3369.72</v>
      </c>
      <c r="Q10" s="14"/>
      <c r="R10" s="1">
        <f t="shared" si="0"/>
        <v>3369.72</v>
      </c>
      <c r="S10" s="6" t="s">
        <v>151</v>
      </c>
      <c r="T10" s="6">
        <v>1688</v>
      </c>
      <c r="U10" s="6">
        <v>4002285</v>
      </c>
      <c r="W10" s="22">
        <v>45390</v>
      </c>
      <c r="X10" s="10">
        <v>2106672</v>
      </c>
      <c r="Y10" s="5" t="s">
        <v>75</v>
      </c>
      <c r="Z10" t="s">
        <v>638</v>
      </c>
      <c r="AA10" s="14">
        <v>8043.84</v>
      </c>
      <c r="AB10" s="14"/>
      <c r="AC10" s="17">
        <f t="shared" si="2"/>
        <v>8043.84</v>
      </c>
      <c r="AE10" s="10"/>
      <c r="AG10" s="10"/>
      <c r="AH10" s="85" t="s">
        <v>133</v>
      </c>
      <c r="AI10">
        <v>9863</v>
      </c>
      <c r="AJ10" s="43">
        <v>7018</v>
      </c>
      <c r="AK10" s="10">
        <f t="shared" si="3"/>
        <v>56507.171652000005</v>
      </c>
      <c r="AL10" s="10"/>
      <c r="AM10" s="111">
        <f t="shared" si="4"/>
        <v>2.682295661213516E-2</v>
      </c>
      <c r="AN10" s="45" t="s">
        <v>639</v>
      </c>
      <c r="AO10" s="13" t="str">
        <f t="shared" si="5"/>
        <v>BIP S + BIP A #73 #15  4002285</v>
      </c>
      <c r="AP10">
        <v>40000304</v>
      </c>
      <c r="AQ10">
        <v>20004630</v>
      </c>
      <c r="AS10">
        <v>20004573</v>
      </c>
    </row>
    <row r="11" spans="1:16369" ht="27" customHeight="1">
      <c r="B11" s="4" t="s">
        <v>61</v>
      </c>
      <c r="C11" s="5" t="s">
        <v>116</v>
      </c>
      <c r="D11" s="6" t="s">
        <v>176</v>
      </c>
      <c r="E11" s="4" t="s">
        <v>46</v>
      </c>
      <c r="F11" s="4" t="s">
        <v>49</v>
      </c>
      <c r="G11" s="4" t="s">
        <v>575</v>
      </c>
      <c r="H11" s="6" t="s">
        <v>167</v>
      </c>
      <c r="I11" s="4" t="s">
        <v>50</v>
      </c>
      <c r="J11" s="72" t="s">
        <v>669</v>
      </c>
      <c r="K11" t="s">
        <v>155</v>
      </c>
      <c r="M11" s="39"/>
      <c r="N11" s="6" t="s">
        <v>452</v>
      </c>
      <c r="O11" s="9">
        <v>91370458</v>
      </c>
      <c r="P11" s="10">
        <v>3369.72</v>
      </c>
      <c r="Q11" s="14"/>
      <c r="R11" s="1">
        <f t="shared" si="0"/>
        <v>3369.72</v>
      </c>
      <c r="S11" s="6" t="s">
        <v>151</v>
      </c>
      <c r="T11" s="6">
        <v>1688</v>
      </c>
      <c r="U11" s="6">
        <v>4002286</v>
      </c>
      <c r="W11" s="22">
        <v>45390</v>
      </c>
      <c r="X11" s="10">
        <v>545222</v>
      </c>
      <c r="Y11" s="5" t="s">
        <v>75</v>
      </c>
      <c r="Z11" t="s">
        <v>640</v>
      </c>
      <c r="AA11" s="14">
        <v>8043.84</v>
      </c>
      <c r="AB11" s="14"/>
      <c r="AC11" s="17">
        <f t="shared" si="2"/>
        <v>8043.84</v>
      </c>
      <c r="AE11" s="10"/>
      <c r="AG11" s="10"/>
      <c r="AH11" s="85" t="s">
        <v>133</v>
      </c>
      <c r="AI11">
        <v>9867</v>
      </c>
      <c r="AJ11" s="43">
        <v>7018</v>
      </c>
      <c r="AK11" s="10">
        <f t="shared" si="3"/>
        <v>56507.171652000005</v>
      </c>
      <c r="AL11" s="10"/>
      <c r="AM11" s="111">
        <f t="shared" si="4"/>
        <v>0.10364066683295979</v>
      </c>
      <c r="AN11" s="45" t="s">
        <v>639</v>
      </c>
      <c r="AO11" s="13" t="str">
        <f t="shared" si="5"/>
        <v>BIP LOREAL #6  4002286</v>
      </c>
      <c r="AP11">
        <v>40000305</v>
      </c>
      <c r="AQ11">
        <v>20004631</v>
      </c>
      <c r="AS11">
        <v>20004578</v>
      </c>
    </row>
    <row r="12" spans="1:16369" ht="27" customHeight="1">
      <c r="B12" s="4" t="s">
        <v>61</v>
      </c>
      <c r="C12" s="5" t="s">
        <v>44</v>
      </c>
      <c r="D12" s="6" t="s">
        <v>562</v>
      </c>
      <c r="E12" s="4" t="s">
        <v>46</v>
      </c>
      <c r="F12" s="4" t="s">
        <v>49</v>
      </c>
      <c r="G12" s="4" t="s">
        <v>572</v>
      </c>
      <c r="H12" s="6" t="s">
        <v>167</v>
      </c>
      <c r="I12" s="4" t="s">
        <v>50</v>
      </c>
      <c r="J12" s="71">
        <v>7071</v>
      </c>
      <c r="K12" t="s">
        <v>155</v>
      </c>
      <c r="M12" s="39">
        <v>470051044</v>
      </c>
      <c r="N12" s="4" t="s">
        <v>51</v>
      </c>
      <c r="O12" s="9">
        <v>6199917906</v>
      </c>
      <c r="P12" s="10">
        <v>3485</v>
      </c>
      <c r="Q12" s="14"/>
      <c r="R12" s="1">
        <f t="shared" si="0"/>
        <v>3485</v>
      </c>
      <c r="S12" s="6" t="s">
        <v>151</v>
      </c>
      <c r="T12" s="6">
        <v>1632</v>
      </c>
      <c r="U12" s="6">
        <v>4010417</v>
      </c>
      <c r="W12" s="22">
        <v>45391</v>
      </c>
      <c r="X12" s="10">
        <v>1441414</v>
      </c>
      <c r="Y12" s="5" t="s">
        <v>189</v>
      </c>
      <c r="Z12" s="39" t="s">
        <v>457</v>
      </c>
      <c r="AA12" s="14"/>
      <c r="AB12" s="14"/>
      <c r="AC12" s="17">
        <f t="shared" si="2"/>
        <v>0</v>
      </c>
      <c r="AE12" s="10"/>
      <c r="AG12" s="10"/>
      <c r="AH12" s="85" t="s">
        <v>133</v>
      </c>
      <c r="AI12">
        <v>9874</v>
      </c>
      <c r="AJ12" s="43">
        <v>7018</v>
      </c>
      <c r="AK12" s="10">
        <f t="shared" si="3"/>
        <v>58440.313500000004</v>
      </c>
      <c r="AL12" s="10"/>
      <c r="AM12" s="111">
        <f t="shared" si="4"/>
        <v>4.0543739342062728E-2</v>
      </c>
      <c r="AN12" s="45" t="s">
        <v>650</v>
      </c>
      <c r="AO12" s="13" t="str">
        <f t="shared" si="5"/>
        <v>BIP SALLY #76  4010417</v>
      </c>
      <c r="AP12">
        <v>40000325</v>
      </c>
      <c r="AS12">
        <v>20004581</v>
      </c>
    </row>
    <row r="13" spans="1:16369" ht="27" customHeight="1">
      <c r="B13" s="4" t="s">
        <v>61</v>
      </c>
      <c r="C13" s="5" t="s">
        <v>44</v>
      </c>
      <c r="D13" s="6" t="s">
        <v>563</v>
      </c>
      <c r="E13" s="4" t="s">
        <v>46</v>
      </c>
      <c r="F13" s="4" t="s">
        <v>49</v>
      </c>
      <c r="G13" s="4" t="s">
        <v>574</v>
      </c>
      <c r="H13" s="6" t="s">
        <v>167</v>
      </c>
      <c r="I13" s="4" t="s">
        <v>50</v>
      </c>
      <c r="J13" s="71">
        <v>281575</v>
      </c>
      <c r="K13" t="s">
        <v>155</v>
      </c>
      <c r="M13" s="39">
        <v>470468193</v>
      </c>
      <c r="N13" s="4" t="s">
        <v>51</v>
      </c>
      <c r="O13" s="9">
        <v>6200029098</v>
      </c>
      <c r="P13" s="10">
        <v>3485</v>
      </c>
      <c r="Q13" s="14"/>
      <c r="R13" s="1">
        <f t="shared" si="0"/>
        <v>3485</v>
      </c>
      <c r="S13" s="6" t="s">
        <v>151</v>
      </c>
      <c r="T13" s="6">
        <v>1632</v>
      </c>
      <c r="U13" s="6">
        <v>4010423</v>
      </c>
      <c r="W13" s="22">
        <v>45391</v>
      </c>
      <c r="X13" s="10">
        <v>1005199</v>
      </c>
      <c r="Y13" s="5" t="s">
        <v>189</v>
      </c>
      <c r="Z13" t="s">
        <v>170</v>
      </c>
      <c r="AA13" s="14"/>
      <c r="AB13" s="14"/>
      <c r="AC13" s="17">
        <f t="shared" si="2"/>
        <v>0</v>
      </c>
      <c r="AE13" s="10"/>
      <c r="AG13" s="10"/>
      <c r="AH13" s="85" t="s">
        <v>133</v>
      </c>
      <c r="AI13">
        <v>9875</v>
      </c>
      <c r="AJ13" s="43">
        <v>7018</v>
      </c>
      <c r="AK13" s="10">
        <f t="shared" si="3"/>
        <v>58440.313500000004</v>
      </c>
      <c r="AL13" s="10"/>
      <c r="AM13" s="111">
        <f t="shared" si="4"/>
        <v>5.8138053758509514E-2</v>
      </c>
      <c r="AN13" s="45" t="s">
        <v>650</v>
      </c>
      <c r="AO13" s="13" t="str">
        <f t="shared" si="5"/>
        <v>BIP SALLY #77  4010423</v>
      </c>
      <c r="AP13">
        <v>40000327</v>
      </c>
      <c r="AS13">
        <v>20004583</v>
      </c>
    </row>
    <row r="14" spans="1:16369" ht="27" customHeight="1">
      <c r="B14" s="4" t="s">
        <v>61</v>
      </c>
      <c r="C14" s="5" t="s">
        <v>44</v>
      </c>
      <c r="D14" s="6" t="s">
        <v>564</v>
      </c>
      <c r="E14" s="4" t="s">
        <v>46</v>
      </c>
      <c r="F14" s="4" t="s">
        <v>49</v>
      </c>
      <c r="G14" s="4" t="s">
        <v>602</v>
      </c>
      <c r="H14" s="6" t="s">
        <v>167</v>
      </c>
      <c r="I14" s="4" t="s">
        <v>50</v>
      </c>
      <c r="J14" s="72" t="s">
        <v>601</v>
      </c>
      <c r="K14" t="s">
        <v>155</v>
      </c>
      <c r="M14" s="39">
        <v>470782962</v>
      </c>
      <c r="N14" s="4" t="s">
        <v>51</v>
      </c>
      <c r="O14" s="9">
        <v>6200029106</v>
      </c>
      <c r="P14" s="10">
        <v>3485</v>
      </c>
      <c r="Q14" s="14"/>
      <c r="R14" s="1">
        <f t="shared" si="0"/>
        <v>3485</v>
      </c>
      <c r="S14" s="6" t="s">
        <v>151</v>
      </c>
      <c r="T14" s="6">
        <v>1632</v>
      </c>
      <c r="U14" s="6">
        <v>4010444</v>
      </c>
      <c r="W14" s="22">
        <v>45392</v>
      </c>
      <c r="X14" s="10">
        <v>1342933</v>
      </c>
      <c r="Y14" s="5" t="s">
        <v>189</v>
      </c>
      <c r="Z14" t="s">
        <v>170</v>
      </c>
      <c r="AA14" s="14"/>
      <c r="AB14" s="14"/>
      <c r="AC14" s="17">
        <f t="shared" si="2"/>
        <v>0</v>
      </c>
      <c r="AE14" s="10"/>
      <c r="AG14" s="10"/>
      <c r="AH14" s="85" t="s">
        <v>133</v>
      </c>
      <c r="AI14">
        <v>9882</v>
      </c>
      <c r="AJ14" s="43">
        <v>7018</v>
      </c>
      <c r="AK14" s="10">
        <f t="shared" si="3"/>
        <v>58440.313500000004</v>
      </c>
      <c r="AL14" s="10"/>
      <c r="AM14" s="111">
        <f t="shared" si="4"/>
        <v>4.3516924150348531E-2</v>
      </c>
      <c r="AN14" s="45" t="s">
        <v>650</v>
      </c>
      <c r="AO14" s="13" t="str">
        <f t="shared" si="5"/>
        <v>BIP SALLY #78  4010444</v>
      </c>
      <c r="AP14">
        <v>40000328</v>
      </c>
      <c r="AS14">
        <v>20004590</v>
      </c>
    </row>
    <row r="15" spans="1:16369" ht="27" customHeight="1">
      <c r="B15" s="4" t="s">
        <v>61</v>
      </c>
      <c r="C15" s="5" t="s">
        <v>113</v>
      </c>
      <c r="D15" s="6" t="s">
        <v>184</v>
      </c>
      <c r="E15" s="4" t="s">
        <v>46</v>
      </c>
      <c r="F15" s="4" t="s">
        <v>49</v>
      </c>
      <c r="G15" s="4" t="s">
        <v>576</v>
      </c>
      <c r="H15" s="6" t="s">
        <v>167</v>
      </c>
      <c r="I15" s="4" t="s">
        <v>50</v>
      </c>
      <c r="J15" s="72" t="s">
        <v>599</v>
      </c>
      <c r="K15" t="s">
        <v>155</v>
      </c>
      <c r="M15" s="39">
        <v>470051041</v>
      </c>
      <c r="N15" s="4" t="s">
        <v>51</v>
      </c>
      <c r="O15" s="9">
        <v>6200099041</v>
      </c>
      <c r="P15" s="10">
        <v>3470</v>
      </c>
      <c r="Q15" s="14"/>
      <c r="R15" s="1">
        <f t="shared" si="0"/>
        <v>3470</v>
      </c>
      <c r="S15" s="6" t="s">
        <v>151</v>
      </c>
      <c r="T15" s="6">
        <v>1632</v>
      </c>
      <c r="U15" s="6">
        <v>4010508</v>
      </c>
      <c r="W15" s="22">
        <v>45391</v>
      </c>
      <c r="X15" s="10">
        <v>928573</v>
      </c>
      <c r="Y15" s="5" t="s">
        <v>189</v>
      </c>
      <c r="Z15" t="s">
        <v>170</v>
      </c>
      <c r="AA15" s="14"/>
      <c r="AB15" s="14"/>
      <c r="AC15" s="17">
        <f t="shared" si="2"/>
        <v>0</v>
      </c>
      <c r="AE15" s="10"/>
      <c r="AG15" s="10"/>
      <c r="AH15" s="85" t="s">
        <v>133</v>
      </c>
      <c r="AI15">
        <v>9880</v>
      </c>
      <c r="AJ15" s="43">
        <v>7018</v>
      </c>
      <c r="AK15" s="10">
        <f t="shared" si="3"/>
        <v>58188.777000000009</v>
      </c>
      <c r="AL15" s="10"/>
      <c r="AM15" s="111">
        <f t="shared" si="4"/>
        <v>6.2664730721224943E-2</v>
      </c>
      <c r="AN15" s="45" t="s">
        <v>650</v>
      </c>
      <c r="AO15" s="13" t="str">
        <f t="shared" si="5"/>
        <v>BIP WALDENCAST #7  4010508</v>
      </c>
      <c r="AP15">
        <v>40000330</v>
      </c>
      <c r="AS15">
        <v>20004588</v>
      </c>
    </row>
    <row r="16" spans="1:16369" ht="27" customHeight="1">
      <c r="B16" s="4" t="s">
        <v>61</v>
      </c>
      <c r="C16" s="6" t="s">
        <v>251</v>
      </c>
      <c r="D16" s="6" t="s">
        <v>174</v>
      </c>
      <c r="E16" s="4" t="s">
        <v>124</v>
      </c>
      <c r="F16" s="4" t="s">
        <v>49</v>
      </c>
      <c r="G16" s="4" t="s">
        <v>605</v>
      </c>
      <c r="H16" s="6" t="s">
        <v>167</v>
      </c>
      <c r="I16" s="4" t="s">
        <v>56</v>
      </c>
      <c r="J16" s="72" t="s">
        <v>245</v>
      </c>
      <c r="K16" t="s">
        <v>155</v>
      </c>
      <c r="M16" s="39">
        <v>471248038</v>
      </c>
      <c r="N16" s="4" t="s">
        <v>51</v>
      </c>
      <c r="O16" s="9">
        <v>6201164083</v>
      </c>
      <c r="P16" s="10">
        <v>2625.49</v>
      </c>
      <c r="Q16" s="14"/>
      <c r="R16" s="1">
        <f t="shared" si="0"/>
        <v>2625.49</v>
      </c>
      <c r="S16" s="6" t="s">
        <v>151</v>
      </c>
      <c r="T16" s="6">
        <v>1632</v>
      </c>
      <c r="U16" s="6">
        <v>4010752</v>
      </c>
      <c r="W16" s="22">
        <v>45397</v>
      </c>
      <c r="X16" s="10">
        <v>227887</v>
      </c>
      <c r="Y16" s="5" t="s">
        <v>189</v>
      </c>
      <c r="Z16" t="s">
        <v>170</v>
      </c>
      <c r="AA16" s="14"/>
      <c r="AB16" s="14"/>
      <c r="AC16" s="17">
        <f t="shared" si="2"/>
        <v>0</v>
      </c>
      <c r="AE16" s="10"/>
      <c r="AG16" s="10"/>
      <c r="AH16" s="85" t="s">
        <v>245</v>
      </c>
      <c r="AI16" s="86" t="s">
        <v>245</v>
      </c>
      <c r="AJ16" s="10">
        <v>0</v>
      </c>
      <c r="AK16" s="10">
        <f t="shared" si="3"/>
        <v>44027.104358999997</v>
      </c>
      <c r="AL16" s="10"/>
      <c r="AM16" s="111">
        <f t="shared" si="4"/>
        <v>0.19319708609530162</v>
      </c>
      <c r="AN16" s="21">
        <v>45433</v>
      </c>
      <c r="AO16" s="13" t="str">
        <f t="shared" si="5"/>
        <v>BIP ITS A 10 #4  4010752</v>
      </c>
      <c r="AP16">
        <v>40000379</v>
      </c>
    </row>
    <row r="17" spans="1:45" ht="27" customHeight="1">
      <c r="B17" s="4" t="s">
        <v>61</v>
      </c>
      <c r="C17" s="5" t="s">
        <v>85</v>
      </c>
      <c r="D17" s="6" t="s">
        <v>176</v>
      </c>
      <c r="E17" s="4" t="s">
        <v>85</v>
      </c>
      <c r="F17" s="4" t="s">
        <v>49</v>
      </c>
      <c r="G17" s="4" t="s">
        <v>566</v>
      </c>
      <c r="H17" s="6" t="s">
        <v>167</v>
      </c>
      <c r="I17" s="4" t="s">
        <v>50</v>
      </c>
      <c r="J17" s="41" t="s">
        <v>675</v>
      </c>
      <c r="K17" t="s">
        <v>155</v>
      </c>
      <c r="M17" s="39" t="s">
        <v>678</v>
      </c>
      <c r="N17" s="4" t="s">
        <v>53</v>
      </c>
      <c r="O17" s="9">
        <v>261369</v>
      </c>
      <c r="P17" s="10">
        <v>3255.5</v>
      </c>
      <c r="Q17" s="14"/>
      <c r="R17" s="1">
        <f t="shared" si="0"/>
        <v>3255.5</v>
      </c>
      <c r="S17" s="6" t="s">
        <v>555</v>
      </c>
      <c r="T17" s="6">
        <v>3950</v>
      </c>
      <c r="U17" s="6">
        <v>4014028</v>
      </c>
      <c r="W17" s="22">
        <v>45394</v>
      </c>
      <c r="X17" s="10">
        <v>388803</v>
      </c>
      <c r="Y17" s="5" t="s">
        <v>53</v>
      </c>
      <c r="Z17" t="s">
        <v>170</v>
      </c>
      <c r="AA17" s="14"/>
      <c r="AB17" s="14"/>
      <c r="AC17" s="17">
        <f t="shared" si="2"/>
        <v>0</v>
      </c>
      <c r="AE17" s="10"/>
      <c r="AG17" s="10"/>
      <c r="AH17" s="85" t="s">
        <v>245</v>
      </c>
      <c r="AI17" s="86" t="s">
        <v>245</v>
      </c>
      <c r="AJ17" s="10">
        <v>0</v>
      </c>
      <c r="AK17" s="10">
        <f t="shared" si="3"/>
        <v>54591.805050000003</v>
      </c>
      <c r="AL17" s="10"/>
      <c r="AM17" s="111">
        <f t="shared" si="4"/>
        <v>0.14040993780912184</v>
      </c>
      <c r="AN17" s="21">
        <v>45404</v>
      </c>
      <c r="AO17" s="13" t="str">
        <f t="shared" si="5"/>
        <v>Costa Rica #6  4014028</v>
      </c>
      <c r="AP17">
        <v>40000307</v>
      </c>
    </row>
    <row r="18" spans="1:45" ht="48" customHeight="1">
      <c r="B18" s="4" t="s">
        <v>61</v>
      </c>
      <c r="C18" s="5" t="s">
        <v>98</v>
      </c>
      <c r="D18" s="6" t="s">
        <v>176</v>
      </c>
      <c r="E18" s="4" t="s">
        <v>98</v>
      </c>
      <c r="F18" s="4" t="s">
        <v>49</v>
      </c>
      <c r="G18" s="40" t="s">
        <v>567</v>
      </c>
      <c r="H18" s="6" t="s">
        <v>167</v>
      </c>
      <c r="I18" s="4" t="s">
        <v>50</v>
      </c>
      <c r="J18" s="41" t="s">
        <v>675</v>
      </c>
      <c r="K18" t="s">
        <v>155</v>
      </c>
      <c r="M18" s="39" t="s">
        <v>674</v>
      </c>
      <c r="N18" s="4" t="s">
        <v>53</v>
      </c>
      <c r="O18" s="9">
        <v>261368</v>
      </c>
      <c r="P18" s="10">
        <v>2631.5</v>
      </c>
      <c r="Q18" s="14"/>
      <c r="R18" s="1">
        <f t="shared" si="0"/>
        <v>2631.5</v>
      </c>
      <c r="S18" s="6" t="s">
        <v>555</v>
      </c>
      <c r="T18" s="6">
        <v>3950</v>
      </c>
      <c r="U18" s="6">
        <v>4014027</v>
      </c>
      <c r="W18" s="22">
        <v>45394</v>
      </c>
      <c r="X18" s="10">
        <v>707079</v>
      </c>
      <c r="Y18" s="5" t="s">
        <v>53</v>
      </c>
      <c r="Z18" t="s">
        <v>170</v>
      </c>
      <c r="AA18" s="14"/>
      <c r="AB18" s="14"/>
      <c r="AC18" s="17">
        <f t="shared" si="2"/>
        <v>0</v>
      </c>
      <c r="AE18" s="10"/>
      <c r="AG18" s="10"/>
      <c r="AH18" s="85" t="s">
        <v>245</v>
      </c>
      <c r="AI18" s="86" t="s">
        <v>245</v>
      </c>
      <c r="AJ18" s="10">
        <v>0</v>
      </c>
      <c r="AK18" s="10">
        <f t="shared" si="3"/>
        <v>44127.886650000008</v>
      </c>
      <c r="AL18" s="10"/>
      <c r="AM18" s="111">
        <f t="shared" si="4"/>
        <v>6.2408707725727972E-2</v>
      </c>
      <c r="AN18" s="21">
        <v>45404</v>
      </c>
      <c r="AO18" s="13" t="str">
        <f t="shared" si="5"/>
        <v>El Salvador #6  4014027</v>
      </c>
      <c r="AP18">
        <v>40000306</v>
      </c>
    </row>
    <row r="19" spans="1:45" ht="49.5" customHeight="1">
      <c r="B19" s="4" t="s">
        <v>61</v>
      </c>
      <c r="C19" s="5" t="s">
        <v>89</v>
      </c>
      <c r="D19" s="6" t="s">
        <v>176</v>
      </c>
      <c r="E19" s="4" t="s">
        <v>89</v>
      </c>
      <c r="F19" s="4" t="s">
        <v>49</v>
      </c>
      <c r="G19" s="40" t="s">
        <v>568</v>
      </c>
      <c r="H19" s="6" t="s">
        <v>167</v>
      </c>
      <c r="I19" s="4" t="s">
        <v>50</v>
      </c>
      <c r="J19" s="83" t="s">
        <v>677</v>
      </c>
      <c r="K19" t="s">
        <v>155</v>
      </c>
      <c r="M19" s="39" t="s">
        <v>676</v>
      </c>
      <c r="N19" s="4" t="s">
        <v>53</v>
      </c>
      <c r="O19" s="9">
        <v>261374</v>
      </c>
      <c r="P19" s="10">
        <v>3605</v>
      </c>
      <c r="Q19" s="14"/>
      <c r="R19" s="1">
        <f t="shared" si="0"/>
        <v>3605</v>
      </c>
      <c r="S19" s="6" t="s">
        <v>555</v>
      </c>
      <c r="T19" s="6">
        <v>3950</v>
      </c>
      <c r="U19" s="6">
        <v>4014026</v>
      </c>
      <c r="W19" s="22">
        <v>45394</v>
      </c>
      <c r="X19" s="10">
        <v>762948</v>
      </c>
      <c r="Y19" s="5" t="s">
        <v>53</v>
      </c>
      <c r="Z19" t="s">
        <v>170</v>
      </c>
      <c r="AA19" s="14"/>
      <c r="AB19" s="14"/>
      <c r="AC19" s="17">
        <f t="shared" si="2"/>
        <v>0</v>
      </c>
      <c r="AE19" s="10"/>
      <c r="AG19" s="10"/>
      <c r="AH19" s="85" t="s">
        <v>245</v>
      </c>
      <c r="AI19" s="86" t="s">
        <v>245</v>
      </c>
      <c r="AJ19" s="10">
        <v>0</v>
      </c>
      <c r="AK19" s="10">
        <f t="shared" si="3"/>
        <v>60452.605500000005</v>
      </c>
      <c r="AL19" s="10"/>
      <c r="AM19" s="111">
        <f t="shared" si="4"/>
        <v>7.9235551439940863E-2</v>
      </c>
      <c r="AN19" s="21">
        <v>45404</v>
      </c>
      <c r="AO19" s="13" t="str">
        <f t="shared" si="5"/>
        <v>Guatemala #6  4014026</v>
      </c>
      <c r="AP19">
        <v>40000303</v>
      </c>
    </row>
    <row r="20" spans="1:45" ht="27" customHeight="1">
      <c r="B20" s="4" t="s">
        <v>61</v>
      </c>
      <c r="C20" s="6" t="s">
        <v>578</v>
      </c>
      <c r="D20" s="6" t="s">
        <v>579</v>
      </c>
      <c r="E20" s="4" t="s">
        <v>93</v>
      </c>
      <c r="F20" s="4" t="s">
        <v>52</v>
      </c>
      <c r="G20" s="4" t="s">
        <v>580</v>
      </c>
      <c r="H20" s="6" t="s">
        <v>167</v>
      </c>
      <c r="I20" s="4" t="s">
        <v>140</v>
      </c>
      <c r="J20" s="52" t="s">
        <v>245</v>
      </c>
      <c r="K20" t="s">
        <v>155</v>
      </c>
      <c r="M20" s="39" t="s">
        <v>621</v>
      </c>
      <c r="N20" s="4" t="s">
        <v>70</v>
      </c>
      <c r="O20" s="9" t="s">
        <v>245</v>
      </c>
      <c r="Q20" s="14"/>
      <c r="R20" s="1">
        <f t="shared" si="0"/>
        <v>0</v>
      </c>
      <c r="T20" s="6" t="s">
        <v>245</v>
      </c>
      <c r="U20" s="6" t="s">
        <v>245</v>
      </c>
      <c r="W20" s="22"/>
      <c r="X20" s="10"/>
      <c r="Y20" s="5" t="s">
        <v>189</v>
      </c>
      <c r="Z20" t="s">
        <v>170</v>
      </c>
      <c r="AA20" s="14"/>
      <c r="AB20" s="14"/>
      <c r="AC20" s="17">
        <f t="shared" si="2"/>
        <v>0</v>
      </c>
      <c r="AD20" t="s">
        <v>647</v>
      </c>
      <c r="AE20" s="10">
        <v>2320</v>
      </c>
      <c r="AG20" s="10"/>
      <c r="AH20" s="85" t="s">
        <v>245</v>
      </c>
      <c r="AI20" s="86" t="s">
        <v>245</v>
      </c>
      <c r="AJ20" s="10">
        <v>0</v>
      </c>
      <c r="AK20" s="10">
        <f t="shared" si="3"/>
        <v>0</v>
      </c>
      <c r="AL20" s="10"/>
      <c r="AM20" s="111" t="e">
        <f t="shared" si="4"/>
        <v>#DIV/0!</v>
      </c>
      <c r="AN20" s="21">
        <v>45404</v>
      </c>
      <c r="AO20" s="13" t="str">
        <f t="shared" si="5"/>
        <v>BIP-OYA MUESTRAS  N/A</v>
      </c>
      <c r="AR20">
        <v>20004658</v>
      </c>
    </row>
    <row r="21" spans="1:45" ht="27" customHeight="1">
      <c r="B21" s="4" t="s">
        <v>61</v>
      </c>
      <c r="C21" s="5" t="s">
        <v>43</v>
      </c>
      <c r="D21" s="6" t="s">
        <v>185</v>
      </c>
      <c r="E21" s="4" t="s">
        <v>43</v>
      </c>
      <c r="F21" s="4" t="s">
        <v>40</v>
      </c>
      <c r="G21" s="4" t="s">
        <v>613</v>
      </c>
      <c r="H21" s="6" t="s">
        <v>167</v>
      </c>
      <c r="I21" s="4" t="s">
        <v>41</v>
      </c>
      <c r="J21" s="52" t="s">
        <v>618</v>
      </c>
      <c r="K21" t="s">
        <v>155</v>
      </c>
      <c r="M21" s="39" t="s">
        <v>617</v>
      </c>
      <c r="N21" s="4" t="s">
        <v>74</v>
      </c>
      <c r="O21" s="9">
        <v>10118476</v>
      </c>
      <c r="P21" s="10">
        <v>4629.12</v>
      </c>
      <c r="Q21" s="14"/>
      <c r="R21" s="1">
        <f t="shared" si="0"/>
        <v>4629.12</v>
      </c>
      <c r="S21" s="6" t="s">
        <v>146</v>
      </c>
      <c r="T21" s="6">
        <v>3921</v>
      </c>
      <c r="U21" s="6">
        <v>4001777</v>
      </c>
      <c r="W21" s="22">
        <v>45398</v>
      </c>
      <c r="X21" s="10">
        <v>3516612</v>
      </c>
      <c r="Y21" s="5" t="s">
        <v>614</v>
      </c>
      <c r="Z21" t="s">
        <v>885</v>
      </c>
      <c r="AA21" s="14">
        <v>16496.96</v>
      </c>
      <c r="AB21" s="14"/>
      <c r="AC21" s="17">
        <f t="shared" si="2"/>
        <v>16496.96</v>
      </c>
      <c r="AE21" s="10"/>
      <c r="AG21" s="10"/>
      <c r="AH21" s="85" t="s">
        <v>133</v>
      </c>
      <c r="AI21">
        <v>9895</v>
      </c>
      <c r="AJ21" s="43">
        <v>20300</v>
      </c>
      <c r="AK21" s="10">
        <f t="shared" si="3"/>
        <v>77626.176191999999</v>
      </c>
      <c r="AL21" s="10"/>
      <c r="AM21" s="111">
        <f t="shared" si="4"/>
        <v>2.2074137320807641E-2</v>
      </c>
      <c r="AN21" s="45" t="s">
        <v>875</v>
      </c>
      <c r="AO21" s="13" t="str">
        <f t="shared" si="5"/>
        <v>Perú #8  4001777</v>
      </c>
      <c r="AP21">
        <v>20004759</v>
      </c>
      <c r="AQ21">
        <v>20006128</v>
      </c>
      <c r="AS21">
        <v>20004649</v>
      </c>
    </row>
    <row r="22" spans="1:45" ht="27" customHeight="1">
      <c r="B22" s="4" t="s">
        <v>61</v>
      </c>
      <c r="C22" s="5" t="s">
        <v>44</v>
      </c>
      <c r="D22" s="6" t="s">
        <v>606</v>
      </c>
      <c r="E22" s="4" t="s">
        <v>46</v>
      </c>
      <c r="F22" s="4" t="s">
        <v>49</v>
      </c>
      <c r="G22" s="4" t="s">
        <v>610</v>
      </c>
      <c r="H22" s="6" t="s">
        <v>167</v>
      </c>
      <c r="I22" s="4" t="s">
        <v>50</v>
      </c>
      <c r="J22" s="72" t="s">
        <v>615</v>
      </c>
      <c r="K22" t="s">
        <v>155</v>
      </c>
      <c r="M22" s="39">
        <v>470782964</v>
      </c>
      <c r="N22" s="4" t="s">
        <v>51</v>
      </c>
      <c r="O22" s="9">
        <v>6200098592</v>
      </c>
      <c r="P22" s="10">
        <v>3485</v>
      </c>
      <c r="Q22" s="14"/>
      <c r="R22" s="1">
        <f t="shared" si="0"/>
        <v>3485</v>
      </c>
      <c r="S22" s="6" t="s">
        <v>151</v>
      </c>
      <c r="T22" s="6">
        <v>1632</v>
      </c>
      <c r="U22" s="6">
        <v>4010768</v>
      </c>
      <c r="W22" s="22">
        <v>45393</v>
      </c>
      <c r="X22" s="10">
        <v>1680805</v>
      </c>
      <c r="Y22" s="5" t="s">
        <v>189</v>
      </c>
      <c r="Z22" t="s">
        <v>170</v>
      </c>
      <c r="AA22" s="14"/>
      <c r="AB22" s="14"/>
      <c r="AC22" s="17">
        <f t="shared" si="2"/>
        <v>0</v>
      </c>
      <c r="AE22" s="10"/>
      <c r="AG22" s="10"/>
      <c r="AH22" s="85" t="s">
        <v>133</v>
      </c>
      <c r="AI22">
        <v>9889</v>
      </c>
      <c r="AJ22" s="43">
        <v>7018</v>
      </c>
      <c r="AK22" s="10">
        <f t="shared" si="3"/>
        <v>58440.313500000004</v>
      </c>
      <c r="AL22" s="10"/>
      <c r="AM22" s="111">
        <f t="shared" si="4"/>
        <v>3.4769240631721113E-2</v>
      </c>
      <c r="AN22" s="45" t="s">
        <v>651</v>
      </c>
      <c r="AO22" s="13" t="str">
        <f t="shared" si="5"/>
        <v>BIP SALLY #79  4010768</v>
      </c>
      <c r="AP22">
        <v>40000329</v>
      </c>
      <c r="AS22">
        <v>20004644</v>
      </c>
    </row>
    <row r="23" spans="1:45" ht="27" customHeight="1">
      <c r="B23" s="4" t="s">
        <v>61</v>
      </c>
      <c r="C23" s="5" t="s">
        <v>44</v>
      </c>
      <c r="D23" s="6" t="s">
        <v>607</v>
      </c>
      <c r="E23" s="4" t="s">
        <v>46</v>
      </c>
      <c r="F23" s="4" t="s">
        <v>49</v>
      </c>
      <c r="G23" s="4" t="s">
        <v>611</v>
      </c>
      <c r="H23" s="6" t="s">
        <v>167</v>
      </c>
      <c r="I23" s="4" t="s">
        <v>50</v>
      </c>
      <c r="J23" s="72" t="s">
        <v>616</v>
      </c>
      <c r="K23" t="s">
        <v>155</v>
      </c>
      <c r="M23" s="39">
        <v>470782959</v>
      </c>
      <c r="N23" s="4" t="s">
        <v>51</v>
      </c>
      <c r="O23" s="9">
        <v>6200196979</v>
      </c>
      <c r="P23" s="10">
        <v>3485</v>
      </c>
      <c r="Q23" s="14"/>
      <c r="R23" s="1">
        <f t="shared" si="0"/>
        <v>3485</v>
      </c>
      <c r="S23" s="6" t="s">
        <v>151</v>
      </c>
      <c r="T23" s="6">
        <v>1632</v>
      </c>
      <c r="U23" s="6">
        <v>4010883</v>
      </c>
      <c r="W23" s="22">
        <v>45398</v>
      </c>
      <c r="X23" s="10">
        <v>1791975</v>
      </c>
      <c r="Y23" s="5" t="s">
        <v>189</v>
      </c>
      <c r="Z23" t="s">
        <v>170</v>
      </c>
      <c r="AA23" s="14"/>
      <c r="AB23" s="14"/>
      <c r="AC23" s="17">
        <f t="shared" si="2"/>
        <v>0</v>
      </c>
      <c r="AE23" s="10"/>
      <c r="AG23" s="10"/>
      <c r="AH23" s="85" t="s">
        <v>133</v>
      </c>
      <c r="AI23">
        <v>9891</v>
      </c>
      <c r="AJ23" s="43">
        <v>7018</v>
      </c>
      <c r="AK23" s="10">
        <f t="shared" si="3"/>
        <v>58440.313500000004</v>
      </c>
      <c r="AL23" s="10"/>
      <c r="AM23" s="111">
        <f t="shared" si="4"/>
        <v>3.2612237056878587E-2</v>
      </c>
      <c r="AN23" s="45" t="s">
        <v>651</v>
      </c>
      <c r="AO23" s="13" t="str">
        <f t="shared" si="5"/>
        <v>BIP SALLY #80  4010883</v>
      </c>
      <c r="AP23">
        <v>40000331</v>
      </c>
      <c r="AS23">
        <v>20004646</v>
      </c>
    </row>
    <row r="24" spans="1:45" ht="27" customHeight="1">
      <c r="B24" s="4" t="s">
        <v>61</v>
      </c>
      <c r="C24" s="5" t="s">
        <v>44</v>
      </c>
      <c r="D24" s="6" t="s">
        <v>608</v>
      </c>
      <c r="E24" s="4" t="s">
        <v>46</v>
      </c>
      <c r="F24" s="4" t="s">
        <v>49</v>
      </c>
      <c r="G24" s="4" t="s">
        <v>612</v>
      </c>
      <c r="H24" s="6" t="s">
        <v>167</v>
      </c>
      <c r="I24" s="4" t="s">
        <v>50</v>
      </c>
      <c r="J24" s="71">
        <v>7067</v>
      </c>
      <c r="K24" t="s">
        <v>155</v>
      </c>
      <c r="M24" s="39">
        <v>470782957</v>
      </c>
      <c r="N24" s="4" t="s">
        <v>51</v>
      </c>
      <c r="O24" s="9">
        <v>6200204544</v>
      </c>
      <c r="P24" s="10">
        <v>3485</v>
      </c>
      <c r="Q24" s="14"/>
      <c r="R24" s="1">
        <f t="shared" si="0"/>
        <v>3485</v>
      </c>
      <c r="S24" s="6" t="s">
        <v>151</v>
      </c>
      <c r="T24" s="6">
        <v>1632</v>
      </c>
      <c r="U24" s="6">
        <v>4011056</v>
      </c>
      <c r="W24" s="22">
        <v>45397</v>
      </c>
      <c r="X24" s="10">
        <v>1111386</v>
      </c>
      <c r="Y24" s="5" t="s">
        <v>189</v>
      </c>
      <c r="Z24" t="s">
        <v>170</v>
      </c>
      <c r="AA24" s="14"/>
      <c r="AB24" s="14"/>
      <c r="AC24" s="17">
        <f t="shared" si="2"/>
        <v>0</v>
      </c>
      <c r="AE24" s="10"/>
      <c r="AG24" s="10"/>
      <c r="AH24" s="85" t="s">
        <v>133</v>
      </c>
      <c r="AI24">
        <v>9894</v>
      </c>
      <c r="AJ24" s="43">
        <v>7018</v>
      </c>
      <c r="AK24" s="10">
        <f t="shared" si="3"/>
        <v>58440.313500000004</v>
      </c>
      <c r="AL24" s="10"/>
      <c r="AM24" s="111">
        <f t="shared" si="4"/>
        <v>5.2583273048247864E-2</v>
      </c>
      <c r="AN24" s="45" t="s">
        <v>651</v>
      </c>
      <c r="AO24" s="13" t="str">
        <f t="shared" si="5"/>
        <v>BIP SALLY #81  4011056</v>
      </c>
      <c r="AP24">
        <v>40000332</v>
      </c>
      <c r="AS24">
        <v>20004647</v>
      </c>
    </row>
    <row r="25" spans="1:45" ht="27" customHeight="1">
      <c r="B25" s="4" t="s">
        <v>61</v>
      </c>
      <c r="C25" s="5" t="s">
        <v>44</v>
      </c>
      <c r="D25" s="6" t="s">
        <v>609</v>
      </c>
      <c r="E25" s="4" t="s">
        <v>46</v>
      </c>
      <c r="F25" s="4" t="s">
        <v>49</v>
      </c>
      <c r="G25" s="4" t="s">
        <v>620</v>
      </c>
      <c r="H25" s="6" t="s">
        <v>167</v>
      </c>
      <c r="I25" s="4" t="s">
        <v>50</v>
      </c>
      <c r="J25" s="72" t="s">
        <v>619</v>
      </c>
      <c r="K25" t="s">
        <v>155</v>
      </c>
      <c r="M25" s="39">
        <v>470782960</v>
      </c>
      <c r="N25" s="4" t="s">
        <v>51</v>
      </c>
      <c r="O25" s="9">
        <v>6201490805</v>
      </c>
      <c r="P25" s="10">
        <v>3485</v>
      </c>
      <c r="Q25" s="14"/>
      <c r="R25" s="1">
        <f t="shared" si="0"/>
        <v>3485</v>
      </c>
      <c r="S25" s="6" t="s">
        <v>151</v>
      </c>
      <c r="T25" s="6">
        <v>1632</v>
      </c>
      <c r="U25" s="6">
        <v>4011169</v>
      </c>
      <c r="W25" s="22">
        <v>45399</v>
      </c>
      <c r="X25" s="10">
        <v>1447199</v>
      </c>
      <c r="Y25" s="5" t="s">
        <v>189</v>
      </c>
      <c r="Z25" t="s">
        <v>170</v>
      </c>
      <c r="AA25" s="14"/>
      <c r="AB25" s="14"/>
      <c r="AC25" s="17">
        <f t="shared" si="2"/>
        <v>0</v>
      </c>
      <c r="AE25" s="10"/>
      <c r="AG25" s="10"/>
      <c r="AH25" s="85" t="s">
        <v>133</v>
      </c>
      <c r="AI25">
        <v>9901</v>
      </c>
      <c r="AJ25" s="80">
        <v>7018</v>
      </c>
      <c r="AK25" s="10">
        <f t="shared" si="3"/>
        <v>58440.313500000004</v>
      </c>
      <c r="AL25" s="10"/>
      <c r="AM25" s="111">
        <f t="shared" si="4"/>
        <v>4.038167073083937E-2</v>
      </c>
      <c r="AN25" s="45" t="s">
        <v>781</v>
      </c>
      <c r="AO25" s="13" t="str">
        <f t="shared" si="5"/>
        <v>BIP SALLY #82  4011169</v>
      </c>
      <c r="AP25">
        <v>40000372</v>
      </c>
      <c r="AS25">
        <v>20004651</v>
      </c>
    </row>
    <row r="26" spans="1:45" ht="27" customHeight="1">
      <c r="B26" s="4" t="s">
        <v>61</v>
      </c>
      <c r="C26" s="5" t="s">
        <v>85</v>
      </c>
      <c r="D26" s="6" t="s">
        <v>184</v>
      </c>
      <c r="E26" s="4" t="s">
        <v>85</v>
      </c>
      <c r="F26" s="4" t="s">
        <v>49</v>
      </c>
      <c r="G26" s="4" t="s">
        <v>629</v>
      </c>
      <c r="H26" s="6" t="s">
        <v>167</v>
      </c>
      <c r="I26" s="4" t="s">
        <v>50</v>
      </c>
      <c r="J26" s="39" t="s">
        <v>668</v>
      </c>
      <c r="K26" t="s">
        <v>155</v>
      </c>
      <c r="M26" s="39" t="s">
        <v>667</v>
      </c>
      <c r="N26" s="4" t="s">
        <v>53</v>
      </c>
      <c r="O26" s="9">
        <v>261568</v>
      </c>
      <c r="P26" s="10">
        <v>5543</v>
      </c>
      <c r="Q26" s="14"/>
      <c r="R26" s="1">
        <f t="shared" si="0"/>
        <v>5543</v>
      </c>
      <c r="S26" s="6" t="s">
        <v>555</v>
      </c>
      <c r="T26" s="6">
        <v>3950</v>
      </c>
      <c r="U26" s="6">
        <v>4015635</v>
      </c>
      <c r="W26" s="22">
        <v>45406</v>
      </c>
      <c r="X26" s="10">
        <v>937636</v>
      </c>
      <c r="Y26" s="5" t="s">
        <v>53</v>
      </c>
      <c r="Z26" t="s">
        <v>170</v>
      </c>
      <c r="AA26" s="14"/>
      <c r="AB26" s="14"/>
      <c r="AC26" s="17">
        <f t="shared" si="2"/>
        <v>0</v>
      </c>
      <c r="AE26" s="10"/>
      <c r="AG26" s="10"/>
      <c r="AH26" s="85" t="s">
        <v>245</v>
      </c>
      <c r="AI26" s="86" t="s">
        <v>245</v>
      </c>
      <c r="AJ26" s="10">
        <v>0</v>
      </c>
      <c r="AK26" s="10">
        <f t="shared" si="3"/>
        <v>92951.121300000013</v>
      </c>
      <c r="AL26" s="10"/>
      <c r="AM26" s="111">
        <f t="shared" si="4"/>
        <v>9.9133481756246575E-2</v>
      </c>
      <c r="AN26" s="21">
        <v>45421</v>
      </c>
      <c r="AO26" s="13" t="str">
        <f t="shared" si="5"/>
        <v>Costa Rica #7  4015635</v>
      </c>
      <c r="AP26">
        <v>40000414</v>
      </c>
    </row>
    <row r="27" spans="1:45" ht="54.75" customHeight="1">
      <c r="A27" s="82" t="s">
        <v>841</v>
      </c>
      <c r="B27" s="4" t="s">
        <v>61</v>
      </c>
      <c r="C27" s="6" t="s">
        <v>578</v>
      </c>
      <c r="D27" s="6" t="s">
        <v>166</v>
      </c>
      <c r="E27" s="4" t="s">
        <v>93</v>
      </c>
      <c r="F27" s="4" t="s">
        <v>49</v>
      </c>
      <c r="G27" s="4" t="s">
        <v>630</v>
      </c>
      <c r="H27" s="6" t="s">
        <v>167</v>
      </c>
      <c r="I27" s="4" t="s">
        <v>50</v>
      </c>
      <c r="K27" t="s">
        <v>159</v>
      </c>
      <c r="L27" t="s">
        <v>739</v>
      </c>
      <c r="M27" s="39" t="s">
        <v>245</v>
      </c>
      <c r="N27" s="6" t="s">
        <v>452</v>
      </c>
      <c r="O27" s="88" t="s">
        <v>965</v>
      </c>
      <c r="P27" s="10">
        <v>2200</v>
      </c>
      <c r="Q27" s="14">
        <v>2350</v>
      </c>
      <c r="R27" s="1">
        <f t="shared" si="0"/>
        <v>4550</v>
      </c>
      <c r="S27" s="6" t="s">
        <v>45</v>
      </c>
      <c r="T27" s="6">
        <v>3684</v>
      </c>
      <c r="U27" s="6">
        <v>4000305</v>
      </c>
      <c r="W27" s="22">
        <v>45418</v>
      </c>
      <c r="X27" s="10">
        <v>689591</v>
      </c>
      <c r="Y27" s="5" t="s">
        <v>75</v>
      </c>
      <c r="Z27" t="s">
        <v>840</v>
      </c>
      <c r="AA27" s="14">
        <v>13312.86</v>
      </c>
      <c r="AB27" s="14"/>
      <c r="AC27" s="17">
        <f t="shared" si="2"/>
        <v>13312.86</v>
      </c>
      <c r="AD27" t="s">
        <v>892</v>
      </c>
      <c r="AE27" s="10">
        <v>3944</v>
      </c>
      <c r="AG27" s="10"/>
      <c r="AH27" s="85" t="s">
        <v>133</v>
      </c>
      <c r="AI27">
        <v>9910</v>
      </c>
      <c r="AJ27" s="43">
        <v>7018</v>
      </c>
      <c r="AK27" s="10">
        <f t="shared" si="3"/>
        <v>76299.405000000013</v>
      </c>
      <c r="AL27" s="10"/>
      <c r="AM27" s="111">
        <f t="shared" si="4"/>
        <v>0.1106444327144641</v>
      </c>
      <c r="AN27" s="45" t="s">
        <v>966</v>
      </c>
      <c r="AO27" s="13" t="str">
        <f t="shared" si="5"/>
        <v>BIP-OYA #1  4000305</v>
      </c>
      <c r="AP27" t="s">
        <v>1021</v>
      </c>
      <c r="AQ27">
        <v>20005870</v>
      </c>
      <c r="AR27">
        <v>20006144</v>
      </c>
      <c r="AS27">
        <v>20004635</v>
      </c>
    </row>
    <row r="28" spans="1:45" ht="31.5" customHeight="1">
      <c r="B28" s="4" t="s">
        <v>61</v>
      </c>
      <c r="C28" s="5" t="s">
        <v>120</v>
      </c>
      <c r="D28" s="6" t="s">
        <v>622</v>
      </c>
      <c r="E28" s="4" t="s">
        <v>46</v>
      </c>
      <c r="F28" s="4" t="s">
        <v>49</v>
      </c>
      <c r="G28" s="40" t="s">
        <v>632</v>
      </c>
      <c r="H28" s="6" t="s">
        <v>167</v>
      </c>
      <c r="I28" s="4" t="s">
        <v>50</v>
      </c>
      <c r="J28">
        <v>290801</v>
      </c>
      <c r="K28" t="s">
        <v>155</v>
      </c>
      <c r="M28" s="39">
        <v>468531372</v>
      </c>
      <c r="N28" s="6" t="s">
        <v>51</v>
      </c>
      <c r="O28" s="9">
        <v>6201490846</v>
      </c>
      <c r="P28" s="10">
        <v>3485</v>
      </c>
      <c r="Q28" s="14"/>
      <c r="R28" s="1">
        <f t="shared" si="0"/>
        <v>3485</v>
      </c>
      <c r="S28" s="6" t="s">
        <v>151</v>
      </c>
      <c r="T28" s="6">
        <v>1632</v>
      </c>
      <c r="U28" s="6">
        <v>4011481</v>
      </c>
      <c r="W28" s="22">
        <v>45401</v>
      </c>
      <c r="X28" s="10">
        <v>1889903</v>
      </c>
      <c r="Y28" s="5" t="s">
        <v>636</v>
      </c>
      <c r="Z28" t="s">
        <v>170</v>
      </c>
      <c r="AA28" s="14"/>
      <c r="AB28" s="14"/>
      <c r="AC28" s="17">
        <f t="shared" si="2"/>
        <v>0</v>
      </c>
      <c r="AE28" s="10"/>
      <c r="AG28" s="10"/>
      <c r="AH28" s="85" t="s">
        <v>133</v>
      </c>
      <c r="AI28">
        <v>9909</v>
      </c>
      <c r="AJ28" s="43">
        <v>7018</v>
      </c>
      <c r="AK28" s="10">
        <f t="shared" si="3"/>
        <v>58440.313500000004</v>
      </c>
      <c r="AL28" s="10"/>
      <c r="AM28" s="111">
        <f t="shared" si="4"/>
        <v>3.0922387815670964E-2</v>
      </c>
      <c r="AN28" s="45" t="s">
        <v>781</v>
      </c>
      <c r="AO28" s="13" t="str">
        <f t="shared" si="5"/>
        <v>BIP S + BIP A #17+#83  4011481</v>
      </c>
      <c r="AP28">
        <v>40000373</v>
      </c>
      <c r="AS28">
        <v>20004653</v>
      </c>
    </row>
    <row r="29" spans="1:45" ht="27" customHeight="1">
      <c r="B29" s="4" t="s">
        <v>61</v>
      </c>
      <c r="C29" s="5" t="s">
        <v>103</v>
      </c>
      <c r="D29" s="6" t="s">
        <v>623</v>
      </c>
      <c r="E29" s="4" t="s">
        <v>46</v>
      </c>
      <c r="F29" s="4" t="s">
        <v>49</v>
      </c>
      <c r="G29" s="4" t="s">
        <v>631</v>
      </c>
      <c r="H29" s="6" t="s">
        <v>167</v>
      </c>
      <c r="I29" s="4" t="s">
        <v>50</v>
      </c>
      <c r="J29" s="39" t="s">
        <v>679</v>
      </c>
      <c r="K29" t="s">
        <v>155</v>
      </c>
      <c r="N29" s="6" t="s">
        <v>452</v>
      </c>
      <c r="O29" s="9">
        <v>91819479</v>
      </c>
      <c r="P29" s="10">
        <v>3369.72</v>
      </c>
      <c r="Q29" s="14"/>
      <c r="R29" s="1">
        <f t="shared" si="0"/>
        <v>3369.72</v>
      </c>
      <c r="S29" s="6" t="s">
        <v>151</v>
      </c>
      <c r="T29" s="6">
        <v>1688</v>
      </c>
      <c r="U29" s="6">
        <v>4002328</v>
      </c>
      <c r="W29" s="22">
        <v>45401</v>
      </c>
      <c r="X29" s="10">
        <v>2852012</v>
      </c>
      <c r="Y29" s="5" t="s">
        <v>75</v>
      </c>
      <c r="Z29" t="s">
        <v>648</v>
      </c>
      <c r="AA29" s="14">
        <v>8043.84</v>
      </c>
      <c r="AB29" s="14"/>
      <c r="AC29" s="17">
        <f t="shared" si="2"/>
        <v>8043.84</v>
      </c>
      <c r="AE29" s="10"/>
      <c r="AG29" s="10"/>
      <c r="AH29" s="85" t="s">
        <v>133</v>
      </c>
      <c r="AI29">
        <v>9904</v>
      </c>
      <c r="AJ29" s="43">
        <v>7018</v>
      </c>
      <c r="AK29" s="10">
        <f t="shared" si="3"/>
        <v>56507.171652000005</v>
      </c>
      <c r="AL29" s="10"/>
      <c r="AM29" s="111">
        <f t="shared" si="4"/>
        <v>1.9813090425986991E-2</v>
      </c>
      <c r="AN29" s="45" t="s">
        <v>651</v>
      </c>
      <c r="AO29" s="13" t="str">
        <f t="shared" si="5"/>
        <v>BIP ALFA #16  4002328</v>
      </c>
      <c r="AP29">
        <v>40000373</v>
      </c>
      <c r="AQ29">
        <v>20004632</v>
      </c>
      <c r="AS29">
        <v>20004652</v>
      </c>
    </row>
    <row r="30" spans="1:45" ht="30.75" customHeight="1">
      <c r="B30" s="4" t="s">
        <v>61</v>
      </c>
      <c r="C30" s="5" t="s">
        <v>92</v>
      </c>
      <c r="D30" s="6" t="s">
        <v>184</v>
      </c>
      <c r="E30" s="5" t="s">
        <v>92</v>
      </c>
      <c r="F30" s="4" t="s">
        <v>40</v>
      </c>
      <c r="G30" s="40" t="s">
        <v>633</v>
      </c>
      <c r="H30" s="6" t="s">
        <v>167</v>
      </c>
      <c r="I30" s="6" t="s">
        <v>432</v>
      </c>
      <c r="J30" s="48" t="s">
        <v>680</v>
      </c>
      <c r="K30" t="s">
        <v>155</v>
      </c>
      <c r="M30" s="39" t="s">
        <v>681</v>
      </c>
      <c r="N30" s="4" t="s">
        <v>42</v>
      </c>
      <c r="O30" t="s">
        <v>874</v>
      </c>
      <c r="P30" s="10">
        <v>2700</v>
      </c>
      <c r="Q30" s="14"/>
      <c r="R30" s="1">
        <f t="shared" si="0"/>
        <v>2700</v>
      </c>
      <c r="S30" s="6" t="s">
        <v>147</v>
      </c>
      <c r="T30" s="6">
        <v>3921</v>
      </c>
      <c r="U30" s="6">
        <v>4007279</v>
      </c>
      <c r="W30" s="22">
        <v>45401</v>
      </c>
      <c r="X30" s="10">
        <v>1268056</v>
      </c>
      <c r="Y30" s="5" t="s">
        <v>42</v>
      </c>
      <c r="Z30" t="s">
        <v>873</v>
      </c>
      <c r="AA30" s="14">
        <v>108899.05</v>
      </c>
      <c r="AB30" s="14"/>
      <c r="AC30" s="17">
        <f t="shared" si="2"/>
        <v>108899.05</v>
      </c>
      <c r="AE30" s="10"/>
      <c r="AG30" s="10"/>
      <c r="AH30" s="85" t="s">
        <v>133</v>
      </c>
      <c r="AI30">
        <v>9908</v>
      </c>
      <c r="AJ30" s="43">
        <v>9639.6</v>
      </c>
      <c r="AK30" s="10">
        <f t="shared" si="3"/>
        <v>45276.570000000007</v>
      </c>
      <c r="AL30" s="10"/>
      <c r="AM30" s="111">
        <f t="shared" si="4"/>
        <v>3.5705497233560667E-2</v>
      </c>
      <c r="AN30" s="45" t="s">
        <v>875</v>
      </c>
      <c r="AO30" s="13" t="str">
        <f t="shared" si="5"/>
        <v>Italia #7  4007279</v>
      </c>
      <c r="AP30">
        <v>40000398</v>
      </c>
      <c r="AQ30">
        <v>20006125</v>
      </c>
      <c r="AS30">
        <v>20004633</v>
      </c>
    </row>
    <row r="31" spans="1:45" ht="27" customHeight="1">
      <c r="B31" s="4" t="s">
        <v>61</v>
      </c>
      <c r="C31" s="5" t="s">
        <v>92</v>
      </c>
      <c r="D31" s="6" t="s">
        <v>185</v>
      </c>
      <c r="E31" s="5" t="s">
        <v>92</v>
      </c>
      <c r="F31" s="4" t="s">
        <v>40</v>
      </c>
      <c r="G31" s="40" t="s">
        <v>721</v>
      </c>
      <c r="H31" s="6" t="s">
        <v>167</v>
      </c>
      <c r="I31" s="6" t="s">
        <v>432</v>
      </c>
      <c r="J31" s="84" t="s">
        <v>723</v>
      </c>
      <c r="K31" t="s">
        <v>155</v>
      </c>
      <c r="M31" s="39" t="s">
        <v>722</v>
      </c>
      <c r="N31" s="4" t="s">
        <v>42</v>
      </c>
      <c r="O31" t="s">
        <v>878</v>
      </c>
      <c r="P31" s="10">
        <v>2700</v>
      </c>
      <c r="Q31" s="14"/>
      <c r="R31" s="1">
        <f t="shared" si="0"/>
        <v>2700</v>
      </c>
      <c r="S31" s="6" t="s">
        <v>146</v>
      </c>
      <c r="T31" s="6">
        <v>3921</v>
      </c>
      <c r="U31" s="6">
        <v>4008179</v>
      </c>
      <c r="W31" s="22">
        <v>45415</v>
      </c>
      <c r="X31" s="10">
        <v>1268891</v>
      </c>
      <c r="Y31" s="5" t="s">
        <v>42</v>
      </c>
      <c r="Z31" t="s">
        <v>879</v>
      </c>
      <c r="AA31" s="14">
        <v>108887.57</v>
      </c>
      <c r="AB31" s="14"/>
      <c r="AC31" s="17">
        <f t="shared" si="2"/>
        <v>108887.57</v>
      </c>
      <c r="AE31" s="10"/>
      <c r="AG31" s="10"/>
      <c r="AH31" s="85" t="s">
        <v>133</v>
      </c>
      <c r="AI31">
        <v>9953</v>
      </c>
      <c r="AJ31" s="80">
        <v>9639.6</v>
      </c>
      <c r="AK31" s="10">
        <f t="shared" si="3"/>
        <v>45276.570000000007</v>
      </c>
      <c r="AL31" s="10"/>
      <c r="AM31" s="111">
        <f t="shared" si="4"/>
        <v>3.5682001054464098E-2</v>
      </c>
      <c r="AN31" s="45" t="s">
        <v>861</v>
      </c>
      <c r="AO31" s="13" t="str">
        <f t="shared" si="5"/>
        <v>Italia #8  4008179</v>
      </c>
      <c r="AP31">
        <v>40000399</v>
      </c>
      <c r="AQ31">
        <v>20006126</v>
      </c>
      <c r="AS31">
        <v>20005834</v>
      </c>
    </row>
    <row r="32" spans="1:45" ht="27" customHeight="1">
      <c r="B32" s="4" t="s">
        <v>61</v>
      </c>
      <c r="C32" s="5" t="s">
        <v>45</v>
      </c>
      <c r="D32" s="6" t="s">
        <v>176</v>
      </c>
      <c r="E32" s="5" t="s">
        <v>45</v>
      </c>
      <c r="F32" s="4" t="s">
        <v>40</v>
      </c>
      <c r="G32" s="4" t="s">
        <v>634</v>
      </c>
      <c r="H32" s="6" t="s">
        <v>167</v>
      </c>
      <c r="I32" s="4" t="s">
        <v>41</v>
      </c>
      <c r="J32" s="39" t="s">
        <v>670</v>
      </c>
      <c r="K32" t="s">
        <v>155</v>
      </c>
      <c r="M32" s="39" t="s">
        <v>671</v>
      </c>
      <c r="N32" s="4" t="s">
        <v>74</v>
      </c>
      <c r="O32" s="9">
        <v>10118889</v>
      </c>
      <c r="P32" s="10">
        <v>3578.44</v>
      </c>
      <c r="Q32" s="14"/>
      <c r="R32" s="1">
        <f t="shared" si="0"/>
        <v>3578.44</v>
      </c>
      <c r="S32" s="6" t="s">
        <v>147</v>
      </c>
      <c r="T32" s="6">
        <v>3921</v>
      </c>
      <c r="U32" s="6">
        <v>4007155</v>
      </c>
      <c r="W32" s="22">
        <v>45404</v>
      </c>
      <c r="X32" s="10">
        <v>1087151</v>
      </c>
      <c r="Y32" s="5" t="s">
        <v>42</v>
      </c>
      <c r="Z32" t="s">
        <v>871</v>
      </c>
      <c r="AA32" s="14">
        <v>16585.849999999999</v>
      </c>
      <c r="AB32" s="14"/>
      <c r="AC32" s="17">
        <f t="shared" si="2"/>
        <v>16585.849999999999</v>
      </c>
      <c r="AE32" s="10"/>
      <c r="AG32" s="10"/>
      <c r="AH32" s="85" t="s">
        <v>133</v>
      </c>
      <c r="AI32">
        <v>9913</v>
      </c>
      <c r="AJ32" s="43">
        <v>9639.6</v>
      </c>
      <c r="AK32" s="10">
        <f t="shared" si="3"/>
        <v>60007.218204000004</v>
      </c>
      <c r="AL32" s="10"/>
      <c r="AM32" s="111">
        <f t="shared" si="4"/>
        <v>5.5196764942496493E-2</v>
      </c>
      <c r="AN32" s="45" t="s">
        <v>872</v>
      </c>
      <c r="AO32" s="13" t="str">
        <f t="shared" si="5"/>
        <v>Colombia #6  4007155</v>
      </c>
      <c r="AP32">
        <v>20005891</v>
      </c>
      <c r="AQ32">
        <v>20006124</v>
      </c>
      <c r="AS32">
        <v>20004639</v>
      </c>
    </row>
    <row r="33" spans="2:45" ht="47.25" customHeight="1">
      <c r="B33" s="4" t="s">
        <v>61</v>
      </c>
      <c r="C33" s="5" t="s">
        <v>45</v>
      </c>
      <c r="D33" s="6" t="s">
        <v>184</v>
      </c>
      <c r="E33" s="5" t="s">
        <v>45</v>
      </c>
      <c r="F33" s="4" t="s">
        <v>40</v>
      </c>
      <c r="G33" s="40" t="s">
        <v>724</v>
      </c>
      <c r="H33" s="6" t="s">
        <v>167</v>
      </c>
      <c r="I33" s="4" t="s">
        <v>432</v>
      </c>
      <c r="J33" s="48" t="s">
        <v>725</v>
      </c>
      <c r="K33" t="s">
        <v>155</v>
      </c>
      <c r="M33" s="39" t="s">
        <v>682</v>
      </c>
      <c r="N33" s="4" t="s">
        <v>74</v>
      </c>
      <c r="O33" s="9">
        <v>10119041</v>
      </c>
      <c r="P33" s="10">
        <v>6572.52</v>
      </c>
      <c r="Q33" s="14"/>
      <c r="R33" s="1">
        <f t="shared" si="0"/>
        <v>6572.52</v>
      </c>
      <c r="S33" s="6" t="s">
        <v>147</v>
      </c>
      <c r="T33" s="6">
        <v>3921</v>
      </c>
      <c r="U33" s="6">
        <v>4007829</v>
      </c>
      <c r="W33" s="22">
        <v>45418</v>
      </c>
      <c r="X33" s="10">
        <v>1886425</v>
      </c>
      <c r="Y33" s="5" t="s">
        <v>42</v>
      </c>
      <c r="Z33" t="s">
        <v>1060</v>
      </c>
      <c r="AA33" s="14">
        <v>33068.19</v>
      </c>
      <c r="AB33" s="14"/>
      <c r="AC33" s="17">
        <f t="shared" si="2"/>
        <v>33068.19</v>
      </c>
      <c r="AE33" s="10"/>
      <c r="AG33" s="10"/>
      <c r="AH33" s="85" t="s">
        <v>133</v>
      </c>
      <c r="AI33">
        <v>9961</v>
      </c>
      <c r="AJ33" s="80">
        <v>9639.6</v>
      </c>
      <c r="AK33" s="10">
        <f t="shared" si="3"/>
        <v>110215.24513200003</v>
      </c>
      <c r="AL33" s="10"/>
      <c r="AM33" s="111">
        <f t="shared" si="4"/>
        <v>5.8425458277959648E-2</v>
      </c>
      <c r="AN33" s="45" t="s">
        <v>1061</v>
      </c>
      <c r="AO33" s="13" t="str">
        <f t="shared" si="5"/>
        <v>Colombia #7  4007829</v>
      </c>
      <c r="AP33">
        <v>20005867</v>
      </c>
      <c r="AQ33">
        <v>20007096</v>
      </c>
      <c r="AS33">
        <v>20005839</v>
      </c>
    </row>
    <row r="34" spans="2:45" ht="27" customHeight="1">
      <c r="B34" s="4" t="s">
        <v>61</v>
      </c>
      <c r="C34" s="5" t="s">
        <v>87</v>
      </c>
      <c r="D34" s="6" t="s">
        <v>175</v>
      </c>
      <c r="E34" s="5" t="s">
        <v>87</v>
      </c>
      <c r="F34" s="4" t="s">
        <v>40</v>
      </c>
      <c r="G34" s="4" t="s">
        <v>656</v>
      </c>
      <c r="H34" s="6" t="s">
        <v>167</v>
      </c>
      <c r="I34" s="4" t="s">
        <v>41</v>
      </c>
      <c r="J34" s="39" t="s">
        <v>672</v>
      </c>
      <c r="K34" t="s">
        <v>155</v>
      </c>
      <c r="M34" s="39" t="s">
        <v>673</v>
      </c>
      <c r="N34" s="4" t="s">
        <v>42</v>
      </c>
      <c r="O34" t="s">
        <v>876</v>
      </c>
      <c r="P34" s="10">
        <v>1275</v>
      </c>
      <c r="Q34" s="14"/>
      <c r="R34" s="1">
        <f t="shared" si="0"/>
        <v>1275</v>
      </c>
      <c r="S34" s="6" t="s">
        <v>146</v>
      </c>
      <c r="T34" s="6">
        <v>3921</v>
      </c>
      <c r="U34" s="6">
        <v>4001922</v>
      </c>
      <c r="W34" s="22">
        <v>45411</v>
      </c>
      <c r="X34" s="10">
        <v>2018068</v>
      </c>
      <c r="Y34" s="5" t="s">
        <v>42</v>
      </c>
      <c r="Z34" t="s">
        <v>877</v>
      </c>
      <c r="AA34" s="14">
        <v>84825.52</v>
      </c>
      <c r="AB34" s="14"/>
      <c r="AC34" s="17">
        <f t="shared" si="2"/>
        <v>84825.52</v>
      </c>
      <c r="AE34" s="10"/>
      <c r="AG34" s="10"/>
      <c r="AH34" s="85" t="s">
        <v>133</v>
      </c>
      <c r="AI34">
        <v>9941</v>
      </c>
      <c r="AJ34" s="80">
        <v>20300</v>
      </c>
      <c r="AK34" s="10">
        <f t="shared" si="3"/>
        <v>21380.602500000001</v>
      </c>
      <c r="AL34" s="10"/>
      <c r="AM34" s="111">
        <f t="shared" si="4"/>
        <v>1.0594589726411597E-2</v>
      </c>
      <c r="AN34" s="45" t="s">
        <v>861</v>
      </c>
      <c r="AO34" s="13" t="str">
        <f t="shared" si="5"/>
        <v>Chile #5  4001922</v>
      </c>
      <c r="AP34">
        <v>40000396</v>
      </c>
      <c r="AQ34">
        <v>20006121</v>
      </c>
      <c r="AS34">
        <v>20005825</v>
      </c>
    </row>
    <row r="35" spans="2:45" ht="27" customHeight="1">
      <c r="B35" s="4" t="s">
        <v>61</v>
      </c>
      <c r="C35" s="5" t="s">
        <v>88</v>
      </c>
      <c r="D35" s="6" t="s">
        <v>166</v>
      </c>
      <c r="E35" s="5" t="s">
        <v>88</v>
      </c>
      <c r="F35" s="4" t="s">
        <v>40</v>
      </c>
      <c r="G35" s="4" t="s">
        <v>657</v>
      </c>
      <c r="H35" s="6" t="s">
        <v>167</v>
      </c>
      <c r="I35" s="4" t="s">
        <v>58</v>
      </c>
      <c r="J35" s="39" t="s">
        <v>663</v>
      </c>
      <c r="K35" t="s">
        <v>155</v>
      </c>
      <c r="M35" s="39" t="s">
        <v>664</v>
      </c>
      <c r="N35" s="4" t="s">
        <v>74</v>
      </c>
      <c r="O35" s="88" t="s">
        <v>764</v>
      </c>
      <c r="P35" s="10">
        <v>5085.3599999999997</v>
      </c>
      <c r="Q35" s="14">
        <v>1380.4</v>
      </c>
      <c r="R35" s="1">
        <f t="shared" si="0"/>
        <v>6465.76</v>
      </c>
      <c r="S35" s="6" t="s">
        <v>147</v>
      </c>
      <c r="T35" s="6">
        <v>3921</v>
      </c>
      <c r="U35" s="6">
        <v>4007036</v>
      </c>
      <c r="V35">
        <v>4009435</v>
      </c>
      <c r="W35" s="22">
        <v>45404</v>
      </c>
      <c r="X35" s="10">
        <v>541898</v>
      </c>
      <c r="Y35" s="5" t="s">
        <v>42</v>
      </c>
      <c r="Z35" t="s">
        <v>869</v>
      </c>
      <c r="AA35" s="14">
        <v>22801.64</v>
      </c>
      <c r="AB35" s="14"/>
      <c r="AC35" s="17">
        <f t="shared" si="2"/>
        <v>22801.64</v>
      </c>
      <c r="AE35" s="10"/>
      <c r="AG35" s="10"/>
      <c r="AH35" s="85" t="s">
        <v>133</v>
      </c>
      <c r="AI35">
        <v>9914</v>
      </c>
      <c r="AJ35" s="43">
        <v>9639.6</v>
      </c>
      <c r="AK35" s="10">
        <f t="shared" si="3"/>
        <v>108424.97601600002</v>
      </c>
      <c r="AL35" s="10"/>
      <c r="AM35" s="111">
        <f t="shared" si="4"/>
        <v>0.20008373534502805</v>
      </c>
      <c r="AN35" s="45" t="s">
        <v>870</v>
      </c>
      <c r="AO35" s="13" t="str">
        <f t="shared" si="5"/>
        <v>Rep. Dominicana #1  4007036</v>
      </c>
      <c r="AP35" t="s">
        <v>838</v>
      </c>
      <c r="AQ35">
        <v>20006130</v>
      </c>
      <c r="AS35">
        <v>20004642</v>
      </c>
    </row>
    <row r="36" spans="2:45" ht="27" customHeight="1">
      <c r="B36" s="4" t="s">
        <v>61</v>
      </c>
      <c r="C36" s="5" t="s">
        <v>44</v>
      </c>
      <c r="D36" s="6" t="s">
        <v>626</v>
      </c>
      <c r="E36" s="4" t="s">
        <v>46</v>
      </c>
      <c r="F36" s="4" t="s">
        <v>49</v>
      </c>
      <c r="G36" s="4" t="s">
        <v>635</v>
      </c>
      <c r="H36" s="6" t="s">
        <v>167</v>
      </c>
      <c r="I36" s="4" t="s">
        <v>50</v>
      </c>
      <c r="J36" s="39" t="s">
        <v>683</v>
      </c>
      <c r="K36" t="s">
        <v>155</v>
      </c>
      <c r="M36" s="39">
        <v>471701664</v>
      </c>
      <c r="N36" s="4" t="s">
        <v>51</v>
      </c>
      <c r="O36" s="9">
        <v>6201490889</v>
      </c>
      <c r="P36" s="10">
        <v>3485</v>
      </c>
      <c r="Q36" s="14"/>
      <c r="R36" s="1">
        <f t="shared" si="0"/>
        <v>3485</v>
      </c>
      <c r="S36" s="6" t="s">
        <v>151</v>
      </c>
      <c r="T36" s="6">
        <v>1632</v>
      </c>
      <c r="U36" s="6">
        <v>4011443</v>
      </c>
      <c r="W36" s="22">
        <v>45401</v>
      </c>
      <c r="X36" s="10">
        <v>1637957</v>
      </c>
      <c r="Y36" s="5" t="s">
        <v>636</v>
      </c>
      <c r="Z36" t="s">
        <v>170</v>
      </c>
      <c r="AA36" s="14"/>
      <c r="AB36" s="14"/>
      <c r="AC36" s="17">
        <f t="shared" si="2"/>
        <v>0</v>
      </c>
      <c r="AE36" s="10"/>
      <c r="AG36" s="10"/>
      <c r="AH36" s="85" t="s">
        <v>133</v>
      </c>
      <c r="AI36">
        <v>9912</v>
      </c>
      <c r="AJ36" s="43">
        <v>7018</v>
      </c>
      <c r="AK36" s="10">
        <f t="shared" si="3"/>
        <v>58440.313500000004</v>
      </c>
      <c r="AL36" s="10"/>
      <c r="AM36" s="111">
        <f t="shared" si="4"/>
        <v>3.5678783692123787E-2</v>
      </c>
      <c r="AN36" s="45" t="s">
        <v>782</v>
      </c>
      <c r="AO36" s="13" t="str">
        <f t="shared" si="5"/>
        <v>BIP SALLY #84  4011443</v>
      </c>
      <c r="AP36">
        <v>40000374</v>
      </c>
      <c r="AS36">
        <v>20004637</v>
      </c>
    </row>
    <row r="37" spans="2:45" ht="27" customHeight="1">
      <c r="B37" s="4" t="s">
        <v>61</v>
      </c>
      <c r="C37" s="5" t="s">
        <v>44</v>
      </c>
      <c r="D37" s="6" t="s">
        <v>627</v>
      </c>
      <c r="E37" s="4" t="s">
        <v>46</v>
      </c>
      <c r="F37" s="4" t="s">
        <v>49</v>
      </c>
      <c r="G37" s="4" t="s">
        <v>658</v>
      </c>
      <c r="H37" s="6" t="s">
        <v>167</v>
      </c>
      <c r="I37" s="4" t="s">
        <v>50</v>
      </c>
      <c r="J37" s="39" t="s">
        <v>684</v>
      </c>
      <c r="K37" t="s">
        <v>155</v>
      </c>
      <c r="M37" s="39">
        <v>471701662</v>
      </c>
      <c r="N37" s="4" t="s">
        <v>51</v>
      </c>
      <c r="O37" s="9">
        <v>6200896050</v>
      </c>
      <c r="P37" s="10">
        <v>3485</v>
      </c>
      <c r="Q37" s="14"/>
      <c r="R37" s="1">
        <f t="shared" si="0"/>
        <v>3485</v>
      </c>
      <c r="S37" s="6" t="s">
        <v>151</v>
      </c>
      <c r="T37" s="6">
        <v>1632</v>
      </c>
      <c r="U37" s="6">
        <v>4011763</v>
      </c>
      <c r="W37" s="22">
        <v>45407</v>
      </c>
      <c r="X37" s="10">
        <v>672201</v>
      </c>
      <c r="Y37" s="5" t="s">
        <v>636</v>
      </c>
      <c r="Z37" t="s">
        <v>170</v>
      </c>
      <c r="AA37" s="14"/>
      <c r="AB37" s="14"/>
      <c r="AC37" s="17">
        <f t="shared" si="2"/>
        <v>0</v>
      </c>
      <c r="AE37" s="10"/>
      <c r="AG37" s="10"/>
      <c r="AH37" s="85" t="s">
        <v>133</v>
      </c>
      <c r="AI37">
        <v>9921</v>
      </c>
      <c r="AJ37" s="43">
        <v>7018</v>
      </c>
      <c r="AK37" s="10">
        <f t="shared" si="3"/>
        <v>58440.313500000004</v>
      </c>
      <c r="AL37" s="10"/>
      <c r="AM37" s="111">
        <f t="shared" si="4"/>
        <v>8.6938748231555743E-2</v>
      </c>
      <c r="AN37" s="45" t="s">
        <v>767</v>
      </c>
      <c r="AO37" s="13" t="str">
        <f t="shared" si="5"/>
        <v>BIP SALLY #85  4011763</v>
      </c>
      <c r="AP37">
        <v>40000362</v>
      </c>
      <c r="AS37">
        <v>20004655</v>
      </c>
    </row>
    <row r="38" spans="2:45" ht="27" customHeight="1">
      <c r="B38" s="4" t="s">
        <v>61</v>
      </c>
      <c r="C38" s="5" t="s">
        <v>44</v>
      </c>
      <c r="D38" s="6" t="s">
        <v>628</v>
      </c>
      <c r="E38" s="4" t="s">
        <v>46</v>
      </c>
      <c r="F38" s="4" t="s">
        <v>49</v>
      </c>
      <c r="G38" s="4" t="s">
        <v>659</v>
      </c>
      <c r="H38" s="6" t="s">
        <v>167</v>
      </c>
      <c r="I38" s="4" t="s">
        <v>50</v>
      </c>
      <c r="J38" s="71">
        <v>534140</v>
      </c>
      <c r="K38" t="s">
        <v>155</v>
      </c>
      <c r="M38" s="39">
        <v>471701663</v>
      </c>
      <c r="N38" s="4" t="s">
        <v>51</v>
      </c>
      <c r="O38" s="9">
        <v>6201491076</v>
      </c>
      <c r="P38" s="10">
        <v>3485</v>
      </c>
      <c r="Q38" s="14"/>
      <c r="R38" s="1">
        <f t="shared" si="0"/>
        <v>3485</v>
      </c>
      <c r="S38" s="6" t="s">
        <v>151</v>
      </c>
      <c r="T38" s="6">
        <v>1632</v>
      </c>
      <c r="U38" s="6">
        <v>4011712</v>
      </c>
      <c r="W38" s="22">
        <v>45405</v>
      </c>
      <c r="X38" s="10">
        <v>759415</v>
      </c>
      <c r="Y38" s="5" t="s">
        <v>189</v>
      </c>
      <c r="Z38" t="s">
        <v>457</v>
      </c>
      <c r="AA38" s="14"/>
      <c r="AB38" s="14"/>
      <c r="AC38" s="17">
        <f t="shared" si="2"/>
        <v>0</v>
      </c>
      <c r="AE38" s="10"/>
      <c r="AG38" s="10"/>
      <c r="AH38" s="85" t="s">
        <v>133</v>
      </c>
      <c r="AI38">
        <v>9917</v>
      </c>
      <c r="AJ38" s="43">
        <v>7018</v>
      </c>
      <c r="AK38" s="10">
        <f t="shared" si="3"/>
        <v>58440.313500000004</v>
      </c>
      <c r="AL38" s="10"/>
      <c r="AM38" s="111">
        <f t="shared" si="4"/>
        <v>7.695438396660588E-2</v>
      </c>
      <c r="AN38" s="45" t="s">
        <v>781</v>
      </c>
      <c r="AO38" s="13" t="str">
        <f t="shared" ref="AO38:AO54" si="6">+C38&amp;" "&amp;D38&amp;" "&amp;" "&amp;U38</f>
        <v>BIP SALLY #86  4011712</v>
      </c>
      <c r="AP38">
        <v>40000376</v>
      </c>
      <c r="AS38">
        <v>20004654</v>
      </c>
    </row>
    <row r="39" spans="2:45" ht="27" customHeight="1">
      <c r="B39" s="4" t="s">
        <v>61</v>
      </c>
      <c r="C39" s="5" t="s">
        <v>43</v>
      </c>
      <c r="D39" s="6" t="s">
        <v>197</v>
      </c>
      <c r="E39" s="4" t="s">
        <v>43</v>
      </c>
      <c r="F39" s="4" t="s">
        <v>52</v>
      </c>
      <c r="G39" s="4" t="s">
        <v>637</v>
      </c>
      <c r="H39" s="6" t="s">
        <v>167</v>
      </c>
      <c r="I39" s="4" t="s">
        <v>56</v>
      </c>
      <c r="K39" t="s">
        <v>155</v>
      </c>
      <c r="M39" s="39" t="s">
        <v>685</v>
      </c>
      <c r="N39" s="4" t="s">
        <v>74</v>
      </c>
      <c r="O39" s="9">
        <v>10118466</v>
      </c>
      <c r="P39" s="10">
        <v>1986.63</v>
      </c>
      <c r="Q39" s="14"/>
      <c r="R39" s="1">
        <f t="shared" si="0"/>
        <v>1986.63</v>
      </c>
      <c r="S39" s="6" t="s">
        <v>149</v>
      </c>
      <c r="T39" s="6">
        <v>3945</v>
      </c>
      <c r="U39" s="6">
        <v>4002456</v>
      </c>
      <c r="W39" s="22">
        <v>45400</v>
      </c>
      <c r="X39" s="10">
        <v>202136</v>
      </c>
      <c r="Y39" s="5" t="s">
        <v>42</v>
      </c>
      <c r="Z39" t="s">
        <v>883</v>
      </c>
      <c r="AA39" s="14">
        <v>4303.8900000000003</v>
      </c>
      <c r="AB39" s="14"/>
      <c r="AC39" s="17">
        <f t="shared" si="2"/>
        <v>4303.8900000000003</v>
      </c>
      <c r="AE39" s="10"/>
      <c r="AG39" s="10"/>
      <c r="AH39" s="85" t="s">
        <v>133</v>
      </c>
      <c r="AI39">
        <v>9915</v>
      </c>
      <c r="AJ39" s="43">
        <v>3248</v>
      </c>
      <c r="AK39" s="10">
        <f t="shared" si="3"/>
        <v>33313.997133000004</v>
      </c>
      <c r="AL39" s="10"/>
      <c r="AM39" s="111">
        <f t="shared" si="4"/>
        <v>0.16480981682134802</v>
      </c>
      <c r="AN39" s="45" t="s">
        <v>884</v>
      </c>
      <c r="AO39" s="13" t="str">
        <f t="shared" si="6"/>
        <v>Perú #9  4002456</v>
      </c>
      <c r="AP39">
        <v>20004754</v>
      </c>
      <c r="AQ39">
        <v>20006129</v>
      </c>
      <c r="AS39">
        <v>20005537</v>
      </c>
    </row>
    <row r="40" spans="2:45" ht="27" customHeight="1">
      <c r="B40" s="4" t="s">
        <v>61</v>
      </c>
      <c r="C40" s="5" t="s">
        <v>120</v>
      </c>
      <c r="D40" s="6" t="s">
        <v>654</v>
      </c>
      <c r="E40" s="4" t="s">
        <v>46</v>
      </c>
      <c r="F40" s="4" t="s">
        <v>49</v>
      </c>
      <c r="G40" s="40" t="s">
        <v>660</v>
      </c>
      <c r="H40" s="6" t="s">
        <v>167</v>
      </c>
      <c r="I40" s="4" t="s">
        <v>50</v>
      </c>
      <c r="J40" s="72" t="s">
        <v>666</v>
      </c>
      <c r="K40" t="s">
        <v>155</v>
      </c>
      <c r="M40" s="39">
        <v>471701661</v>
      </c>
      <c r="N40" s="4" t="s">
        <v>51</v>
      </c>
      <c r="O40" s="9">
        <v>6201490951</v>
      </c>
      <c r="P40" s="10">
        <v>3485</v>
      </c>
      <c r="Q40" s="14"/>
      <c r="R40" s="1">
        <f t="shared" si="0"/>
        <v>3485</v>
      </c>
      <c r="S40" s="6" t="s">
        <v>151</v>
      </c>
      <c r="T40" s="6">
        <v>1632</v>
      </c>
      <c r="U40" s="6">
        <v>4011764</v>
      </c>
      <c r="W40" s="22">
        <v>45406</v>
      </c>
      <c r="X40" s="10">
        <v>1703734</v>
      </c>
      <c r="Y40" s="5" t="s">
        <v>189</v>
      </c>
      <c r="Z40" t="s">
        <v>457</v>
      </c>
      <c r="AA40" s="14"/>
      <c r="AB40" s="14"/>
      <c r="AC40" s="17">
        <f t="shared" si="2"/>
        <v>0</v>
      </c>
      <c r="AE40" s="10"/>
      <c r="AG40" s="10"/>
      <c r="AH40" s="85" t="s">
        <v>133</v>
      </c>
      <c r="AI40">
        <v>9922</v>
      </c>
      <c r="AJ40" s="43">
        <v>7018</v>
      </c>
      <c r="AK40" s="10">
        <f t="shared" si="3"/>
        <v>58440.313500000004</v>
      </c>
      <c r="AL40" s="10"/>
      <c r="AM40" s="111">
        <f t="shared" si="4"/>
        <v>3.4301313174474421E-2</v>
      </c>
      <c r="AN40" s="45" t="s">
        <v>782</v>
      </c>
      <c r="AO40" s="13" t="str">
        <f t="shared" si="6"/>
        <v>BIP S + BIP A #87+#18  4011764</v>
      </c>
      <c r="AP40">
        <v>40000375</v>
      </c>
      <c r="AS40">
        <v>20004656</v>
      </c>
    </row>
    <row r="41" spans="2:45" ht="27" customHeight="1">
      <c r="B41" s="4" t="s">
        <v>61</v>
      </c>
      <c r="C41" s="5" t="s">
        <v>44</v>
      </c>
      <c r="D41" s="6" t="s">
        <v>652</v>
      </c>
      <c r="E41" s="4" t="s">
        <v>46</v>
      </c>
      <c r="F41" s="4" t="s">
        <v>49</v>
      </c>
      <c r="G41" s="4" t="s">
        <v>661</v>
      </c>
      <c r="H41" s="6" t="s">
        <v>167</v>
      </c>
      <c r="I41" s="4" t="s">
        <v>50</v>
      </c>
      <c r="J41" s="72" t="s">
        <v>665</v>
      </c>
      <c r="K41" t="s">
        <v>155</v>
      </c>
      <c r="M41" s="39">
        <v>472448675</v>
      </c>
      <c r="N41" s="4" t="s">
        <v>51</v>
      </c>
      <c r="O41" s="9">
        <v>6200814812</v>
      </c>
      <c r="P41" s="10">
        <v>3485</v>
      </c>
      <c r="Q41" s="14"/>
      <c r="R41" s="1">
        <f t="shared" si="0"/>
        <v>3485</v>
      </c>
      <c r="S41" s="6" t="s">
        <v>151</v>
      </c>
      <c r="T41" s="6">
        <v>1632</v>
      </c>
      <c r="U41" s="6">
        <v>4012068</v>
      </c>
      <c r="W41" s="22">
        <v>45406</v>
      </c>
      <c r="X41" s="10">
        <v>1492368</v>
      </c>
      <c r="Y41" s="5" t="s">
        <v>189</v>
      </c>
      <c r="Z41" t="s">
        <v>457</v>
      </c>
      <c r="AA41" s="14"/>
      <c r="AB41" s="14"/>
      <c r="AC41" s="17">
        <f t="shared" si="2"/>
        <v>0</v>
      </c>
      <c r="AE41" s="10"/>
      <c r="AG41" s="10"/>
      <c r="AH41" s="85" t="s">
        <v>133</v>
      </c>
      <c r="AI41">
        <v>9973</v>
      </c>
      <c r="AJ41" s="43">
        <v>7018</v>
      </c>
      <c r="AK41" s="10">
        <f t="shared" si="3"/>
        <v>58440.313500000004</v>
      </c>
      <c r="AL41" s="10"/>
      <c r="AM41" s="111">
        <f t="shared" si="4"/>
        <v>3.915945229326815E-2</v>
      </c>
      <c r="AN41" s="45" t="s">
        <v>771</v>
      </c>
      <c r="AO41" s="13" t="str">
        <f t="shared" si="6"/>
        <v>BIP SALLY #88  4012068</v>
      </c>
      <c r="AP41">
        <v>40000361</v>
      </c>
      <c r="AS41">
        <v>20005847</v>
      </c>
    </row>
    <row r="42" spans="2:45" ht="27" customHeight="1">
      <c r="B42" s="4" t="s">
        <v>61</v>
      </c>
      <c r="C42" s="5" t="s">
        <v>44</v>
      </c>
      <c r="D42" s="6" t="s">
        <v>653</v>
      </c>
      <c r="E42" s="4" t="s">
        <v>46</v>
      </c>
      <c r="F42" s="4" t="s">
        <v>49</v>
      </c>
      <c r="G42" s="6" t="s">
        <v>662</v>
      </c>
      <c r="H42" s="6" t="s">
        <v>167</v>
      </c>
      <c r="I42" s="4" t="s">
        <v>50</v>
      </c>
      <c r="J42" s="39" t="s">
        <v>219</v>
      </c>
      <c r="K42" t="s">
        <v>155</v>
      </c>
      <c r="M42" s="39">
        <v>472448673</v>
      </c>
      <c r="N42" s="4" t="s">
        <v>51</v>
      </c>
      <c r="O42" s="9">
        <v>6200924954</v>
      </c>
      <c r="P42" s="10">
        <v>3485</v>
      </c>
      <c r="Q42" s="14"/>
      <c r="R42" s="1">
        <f t="shared" si="0"/>
        <v>3485</v>
      </c>
      <c r="S42" s="6" t="s">
        <v>151</v>
      </c>
      <c r="T42" s="6">
        <v>1632</v>
      </c>
      <c r="U42" s="6">
        <v>4012165</v>
      </c>
      <c r="W42" s="22">
        <v>45408</v>
      </c>
      <c r="X42" s="10">
        <v>543114</v>
      </c>
      <c r="Y42" s="5" t="s">
        <v>189</v>
      </c>
      <c r="Z42" t="s">
        <v>457</v>
      </c>
      <c r="AA42" s="14"/>
      <c r="AB42" s="14"/>
      <c r="AC42" s="17">
        <f t="shared" si="2"/>
        <v>0</v>
      </c>
      <c r="AE42" s="10"/>
      <c r="AG42" s="10"/>
      <c r="AH42" s="85" t="s">
        <v>133</v>
      </c>
      <c r="AI42">
        <v>9942</v>
      </c>
      <c r="AJ42" s="43">
        <v>7018</v>
      </c>
      <c r="AK42" s="10">
        <f t="shared" si="3"/>
        <v>58440.313500000004</v>
      </c>
      <c r="AL42" s="10"/>
      <c r="AM42" s="111">
        <f t="shared" si="4"/>
        <v>0.10760229620300711</v>
      </c>
      <c r="AN42" s="45" t="s">
        <v>772</v>
      </c>
      <c r="AO42" s="13" t="str">
        <f t="shared" si="6"/>
        <v>BIP SALLY #89  4012165</v>
      </c>
      <c r="AP42">
        <v>40000363</v>
      </c>
      <c r="AS42">
        <v>20005826</v>
      </c>
    </row>
    <row r="43" spans="2:45" ht="27" customHeight="1">
      <c r="B43" s="4" t="s">
        <v>61</v>
      </c>
      <c r="C43" s="5" t="s">
        <v>44</v>
      </c>
      <c r="D43" s="6" t="s">
        <v>655</v>
      </c>
      <c r="E43" s="4" t="s">
        <v>46</v>
      </c>
      <c r="F43" s="4" t="s">
        <v>49</v>
      </c>
      <c r="G43" s="4" t="s">
        <v>715</v>
      </c>
      <c r="H43" s="6" t="s">
        <v>167</v>
      </c>
      <c r="I43" s="4" t="s">
        <v>50</v>
      </c>
      <c r="K43" t="s">
        <v>155</v>
      </c>
      <c r="M43">
        <v>472448672</v>
      </c>
      <c r="N43" s="4" t="s">
        <v>51</v>
      </c>
      <c r="O43" s="9">
        <v>6200963300</v>
      </c>
      <c r="P43" s="10">
        <v>3485</v>
      </c>
      <c r="Q43" s="14"/>
      <c r="R43" s="1">
        <f t="shared" si="0"/>
        <v>3485</v>
      </c>
      <c r="S43" s="6" t="s">
        <v>151</v>
      </c>
      <c r="T43" s="6">
        <v>1632</v>
      </c>
      <c r="U43" s="6">
        <v>4012255</v>
      </c>
      <c r="W43" s="22">
        <v>45408</v>
      </c>
      <c r="X43" s="10">
        <v>1044134</v>
      </c>
      <c r="Y43" s="5" t="s">
        <v>189</v>
      </c>
      <c r="Z43" t="s">
        <v>457</v>
      </c>
      <c r="AA43" s="14"/>
      <c r="AB43" s="14"/>
      <c r="AC43" s="17">
        <f t="shared" si="2"/>
        <v>0</v>
      </c>
      <c r="AE43" s="10"/>
      <c r="AG43" s="10"/>
      <c r="AH43" s="85" t="s">
        <v>133</v>
      </c>
      <c r="AI43">
        <v>9943</v>
      </c>
      <c r="AJ43" s="43">
        <v>7018</v>
      </c>
      <c r="AK43" s="10">
        <f t="shared" si="3"/>
        <v>58440.313500000004</v>
      </c>
      <c r="AL43" s="10"/>
      <c r="AM43" s="111">
        <f t="shared" si="4"/>
        <v>5.597012787630707E-2</v>
      </c>
      <c r="AN43" s="45" t="s">
        <v>770</v>
      </c>
      <c r="AO43" s="13" t="str">
        <f t="shared" si="6"/>
        <v>BIP SALLY #90  4012255</v>
      </c>
      <c r="AP43">
        <v>40000364</v>
      </c>
      <c r="AS43">
        <v>20005827</v>
      </c>
    </row>
    <row r="44" spans="2:45" ht="27" customHeight="1">
      <c r="B44" s="4" t="s">
        <v>61</v>
      </c>
      <c r="C44" s="6" t="s">
        <v>314</v>
      </c>
      <c r="D44" s="6" t="s">
        <v>173</v>
      </c>
      <c r="E44" s="6" t="s">
        <v>325</v>
      </c>
      <c r="F44" s="4" t="s">
        <v>49</v>
      </c>
      <c r="G44" s="4" t="s">
        <v>716</v>
      </c>
      <c r="H44" s="6" t="s">
        <v>167</v>
      </c>
      <c r="I44" s="4" t="s">
        <v>50</v>
      </c>
      <c r="J44" s="72" t="s">
        <v>729</v>
      </c>
      <c r="K44" t="s">
        <v>155</v>
      </c>
      <c r="M44">
        <v>472812954</v>
      </c>
      <c r="N44" s="4" t="s">
        <v>51</v>
      </c>
      <c r="O44" s="9">
        <v>6201240361</v>
      </c>
      <c r="P44" s="10">
        <v>6130</v>
      </c>
      <c r="Q44" s="14"/>
      <c r="R44" s="1">
        <f t="shared" si="0"/>
        <v>6130</v>
      </c>
      <c r="S44" s="6" t="s">
        <v>151</v>
      </c>
      <c r="T44" s="6">
        <v>1632</v>
      </c>
      <c r="U44" s="6">
        <v>4012509</v>
      </c>
      <c r="W44" s="22">
        <v>45412</v>
      </c>
      <c r="X44" s="10">
        <v>986064</v>
      </c>
      <c r="Y44" s="5" t="s">
        <v>189</v>
      </c>
      <c r="Z44" t="s">
        <v>457</v>
      </c>
      <c r="AA44" s="14"/>
      <c r="AB44" s="14"/>
      <c r="AC44" s="17">
        <f t="shared" si="2"/>
        <v>0</v>
      </c>
      <c r="AE44" s="10"/>
      <c r="AG44" s="10"/>
      <c r="AH44" s="85" t="s">
        <v>133</v>
      </c>
      <c r="AI44">
        <v>9945</v>
      </c>
      <c r="AJ44" s="43">
        <v>7018</v>
      </c>
      <c r="AK44" s="10">
        <f t="shared" si="3"/>
        <v>102794.58300000001</v>
      </c>
      <c r="AL44" s="10"/>
      <c r="AM44" s="111">
        <f t="shared" si="4"/>
        <v>0.10424737440977463</v>
      </c>
      <c r="AN44" s="45" t="s">
        <v>839</v>
      </c>
      <c r="AO44" s="13" t="str">
        <f t="shared" si="6"/>
        <v>BIP-OLIGO #3  4012509</v>
      </c>
      <c r="AP44">
        <v>40000381</v>
      </c>
      <c r="AS44">
        <v>20005829</v>
      </c>
    </row>
    <row r="45" spans="2:45" ht="27" customHeight="1">
      <c r="B45" s="4" t="s">
        <v>61</v>
      </c>
      <c r="C45" s="5" t="s">
        <v>44</v>
      </c>
      <c r="D45" s="6" t="s">
        <v>711</v>
      </c>
      <c r="E45" s="4" t="s">
        <v>46</v>
      </c>
      <c r="F45" s="4" t="s">
        <v>49</v>
      </c>
      <c r="G45" s="4" t="s">
        <v>710</v>
      </c>
      <c r="H45" s="6" t="s">
        <v>167</v>
      </c>
      <c r="I45" s="4" t="s">
        <v>50</v>
      </c>
      <c r="J45" s="72" t="s">
        <v>730</v>
      </c>
      <c r="K45" t="s">
        <v>155</v>
      </c>
      <c r="M45" s="39">
        <v>472448674</v>
      </c>
      <c r="N45" s="4" t="s">
        <v>51</v>
      </c>
      <c r="O45" s="9">
        <v>6200970225</v>
      </c>
      <c r="P45" s="10">
        <v>3485</v>
      </c>
      <c r="Q45" s="14"/>
      <c r="R45" s="1">
        <f t="shared" si="0"/>
        <v>3485</v>
      </c>
      <c r="S45" s="6" t="s">
        <v>151</v>
      </c>
      <c r="T45" s="6">
        <v>1632</v>
      </c>
      <c r="U45" s="6">
        <v>4012524</v>
      </c>
      <c r="W45" s="22">
        <v>45411</v>
      </c>
      <c r="X45" s="10">
        <v>854435</v>
      </c>
      <c r="Y45" s="5" t="s">
        <v>189</v>
      </c>
      <c r="Z45" t="s">
        <v>457</v>
      </c>
      <c r="AA45" s="14"/>
      <c r="AB45" s="14"/>
      <c r="AC45" s="17">
        <f t="shared" si="2"/>
        <v>0</v>
      </c>
      <c r="AE45" s="10"/>
      <c r="AG45" s="10"/>
      <c r="AH45" s="85" t="s">
        <v>133</v>
      </c>
      <c r="AI45">
        <v>9946</v>
      </c>
      <c r="AJ45" s="43">
        <v>7018</v>
      </c>
      <c r="AK45" s="10">
        <f t="shared" si="3"/>
        <v>58440.313500000004</v>
      </c>
      <c r="AL45" s="10"/>
      <c r="AM45" s="111">
        <f t="shared" si="4"/>
        <v>6.8396441508131109E-2</v>
      </c>
      <c r="AN45" s="45" t="s">
        <v>770</v>
      </c>
      <c r="AO45" s="13" t="str">
        <f t="shared" si="6"/>
        <v>BIP SALLY #91  4012524</v>
      </c>
      <c r="AP45">
        <v>40000365</v>
      </c>
      <c r="AS45">
        <v>20005830</v>
      </c>
    </row>
    <row r="46" spans="2:45" ht="47.25" customHeight="1">
      <c r="B46" s="4" t="s">
        <v>61</v>
      </c>
      <c r="C46" s="5" t="s">
        <v>120</v>
      </c>
      <c r="D46" s="6" t="s">
        <v>709</v>
      </c>
      <c r="E46" s="4" t="s">
        <v>46</v>
      </c>
      <c r="F46" s="4" t="s">
        <v>49</v>
      </c>
      <c r="G46" s="40" t="s">
        <v>708</v>
      </c>
      <c r="H46" s="6" t="s">
        <v>167</v>
      </c>
      <c r="I46" s="4" t="s">
        <v>50</v>
      </c>
      <c r="J46" s="39" t="s">
        <v>731</v>
      </c>
      <c r="K46" t="s">
        <v>155</v>
      </c>
      <c r="N46" s="6" t="s">
        <v>452</v>
      </c>
      <c r="O46" s="9">
        <v>92178978</v>
      </c>
      <c r="P46" s="10">
        <v>3369.72</v>
      </c>
      <c r="Q46" s="14"/>
      <c r="R46" s="1">
        <f t="shared" si="0"/>
        <v>3369.72</v>
      </c>
      <c r="S46" s="6" t="s">
        <v>151</v>
      </c>
      <c r="T46" s="6">
        <v>1688</v>
      </c>
      <c r="U46" s="6">
        <v>4002367</v>
      </c>
      <c r="W46" s="22">
        <v>45412</v>
      </c>
      <c r="X46" s="10">
        <v>1837349</v>
      </c>
      <c r="Y46" s="5" t="s">
        <v>75</v>
      </c>
      <c r="Z46" t="s">
        <v>765</v>
      </c>
      <c r="AA46" s="14">
        <v>8043.84</v>
      </c>
      <c r="AB46" s="14"/>
      <c r="AC46" s="17">
        <f t="shared" si="2"/>
        <v>8043.84</v>
      </c>
      <c r="AE46" s="10"/>
      <c r="AG46" s="10"/>
      <c r="AH46" s="85" t="s">
        <v>133</v>
      </c>
      <c r="AI46">
        <v>9949</v>
      </c>
      <c r="AJ46" s="43">
        <v>7018</v>
      </c>
      <c r="AK46" s="10">
        <f t="shared" si="3"/>
        <v>56507.171652000005</v>
      </c>
      <c r="AL46" s="10"/>
      <c r="AM46" s="111">
        <f t="shared" si="4"/>
        <v>3.0754729587030013E-2</v>
      </c>
      <c r="AN46" s="45" t="s">
        <v>769</v>
      </c>
      <c r="AO46" s="13" t="str">
        <f t="shared" si="6"/>
        <v>BIP S + BIP A #93+#19  4002367</v>
      </c>
      <c r="AP46">
        <v>40000427</v>
      </c>
      <c r="AQ46">
        <v>20006575</v>
      </c>
      <c r="AS46">
        <v>20005831</v>
      </c>
    </row>
    <row r="47" spans="2:45" ht="27" customHeight="1">
      <c r="B47" s="4" t="s">
        <v>61</v>
      </c>
      <c r="C47" s="5" t="s">
        <v>44</v>
      </c>
      <c r="D47" s="6" t="s">
        <v>707</v>
      </c>
      <c r="E47" s="4" t="s">
        <v>46</v>
      </c>
      <c r="F47" s="4" t="s">
        <v>49</v>
      </c>
      <c r="G47" s="40" t="s">
        <v>713</v>
      </c>
      <c r="H47" s="6" t="s">
        <v>167</v>
      </c>
      <c r="I47" s="4" t="s">
        <v>50</v>
      </c>
      <c r="J47">
        <v>53047</v>
      </c>
      <c r="K47" t="s">
        <v>155</v>
      </c>
      <c r="M47" s="39">
        <v>473132181</v>
      </c>
      <c r="N47" s="4" t="s">
        <v>51</v>
      </c>
      <c r="O47" s="9">
        <v>6201223320</v>
      </c>
      <c r="P47" s="10">
        <v>3485</v>
      </c>
      <c r="Q47" s="14"/>
      <c r="R47" s="1">
        <f t="shared" si="0"/>
        <v>3485</v>
      </c>
      <c r="S47" s="6" t="s">
        <v>151</v>
      </c>
      <c r="T47" s="6">
        <v>1632</v>
      </c>
      <c r="U47" s="6">
        <v>4012677</v>
      </c>
      <c r="W47" s="22">
        <v>45414</v>
      </c>
      <c r="X47" s="10">
        <v>1718599</v>
      </c>
      <c r="Y47" s="5" t="s">
        <v>189</v>
      </c>
      <c r="Z47" t="s">
        <v>170</v>
      </c>
      <c r="AA47" s="14"/>
      <c r="AB47" s="14"/>
      <c r="AC47" s="17">
        <f t="shared" si="2"/>
        <v>0</v>
      </c>
      <c r="AE47" s="10"/>
      <c r="AG47" s="10"/>
      <c r="AH47" s="85" t="s">
        <v>133</v>
      </c>
      <c r="AI47">
        <v>9951</v>
      </c>
      <c r="AJ47" s="43">
        <v>7018</v>
      </c>
      <c r="AK47" s="10">
        <f t="shared" si="3"/>
        <v>58440.313500000004</v>
      </c>
      <c r="AL47" s="10"/>
      <c r="AM47" s="111">
        <f t="shared" si="4"/>
        <v>3.4004624406275115E-2</v>
      </c>
      <c r="AN47" s="45" t="s">
        <v>839</v>
      </c>
      <c r="AO47" s="13" t="str">
        <f t="shared" si="6"/>
        <v>BIP SALLY #94+#20  4012677</v>
      </c>
      <c r="AP47">
        <v>40000380</v>
      </c>
      <c r="AS47">
        <v>20005832</v>
      </c>
    </row>
    <row r="48" spans="2:45" ht="44.25" customHeight="1">
      <c r="B48" s="4" t="s">
        <v>61</v>
      </c>
      <c r="C48" s="6" t="s">
        <v>706</v>
      </c>
      <c r="D48" s="6" t="s">
        <v>705</v>
      </c>
      <c r="E48" s="4" t="s">
        <v>46</v>
      </c>
      <c r="F48" s="4" t="s">
        <v>49</v>
      </c>
      <c r="G48" s="40" t="s">
        <v>704</v>
      </c>
      <c r="H48" s="6" t="s">
        <v>167</v>
      </c>
      <c r="I48" s="4" t="s">
        <v>50</v>
      </c>
      <c r="J48" s="39" t="s">
        <v>732</v>
      </c>
      <c r="K48" t="s">
        <v>155</v>
      </c>
      <c r="N48" s="6" t="s">
        <v>452</v>
      </c>
      <c r="O48" s="9">
        <v>92179206</v>
      </c>
      <c r="P48" s="10">
        <v>3369.72</v>
      </c>
      <c r="Q48" s="14"/>
      <c r="R48" s="1">
        <f t="shared" si="0"/>
        <v>3369.72</v>
      </c>
      <c r="S48" s="6" t="s">
        <v>151</v>
      </c>
      <c r="T48" s="6">
        <v>1688</v>
      </c>
      <c r="U48" s="6">
        <v>4002368</v>
      </c>
      <c r="W48" s="22">
        <v>45411</v>
      </c>
      <c r="X48" s="10">
        <v>1160724</v>
      </c>
      <c r="Y48" s="5" t="s">
        <v>75</v>
      </c>
      <c r="Z48" t="s">
        <v>766</v>
      </c>
      <c r="AA48" s="14">
        <v>8043.84</v>
      </c>
      <c r="AB48" s="14"/>
      <c r="AC48" s="17">
        <f t="shared" si="2"/>
        <v>8043.84</v>
      </c>
      <c r="AE48" s="10"/>
      <c r="AG48" s="10"/>
      <c r="AH48" s="85" t="s">
        <v>133</v>
      </c>
      <c r="AI48">
        <v>9944</v>
      </c>
      <c r="AJ48" s="43">
        <v>7018</v>
      </c>
      <c r="AK48" s="10">
        <f t="shared" si="3"/>
        <v>56507.171652000005</v>
      </c>
      <c r="AL48" s="10"/>
      <c r="AM48" s="111">
        <f t="shared" si="4"/>
        <v>4.8682694294250831E-2</v>
      </c>
      <c r="AN48" s="45" t="s">
        <v>768</v>
      </c>
      <c r="AO48" s="13" t="str">
        <f t="shared" si="6"/>
        <v>BIP L + BIP-S #7+#92  4002368</v>
      </c>
      <c r="AP48">
        <v>40000428</v>
      </c>
      <c r="AQ48">
        <v>20006576</v>
      </c>
      <c r="AS48">
        <v>20005828</v>
      </c>
    </row>
    <row r="49" spans="1:45" ht="50.25" customHeight="1">
      <c r="B49" s="4" t="s">
        <v>61</v>
      </c>
      <c r="C49" s="5" t="s">
        <v>77</v>
      </c>
      <c r="D49" s="6" t="s">
        <v>171</v>
      </c>
      <c r="E49" s="4" t="s">
        <v>135</v>
      </c>
      <c r="F49" s="4" t="s">
        <v>49</v>
      </c>
      <c r="G49" s="40" t="s">
        <v>714</v>
      </c>
      <c r="H49" s="6" t="s">
        <v>167</v>
      </c>
      <c r="I49" s="4" t="s">
        <v>50</v>
      </c>
      <c r="J49" s="39" t="s">
        <v>733</v>
      </c>
      <c r="K49" t="s">
        <v>155</v>
      </c>
      <c r="M49" s="39">
        <v>473132178</v>
      </c>
      <c r="N49" s="4" t="s">
        <v>51</v>
      </c>
      <c r="O49" s="9">
        <v>6201302692</v>
      </c>
      <c r="P49" s="10">
        <v>4855</v>
      </c>
      <c r="Q49" s="14"/>
      <c r="R49" s="1">
        <f t="shared" si="0"/>
        <v>4855</v>
      </c>
      <c r="S49" s="6" t="s">
        <v>151</v>
      </c>
      <c r="T49" s="6">
        <v>1632</v>
      </c>
      <c r="U49" s="6">
        <v>4012656</v>
      </c>
      <c r="W49" s="22">
        <v>45414</v>
      </c>
      <c r="X49" s="10">
        <v>581214</v>
      </c>
      <c r="Y49" s="5" t="s">
        <v>189</v>
      </c>
      <c r="Z49" t="s">
        <v>170</v>
      </c>
      <c r="AA49" s="14"/>
      <c r="AB49" s="14"/>
      <c r="AC49" s="17">
        <f t="shared" si="2"/>
        <v>0</v>
      </c>
      <c r="AE49" s="10"/>
      <c r="AG49" s="10"/>
      <c r="AH49" s="85" t="s">
        <v>133</v>
      </c>
      <c r="AI49">
        <v>9952</v>
      </c>
      <c r="AJ49" s="43">
        <v>7018</v>
      </c>
      <c r="AK49" s="10">
        <f t="shared" si="3"/>
        <v>81413.980500000005</v>
      </c>
      <c r="AL49" s="10"/>
      <c r="AM49" s="111">
        <f t="shared" si="4"/>
        <v>0.14007573888447286</v>
      </c>
      <c r="AN49" s="45" t="s">
        <v>839</v>
      </c>
      <c r="AO49" s="13" t="str">
        <f t="shared" si="6"/>
        <v>BIP-JPMS #2  4012656</v>
      </c>
      <c r="AP49">
        <v>40000382</v>
      </c>
      <c r="AS49">
        <v>20005833</v>
      </c>
    </row>
    <row r="50" spans="1:45" ht="27" customHeight="1">
      <c r="B50" s="4" t="s">
        <v>61</v>
      </c>
      <c r="C50" s="5" t="s">
        <v>44</v>
      </c>
      <c r="D50" s="6" t="s">
        <v>712</v>
      </c>
      <c r="E50" s="4" t="s">
        <v>46</v>
      </c>
      <c r="F50" s="4" t="s">
        <v>49</v>
      </c>
      <c r="G50" s="4" t="s">
        <v>737</v>
      </c>
      <c r="H50" s="6" t="s">
        <v>167</v>
      </c>
      <c r="I50" s="4" t="s">
        <v>50</v>
      </c>
      <c r="K50" t="s">
        <v>155</v>
      </c>
      <c r="M50" s="39">
        <v>473132234</v>
      </c>
      <c r="N50" s="4" t="s">
        <v>51</v>
      </c>
      <c r="O50" s="9">
        <v>6201375711</v>
      </c>
      <c r="P50" s="10">
        <v>3485</v>
      </c>
      <c r="Q50" s="14"/>
      <c r="R50" s="1">
        <f t="shared" si="0"/>
        <v>3485</v>
      </c>
      <c r="S50" s="6" t="s">
        <v>151</v>
      </c>
      <c r="T50" s="6">
        <v>1632</v>
      </c>
      <c r="U50" s="6">
        <v>4013048</v>
      </c>
      <c r="W50" s="22">
        <v>45415</v>
      </c>
      <c r="X50" s="10">
        <v>1770603</v>
      </c>
      <c r="Y50" s="5" t="s">
        <v>189</v>
      </c>
      <c r="Z50" t="s">
        <v>170</v>
      </c>
      <c r="AA50" s="14"/>
      <c r="AB50" s="14"/>
      <c r="AC50" s="17">
        <f t="shared" si="2"/>
        <v>0</v>
      </c>
      <c r="AE50" s="10"/>
      <c r="AG50" s="10"/>
      <c r="AH50" s="85" t="s">
        <v>133</v>
      </c>
      <c r="AI50">
        <v>9957</v>
      </c>
      <c r="AJ50" s="43">
        <v>7018</v>
      </c>
      <c r="AK50" s="10">
        <f t="shared" si="3"/>
        <v>58440.313500000004</v>
      </c>
      <c r="AL50" s="10"/>
      <c r="AM50" s="111">
        <f t="shared" si="4"/>
        <v>3.3005881894473239E-2</v>
      </c>
      <c r="AN50" s="45" t="s">
        <v>839</v>
      </c>
      <c r="AO50" s="13" t="str">
        <f t="shared" si="6"/>
        <v>BIP SALLY #95  4013048</v>
      </c>
      <c r="AP50">
        <v>40000385</v>
      </c>
      <c r="AS50">
        <v>20005835</v>
      </c>
    </row>
    <row r="51" spans="1:45" ht="27" customHeight="1">
      <c r="B51" s="4" t="s">
        <v>61</v>
      </c>
      <c r="C51" s="5" t="s">
        <v>85</v>
      </c>
      <c r="D51" s="6" t="s">
        <v>185</v>
      </c>
      <c r="E51" s="4" t="s">
        <v>85</v>
      </c>
      <c r="F51" s="4" t="s">
        <v>49</v>
      </c>
      <c r="G51" s="4" t="s">
        <v>726</v>
      </c>
      <c r="H51" s="6" t="s">
        <v>167</v>
      </c>
      <c r="I51" s="4" t="s">
        <v>50</v>
      </c>
      <c r="J51" s="39" t="s">
        <v>379</v>
      </c>
      <c r="K51" t="s">
        <v>155</v>
      </c>
      <c r="N51" s="4" t="s">
        <v>53</v>
      </c>
      <c r="O51" s="9">
        <v>261613</v>
      </c>
      <c r="P51" s="10">
        <v>4358</v>
      </c>
      <c r="Q51" s="14"/>
      <c r="R51" s="1">
        <f t="shared" si="0"/>
        <v>4358</v>
      </c>
      <c r="S51" s="6" t="s">
        <v>555</v>
      </c>
      <c r="T51" s="6">
        <v>3950</v>
      </c>
      <c r="U51" s="6">
        <v>4017187</v>
      </c>
      <c r="W51" s="22">
        <v>45416</v>
      </c>
      <c r="X51" s="10">
        <v>576172</v>
      </c>
      <c r="Y51" s="5" t="s">
        <v>53</v>
      </c>
      <c r="Z51" t="s">
        <v>170</v>
      </c>
      <c r="AA51" s="14"/>
      <c r="AB51" s="14"/>
      <c r="AC51" s="17">
        <f t="shared" si="2"/>
        <v>0</v>
      </c>
      <c r="AE51" s="10"/>
      <c r="AG51" s="10"/>
      <c r="AH51" s="85" t="s">
        <v>245</v>
      </c>
      <c r="AI51" s="86" t="s">
        <v>245</v>
      </c>
      <c r="AJ51" s="10">
        <v>0</v>
      </c>
      <c r="AK51" s="10">
        <f t="shared" si="3"/>
        <v>73079.737800000003</v>
      </c>
      <c r="AL51" s="10"/>
      <c r="AM51" s="111">
        <f t="shared" si="4"/>
        <v>0.12683666995272244</v>
      </c>
      <c r="AN51" s="21">
        <v>45427</v>
      </c>
      <c r="AO51" s="13" t="str">
        <f t="shared" si="6"/>
        <v>Costa Rica #8  4017187</v>
      </c>
      <c r="AP51">
        <v>40000366</v>
      </c>
    </row>
    <row r="52" spans="1:45" ht="43.5" customHeight="1">
      <c r="B52" s="4" t="s">
        <v>61</v>
      </c>
      <c r="C52" s="5" t="s">
        <v>98</v>
      </c>
      <c r="D52" s="6" t="s">
        <v>184</v>
      </c>
      <c r="E52" s="4" t="s">
        <v>98</v>
      </c>
      <c r="F52" s="4" t="s">
        <v>49</v>
      </c>
      <c r="G52" s="40" t="s">
        <v>727</v>
      </c>
      <c r="H52" s="6" t="s">
        <v>167</v>
      </c>
      <c r="I52" s="4" t="s">
        <v>50</v>
      </c>
      <c r="J52" s="39" t="s">
        <v>675</v>
      </c>
      <c r="K52" t="s">
        <v>155</v>
      </c>
      <c r="N52" s="4" t="s">
        <v>53</v>
      </c>
      <c r="O52" s="9">
        <v>261614</v>
      </c>
      <c r="P52" s="10">
        <v>3850</v>
      </c>
      <c r="Q52" s="14"/>
      <c r="R52" s="1">
        <f t="shared" si="0"/>
        <v>3850</v>
      </c>
      <c r="S52" s="6" t="s">
        <v>555</v>
      </c>
      <c r="T52" s="6">
        <v>3950</v>
      </c>
      <c r="U52" s="6">
        <v>4017185</v>
      </c>
      <c r="W52" s="22">
        <v>45416</v>
      </c>
      <c r="X52" s="10">
        <v>1000427</v>
      </c>
      <c r="Y52" s="5" t="s">
        <v>53</v>
      </c>
      <c r="Z52" t="s">
        <v>170</v>
      </c>
      <c r="AA52" s="14"/>
      <c r="AB52" s="14"/>
      <c r="AC52" s="17">
        <f t="shared" si="2"/>
        <v>0</v>
      </c>
      <c r="AE52" s="10"/>
      <c r="AG52" s="10"/>
      <c r="AH52" s="85" t="s">
        <v>245</v>
      </c>
      <c r="AI52" s="86" t="s">
        <v>245</v>
      </c>
      <c r="AJ52" s="10">
        <v>0</v>
      </c>
      <c r="AK52" s="10">
        <f t="shared" si="3"/>
        <v>64561.035000000003</v>
      </c>
      <c r="AL52" s="10"/>
      <c r="AM52" s="111">
        <f t="shared" si="4"/>
        <v>6.453347920437974E-2</v>
      </c>
      <c r="AN52" s="21">
        <v>45427</v>
      </c>
      <c r="AO52" s="13" t="str">
        <f t="shared" si="6"/>
        <v>El Salvador #7  4017185</v>
      </c>
      <c r="AP52">
        <v>40000371</v>
      </c>
    </row>
    <row r="53" spans="1:45" ht="27" customHeight="1">
      <c r="B53" s="4" t="s">
        <v>61</v>
      </c>
      <c r="C53" s="5" t="s">
        <v>89</v>
      </c>
      <c r="D53" s="6" t="s">
        <v>184</v>
      </c>
      <c r="E53" s="4" t="s">
        <v>89</v>
      </c>
      <c r="F53" s="4" t="s">
        <v>49</v>
      </c>
      <c r="G53" s="40" t="s">
        <v>728</v>
      </c>
      <c r="H53" s="6" t="s">
        <v>167</v>
      </c>
      <c r="I53" s="4" t="s">
        <v>50</v>
      </c>
      <c r="J53" s="39" t="s">
        <v>379</v>
      </c>
      <c r="K53" t="s">
        <v>155</v>
      </c>
      <c r="N53" s="4" t="s">
        <v>53</v>
      </c>
      <c r="O53" s="9">
        <v>261615</v>
      </c>
      <c r="P53" s="10">
        <v>5638</v>
      </c>
      <c r="Q53" s="14"/>
      <c r="R53" s="1">
        <f t="shared" si="0"/>
        <v>5638</v>
      </c>
      <c r="S53" s="6" t="s">
        <v>555</v>
      </c>
      <c r="T53" s="6">
        <v>3950</v>
      </c>
      <c r="U53" s="6">
        <v>4017186</v>
      </c>
      <c r="W53" s="22">
        <v>45420</v>
      </c>
      <c r="X53" s="10">
        <v>728924</v>
      </c>
      <c r="Y53" s="5" t="s">
        <v>53</v>
      </c>
      <c r="Z53" t="s">
        <v>170</v>
      </c>
      <c r="AA53" s="14"/>
      <c r="AB53" s="14"/>
      <c r="AC53" s="17">
        <f t="shared" si="2"/>
        <v>0</v>
      </c>
      <c r="AE53" s="10"/>
      <c r="AG53" s="10"/>
      <c r="AH53" s="85" t="s">
        <v>245</v>
      </c>
      <c r="AI53" s="86" t="s">
        <v>245</v>
      </c>
      <c r="AJ53" s="10">
        <v>0</v>
      </c>
      <c r="AK53" s="10">
        <f t="shared" si="3"/>
        <v>94544.185800000007</v>
      </c>
      <c r="AL53" s="10"/>
      <c r="AM53" s="111">
        <f t="shared" si="4"/>
        <v>0.12970376308092477</v>
      </c>
      <c r="AN53" s="21">
        <v>45427</v>
      </c>
      <c r="AO53" s="13" t="str">
        <f t="shared" si="6"/>
        <v>Guatemala #7  4017186</v>
      </c>
      <c r="AP53">
        <v>40000367</v>
      </c>
    </row>
    <row r="54" spans="1:45" ht="27" customHeight="1">
      <c r="A54" t="s">
        <v>718</v>
      </c>
      <c r="B54" s="4" t="s">
        <v>61</v>
      </c>
      <c r="C54" s="6" t="s">
        <v>717</v>
      </c>
      <c r="D54" s="6" t="s">
        <v>579</v>
      </c>
      <c r="E54" s="6" t="s">
        <v>720</v>
      </c>
      <c r="F54" s="4" t="s">
        <v>52</v>
      </c>
      <c r="G54" s="4" t="s">
        <v>719</v>
      </c>
      <c r="H54" s="6" t="s">
        <v>177</v>
      </c>
      <c r="I54" s="4" t="s">
        <v>140</v>
      </c>
      <c r="K54" t="s">
        <v>155</v>
      </c>
      <c r="M54" s="39" t="s">
        <v>734</v>
      </c>
      <c r="N54" s="4" t="s">
        <v>70</v>
      </c>
      <c r="O54" t="s">
        <v>245</v>
      </c>
      <c r="Q54" s="14"/>
      <c r="R54" s="1">
        <f t="shared" si="0"/>
        <v>0</v>
      </c>
      <c r="U54" s="6" t="s">
        <v>245</v>
      </c>
      <c r="W54" s="22"/>
      <c r="X54" s="10"/>
      <c r="Y54" s="5"/>
      <c r="AA54" s="14"/>
      <c r="AB54" s="14"/>
      <c r="AC54" s="17">
        <f t="shared" si="2"/>
        <v>0</v>
      </c>
      <c r="AE54" s="10"/>
      <c r="AG54" s="10"/>
      <c r="AH54" s="85" t="s">
        <v>245</v>
      </c>
      <c r="AI54" s="86" t="s">
        <v>245</v>
      </c>
      <c r="AJ54" s="10">
        <v>0</v>
      </c>
      <c r="AK54" s="10">
        <f t="shared" si="3"/>
        <v>0</v>
      </c>
      <c r="AL54" s="10"/>
      <c r="AM54" s="111" t="e">
        <f t="shared" si="4"/>
        <v>#DIV/0!</v>
      </c>
      <c r="AN54" s="21"/>
      <c r="AO54" s="13" t="str">
        <f t="shared" si="6"/>
        <v>FMI MUESTRAS  N/A</v>
      </c>
    </row>
    <row r="55" spans="1:45" ht="27" customHeight="1">
      <c r="B55" s="4" t="s">
        <v>61</v>
      </c>
      <c r="C55" s="5" t="s">
        <v>92</v>
      </c>
      <c r="D55" s="6" t="s">
        <v>735</v>
      </c>
      <c r="E55" s="4" t="s">
        <v>92</v>
      </c>
      <c r="F55" s="4" t="s">
        <v>52</v>
      </c>
      <c r="G55" s="4" t="s">
        <v>736</v>
      </c>
      <c r="H55" s="6" t="s">
        <v>167</v>
      </c>
      <c r="I55" s="4" t="s">
        <v>140</v>
      </c>
      <c r="K55" t="s">
        <v>155</v>
      </c>
      <c r="M55" s="39" t="s">
        <v>738</v>
      </c>
      <c r="N55" s="4" t="s">
        <v>70</v>
      </c>
      <c r="O55" t="s">
        <v>245</v>
      </c>
      <c r="Q55" s="14"/>
      <c r="R55" s="1">
        <f t="shared" si="0"/>
        <v>0</v>
      </c>
      <c r="U55" s="6" t="s">
        <v>245</v>
      </c>
      <c r="W55" s="22"/>
      <c r="X55" s="10"/>
      <c r="Y55" s="5"/>
      <c r="AA55" s="14"/>
      <c r="AB55" s="14"/>
      <c r="AC55" s="17">
        <f t="shared" si="2"/>
        <v>0</v>
      </c>
      <c r="AE55" s="10"/>
      <c r="AG55" s="10"/>
      <c r="AH55" s="85" t="s">
        <v>245</v>
      </c>
      <c r="AI55" s="86" t="s">
        <v>245</v>
      </c>
      <c r="AJ55" s="10">
        <v>0</v>
      </c>
      <c r="AK55" s="10">
        <f t="shared" si="3"/>
        <v>0</v>
      </c>
      <c r="AL55" s="10"/>
      <c r="AM55" s="111" t="e">
        <f t="shared" si="4"/>
        <v>#DIV/0!</v>
      </c>
      <c r="AN55" s="21"/>
      <c r="AO55" s="13" t="str">
        <f t="shared" ref="AO55" si="7">+C55&amp;" "&amp;D55&amp;" "&amp;" "&amp;U55</f>
        <v>Italia MP001288  N/A</v>
      </c>
    </row>
    <row r="56" spans="1:45" ht="27" customHeight="1">
      <c r="B56" s="4" t="s">
        <v>61</v>
      </c>
      <c r="C56" s="5" t="s">
        <v>129</v>
      </c>
      <c r="D56" s="6"/>
      <c r="E56" s="4"/>
      <c r="F56" s="4"/>
      <c r="G56" s="4"/>
      <c r="H56" s="6"/>
      <c r="I56" s="4"/>
      <c r="N56" s="4"/>
      <c r="Q56" s="14"/>
      <c r="R56" s="1">
        <f>P56+Q56</f>
        <v>0</v>
      </c>
      <c r="W56" s="22"/>
      <c r="X56" s="10"/>
      <c r="Y56" s="5"/>
      <c r="AA56" s="14"/>
      <c r="AB56" s="14"/>
      <c r="AC56" s="17">
        <f t="shared" si="2"/>
        <v>0</v>
      </c>
      <c r="AE56" s="10"/>
      <c r="AF56">
        <v>11977</v>
      </c>
      <c r="AG56" s="10">
        <v>2378</v>
      </c>
      <c r="AH56" s="85"/>
      <c r="AI56" s="86"/>
      <c r="AJ56" s="10"/>
      <c r="AK56" s="10">
        <f t="shared" si="3"/>
        <v>0</v>
      </c>
      <c r="AL56" s="10"/>
      <c r="AM56" s="111" t="e">
        <f t="shared" si="4"/>
        <v>#DIV/0!</v>
      </c>
      <c r="AN56" s="21">
        <v>45408</v>
      </c>
      <c r="AO56" s="13" t="str">
        <f>+C56&amp;" "&amp;D56&amp;" "&amp;" "&amp;U56</f>
        <v xml:space="preserve">HF CONSULTORES   </v>
      </c>
    </row>
    <row r="57" spans="1:45" ht="27" customHeight="1">
      <c r="B57" s="4" t="s">
        <v>61</v>
      </c>
      <c r="C57" s="5" t="s">
        <v>129</v>
      </c>
      <c r="D57" s="6"/>
      <c r="E57" s="4"/>
      <c r="F57" s="4"/>
      <c r="G57" s="4"/>
      <c r="H57" s="6"/>
      <c r="I57" s="4"/>
      <c r="N57" s="4"/>
      <c r="Q57" s="14"/>
      <c r="R57" s="1">
        <f>P57+Q57</f>
        <v>0</v>
      </c>
      <c r="W57" s="22"/>
      <c r="X57" s="10"/>
      <c r="Y57" s="5"/>
      <c r="AA57" s="14"/>
      <c r="AB57" s="14"/>
      <c r="AC57" s="17">
        <f t="shared" si="2"/>
        <v>0</v>
      </c>
      <c r="AE57" s="10"/>
      <c r="AF57">
        <v>11976</v>
      </c>
      <c r="AG57" s="10">
        <v>2378</v>
      </c>
      <c r="AH57" s="85"/>
      <c r="AI57" s="86"/>
      <c r="AJ57" s="10"/>
      <c r="AK57" s="10">
        <f t="shared" si="3"/>
        <v>0</v>
      </c>
      <c r="AL57" s="10"/>
      <c r="AM57" s="111" t="e">
        <f t="shared" si="4"/>
        <v>#DIV/0!</v>
      </c>
      <c r="AN57" s="21">
        <v>45408</v>
      </c>
      <c r="AO57" s="13" t="str">
        <f>+C57&amp;" "&amp;D57&amp;" "&amp;" "&amp;U57</f>
        <v xml:space="preserve">HF CONSULTORES   </v>
      </c>
    </row>
    <row r="58" spans="1:45" ht="27" customHeight="1">
      <c r="B58" s="4" t="s">
        <v>61</v>
      </c>
      <c r="C58" s="5" t="s">
        <v>129</v>
      </c>
      <c r="D58" s="6"/>
      <c r="E58" s="4"/>
      <c r="F58" s="4"/>
      <c r="G58" s="4"/>
      <c r="H58" s="6"/>
      <c r="I58" s="4"/>
      <c r="N58" s="4"/>
      <c r="Q58" s="14"/>
      <c r="R58" s="1">
        <f>P58+Q58</f>
        <v>0</v>
      </c>
      <c r="W58" s="22"/>
      <c r="X58" s="10"/>
      <c r="Y58" s="5"/>
      <c r="AA58" s="14"/>
      <c r="AB58" s="14"/>
      <c r="AC58" s="17">
        <f t="shared" si="2"/>
        <v>0</v>
      </c>
      <c r="AE58" s="10"/>
      <c r="AF58">
        <v>11975</v>
      </c>
      <c r="AG58" s="10">
        <v>2378</v>
      </c>
      <c r="AH58" s="85"/>
      <c r="AI58" s="85"/>
      <c r="AJ58" s="10"/>
      <c r="AK58" s="10">
        <f t="shared" si="3"/>
        <v>0</v>
      </c>
      <c r="AL58" s="10"/>
      <c r="AM58" s="111" t="e">
        <f t="shared" si="4"/>
        <v>#DIV/0!</v>
      </c>
      <c r="AN58" s="21">
        <v>45408</v>
      </c>
      <c r="AO58" s="13" t="str">
        <f>+C58&amp;" "&amp;D58&amp;" "&amp;" "&amp;U58</f>
        <v xml:space="preserve">HF CONSULTORES   </v>
      </c>
    </row>
  </sheetData>
  <autoFilter ref="A2:AS58"/>
  <mergeCells count="8">
    <mergeCell ref="AF1:AG1"/>
    <mergeCell ref="AN1:AS1"/>
    <mergeCell ref="B1:L1"/>
    <mergeCell ref="M1:R1"/>
    <mergeCell ref="S1:X1"/>
    <mergeCell ref="Y1:AC1"/>
    <mergeCell ref="AD1:AE1"/>
    <mergeCell ref="AH1:AJ1"/>
  </mergeCells>
  <phoneticPr fontId="11" type="noConversion"/>
  <conditionalFormatting sqref="A1:AH1 AK1:XFD1 A2:XFD3 A4:AJ30 AK4:XFD58 A31:AH31 A32:AJ32 A33:AH34 A35:AJ40 A41:AH50 A51:AJ58 A59:XFD1048576">
    <cfRule type="cellIs" dxfId="118" priority="1" operator="equal">
      <formula>"PENDIENTE"</formula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DATA!$C$3:$C$39</xm:f>
          </x14:formula1>
          <xm:sqref>C3:C15 E30:E35 C17:C44 C50:C58</xm:sqref>
        </x14:dataValidation>
        <x14:dataValidation type="list" allowBlank="1" showInputMessage="1" showErrorMessage="1">
          <x14:formula1>
            <xm:f>DATA!$D$3:$D$43</xm:f>
          </x14:formula1>
          <xm:sqref>G22 E3:E29 E36:E44 E50:E58</xm:sqref>
        </x14:dataValidation>
        <x14:dataValidation type="list" allowBlank="1" showInputMessage="1" showErrorMessage="1">
          <x14:formula1>
            <xm:f>DATA!$G$3:$G$8</xm:f>
          </x14:formula1>
          <xm:sqref>K3:K44 K50:K58</xm:sqref>
        </x14:dataValidation>
        <x14:dataValidation type="list" allowBlank="1" showInputMessage="1" showErrorMessage="1">
          <x14:formula1>
            <xm:f>DATA!$I$3:$I$8</xm:f>
          </x14:formula1>
          <xm:sqref>S3:S44 S50:S58</xm:sqref>
        </x14:dataValidation>
        <x14:dataValidation type="list" allowBlank="1" showInputMessage="1" showErrorMessage="1">
          <x14:formula1>
            <xm:f>DATA!$H$3:$H$13</xm:f>
          </x14:formula1>
          <xm:sqref>N3:N44 N51:N58</xm:sqref>
        </x14:dataValidation>
        <x14:dataValidation type="list" allowBlank="1" showInputMessage="1" showErrorMessage="1">
          <x14:formula1>
            <xm:f>DATA!$F$3:$F$9</xm:f>
          </x14:formula1>
          <xm:sqref>I3:I44 I54:I58</xm:sqref>
        </x14:dataValidation>
        <x14:dataValidation type="list" allowBlank="1" showInputMessage="1" showErrorMessage="1">
          <x14:formula1>
            <xm:f>DATA!$E$3:$E$5</xm:f>
          </x14:formula1>
          <xm:sqref>F3:F44 F51:F58</xm:sqref>
        </x14:dataValidation>
        <x14:dataValidation type="list" allowBlank="1" showInputMessage="1" showErrorMessage="1">
          <x14:formula1>
            <xm:f>DATA!$B$3:$B$14</xm:f>
          </x14:formula1>
          <xm:sqref>B3:B44 B51:B58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O292"/>
  <sheetViews>
    <sheetView topLeftCell="E1" zoomScale="70" zoomScaleNormal="70" workbookViewId="0">
      <selection activeCell="O6" sqref="A1:XEO292"/>
    </sheetView>
  </sheetViews>
  <sheetFormatPr baseColWidth="10" defaultRowHeight="15"/>
  <cols>
    <col min="1" max="1" width="50" customWidth="1"/>
    <col min="2" max="2" width="11.42578125" customWidth="1"/>
    <col min="3" max="3" width="22.5703125" customWidth="1"/>
    <col min="4" max="4" width="18.5703125" customWidth="1"/>
    <col min="5" max="5" width="19" customWidth="1"/>
    <col min="6" max="6" width="11.42578125" customWidth="1"/>
    <col min="7" max="7" width="16.5703125" customWidth="1"/>
    <col min="8" max="8" width="11.42578125" customWidth="1"/>
    <col min="9" max="9" width="22" customWidth="1"/>
    <col min="10" max="10" width="32.85546875" customWidth="1"/>
    <col min="11" max="11" width="22.85546875" customWidth="1"/>
    <col min="12" max="12" width="25" customWidth="1"/>
    <col min="13" max="13" width="25.85546875" style="39" customWidth="1"/>
    <col min="14" max="14" width="21.42578125" customWidth="1"/>
    <col min="15" max="15" width="24.42578125" customWidth="1"/>
    <col min="16" max="16" width="24.42578125" style="10" customWidth="1"/>
    <col min="17" max="17" width="17.42578125" customWidth="1"/>
    <col min="18" max="18" width="31.5703125" customWidth="1"/>
    <col min="19" max="19" width="18" style="6" customWidth="1"/>
    <col min="20" max="20" width="14.5703125" style="6" customWidth="1"/>
    <col min="21" max="21" width="20" style="6" customWidth="1"/>
    <col min="22" max="22" width="19" customWidth="1"/>
    <col min="23" max="23" width="18.5703125" customWidth="1"/>
    <col min="24" max="24" width="31.5703125" customWidth="1"/>
    <col min="25" max="25" width="15.85546875" customWidth="1"/>
    <col min="26" max="26" width="30" customWidth="1"/>
    <col min="27" max="27" width="24.140625" customWidth="1"/>
    <col min="28" max="28" width="22.42578125" style="10" customWidth="1"/>
    <col min="29" max="29" width="36.140625" customWidth="1"/>
    <col min="30" max="30" width="18.5703125" customWidth="1"/>
    <col min="31" max="31" width="16" customWidth="1"/>
    <col min="32" max="32" width="18.42578125" customWidth="1"/>
    <col min="33" max="33" width="17.42578125" customWidth="1"/>
    <col min="34" max="34" width="18.42578125" customWidth="1"/>
    <col min="35" max="35" width="17.42578125" customWidth="1"/>
    <col min="36" max="36" width="18.42578125" customWidth="1"/>
    <col min="37" max="37" width="20.42578125" style="114" customWidth="1"/>
    <col min="38" max="38" width="19" customWidth="1"/>
    <col min="39" max="39" width="26.5703125" style="11" customWidth="1"/>
    <col min="40" max="40" width="26.140625" style="12" customWidth="1"/>
    <col min="41" max="41" width="28.42578125" bestFit="1" customWidth="1"/>
    <col min="42" max="42" width="23.85546875" customWidth="1"/>
    <col min="43" max="43" width="19.42578125" customWidth="1"/>
    <col min="44" max="44" width="23.5703125" customWidth="1"/>
    <col min="45" max="45" width="31.42578125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142</v>
      </c>
      <c r="AH1" s="177"/>
      <c r="AI1" s="175" t="s">
        <v>3</v>
      </c>
      <c r="AJ1" s="176"/>
      <c r="AK1" s="18" t="s">
        <v>162</v>
      </c>
      <c r="AL1" s="19" t="s">
        <v>4</v>
      </c>
      <c r="AM1" s="20">
        <v>16.801100000000002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46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1385</v>
      </c>
      <c r="AG2" s="25" t="s">
        <v>1386</v>
      </c>
      <c r="AH2" s="25" t="s">
        <v>1387</v>
      </c>
      <c r="AI2" s="24" t="s">
        <v>1388</v>
      </c>
      <c r="AJ2" s="25" t="s">
        <v>1389</v>
      </c>
      <c r="AK2" s="113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27" customHeight="1">
      <c r="B3" s="4" t="s">
        <v>62</v>
      </c>
      <c r="C3" s="5" t="s">
        <v>44</v>
      </c>
      <c r="D3" s="6" t="s">
        <v>743</v>
      </c>
      <c r="E3" s="4" t="s">
        <v>46</v>
      </c>
      <c r="F3" s="4" t="s">
        <v>49</v>
      </c>
      <c r="G3" s="4" t="s">
        <v>753</v>
      </c>
      <c r="H3" s="6" t="s">
        <v>167</v>
      </c>
      <c r="I3" s="4" t="s">
        <v>50</v>
      </c>
      <c r="J3" s="71">
        <v>51758</v>
      </c>
      <c r="K3" t="s">
        <v>155</v>
      </c>
      <c r="M3" s="39">
        <v>473593287</v>
      </c>
      <c r="N3" s="4" t="s">
        <v>51</v>
      </c>
      <c r="O3" s="9">
        <v>6201456829</v>
      </c>
      <c r="P3" s="10">
        <v>3485</v>
      </c>
      <c r="Q3" s="14"/>
      <c r="R3" s="1">
        <v>3485</v>
      </c>
      <c r="S3" s="6" t="s">
        <v>151</v>
      </c>
      <c r="T3" s="6">
        <v>1632</v>
      </c>
      <c r="U3" s="6">
        <v>4013345</v>
      </c>
      <c r="W3" s="22">
        <v>45419</v>
      </c>
      <c r="X3" s="10">
        <v>1817742</v>
      </c>
      <c r="Y3" s="5" t="s">
        <v>189</v>
      </c>
      <c r="Z3" t="s">
        <v>457</v>
      </c>
      <c r="AA3" s="14">
        <v>0</v>
      </c>
      <c r="AC3" s="14"/>
      <c r="AD3" s="17">
        <v>0</v>
      </c>
      <c r="AF3" s="10"/>
      <c r="AG3">
        <v>9958</v>
      </c>
      <c r="AH3" s="80">
        <v>7018</v>
      </c>
      <c r="AJ3" s="10"/>
      <c r="AK3" s="114">
        <f>Tabla2[[#This Row],[ TOTAL DE GASTOS USD]]*$AM$1</f>
        <v>58551.833500000008</v>
      </c>
      <c r="AM3" s="111">
        <f>Tabla2[[#This Row],[FLETE EN MXN]]/Tabla2[[#This Row],[VALOR COMERCIAL MXN]]</f>
        <v>3.22113003385519E-2</v>
      </c>
      <c r="AN3" s="45" t="s">
        <v>839</v>
      </c>
      <c r="AO3" s="13" t="s">
        <v>916</v>
      </c>
      <c r="AP3">
        <v>40000386</v>
      </c>
      <c r="AS3">
        <v>20005836</v>
      </c>
    </row>
    <row r="4" spans="1:16369" ht="27" customHeight="1">
      <c r="B4" s="4" t="s">
        <v>62</v>
      </c>
      <c r="C4" s="5" t="s">
        <v>44</v>
      </c>
      <c r="D4" s="6" t="s">
        <v>744</v>
      </c>
      <c r="E4" s="4" t="s">
        <v>46</v>
      </c>
      <c r="F4" s="4" t="s">
        <v>49</v>
      </c>
      <c r="G4" s="4" t="s">
        <v>754</v>
      </c>
      <c r="H4" s="6" t="s">
        <v>167</v>
      </c>
      <c r="I4" s="4" t="s">
        <v>50</v>
      </c>
      <c r="J4" s="70" t="s">
        <v>761</v>
      </c>
      <c r="K4" t="s">
        <v>155</v>
      </c>
      <c r="M4" s="39">
        <v>473132179</v>
      </c>
      <c r="N4" s="4" t="s">
        <v>51</v>
      </c>
      <c r="O4" s="9">
        <v>6201656324</v>
      </c>
      <c r="P4" s="10">
        <v>3485</v>
      </c>
      <c r="Q4" s="14"/>
      <c r="R4" s="1">
        <v>3485</v>
      </c>
      <c r="S4" s="6" t="s">
        <v>151</v>
      </c>
      <c r="T4" s="6">
        <v>1632</v>
      </c>
      <c r="U4" s="6">
        <v>4013400</v>
      </c>
      <c r="V4" s="6">
        <v>4013461</v>
      </c>
      <c r="W4" s="22">
        <v>45419</v>
      </c>
      <c r="X4" s="10">
        <v>1697312</v>
      </c>
      <c r="Y4" s="5" t="s">
        <v>189</v>
      </c>
      <c r="Z4" t="s">
        <v>457</v>
      </c>
      <c r="AA4" s="14">
        <v>0</v>
      </c>
      <c r="AC4" s="14"/>
      <c r="AD4" s="17">
        <v>0</v>
      </c>
      <c r="AF4" s="10"/>
      <c r="AG4">
        <v>9966</v>
      </c>
      <c r="AH4" s="80">
        <v>7018</v>
      </c>
      <c r="AJ4" s="10"/>
      <c r="AK4" s="114">
        <f>Tabla2[[#This Row],[ TOTAL DE GASTOS USD]]*$AM$1</f>
        <v>58551.833500000008</v>
      </c>
      <c r="AM4" s="111">
        <f>Tabla2[[#This Row],[FLETE EN MXN]]/Tabla2[[#This Row],[VALOR COMERCIAL MXN]]</f>
        <v>3.4496800529307522E-2</v>
      </c>
      <c r="AN4" s="45" t="s">
        <v>861</v>
      </c>
      <c r="AO4" s="13" t="s">
        <v>917</v>
      </c>
      <c r="AP4">
        <v>40000402</v>
      </c>
      <c r="AS4">
        <v>20005844</v>
      </c>
    </row>
    <row r="5" spans="1:16369" ht="27" customHeight="1">
      <c r="B5" s="4" t="s">
        <v>62</v>
      </c>
      <c r="C5" s="5" t="s">
        <v>44</v>
      </c>
      <c r="D5" s="6" t="s">
        <v>745</v>
      </c>
      <c r="E5" s="4" t="s">
        <v>46</v>
      </c>
      <c r="F5" s="4" t="s">
        <v>49</v>
      </c>
      <c r="G5" s="4" t="s">
        <v>755</v>
      </c>
      <c r="H5" s="6" t="s">
        <v>167</v>
      </c>
      <c r="I5" s="4" t="s">
        <v>50</v>
      </c>
      <c r="J5" s="70" t="s">
        <v>762</v>
      </c>
      <c r="K5" t="s">
        <v>155</v>
      </c>
      <c r="M5" s="39">
        <v>473132180</v>
      </c>
      <c r="N5" s="4" t="s">
        <v>51</v>
      </c>
      <c r="O5" s="9">
        <v>6201680399</v>
      </c>
      <c r="P5" s="10">
        <v>3485</v>
      </c>
      <c r="Q5" s="14"/>
      <c r="R5" s="1">
        <v>3485</v>
      </c>
      <c r="S5" s="6" t="s">
        <v>151</v>
      </c>
      <c r="T5" s="6">
        <v>1632</v>
      </c>
      <c r="U5" s="6">
        <v>4013394</v>
      </c>
      <c r="W5" s="22">
        <v>45420</v>
      </c>
      <c r="X5" s="10">
        <v>1145659</v>
      </c>
      <c r="Y5" s="5" t="s">
        <v>189</v>
      </c>
      <c r="Z5" t="s">
        <v>457</v>
      </c>
      <c r="AA5" s="14">
        <v>0</v>
      </c>
      <c r="AC5" s="14"/>
      <c r="AD5" s="17">
        <v>0</v>
      </c>
      <c r="AF5" s="10"/>
      <c r="AG5">
        <v>9965</v>
      </c>
      <c r="AH5" s="80">
        <v>7018</v>
      </c>
      <c r="AJ5" s="10"/>
      <c r="AK5" s="114">
        <f>Tabla2[[#This Row],[ TOTAL DE GASTOS USD]]*$AM$1</f>
        <v>58551.833500000008</v>
      </c>
      <c r="AM5" s="111">
        <f>Tabla2[[#This Row],[FLETE EN MXN]]/Tabla2[[#This Row],[VALOR COMERCIAL MXN]]</f>
        <v>5.110755774624038E-2</v>
      </c>
      <c r="AN5" s="45" t="s">
        <v>862</v>
      </c>
      <c r="AO5" s="13" t="s">
        <v>918</v>
      </c>
      <c r="AP5">
        <v>40000403</v>
      </c>
      <c r="AS5">
        <v>20005843</v>
      </c>
    </row>
    <row r="6" spans="1:16369" ht="30" customHeight="1">
      <c r="A6" t="s">
        <v>773</v>
      </c>
      <c r="B6" s="4" t="s">
        <v>62</v>
      </c>
      <c r="C6" s="6" t="s">
        <v>748</v>
      </c>
      <c r="D6" s="6" t="s">
        <v>763</v>
      </c>
      <c r="E6" s="4" t="s">
        <v>46</v>
      </c>
      <c r="F6" s="4" t="s">
        <v>49</v>
      </c>
      <c r="G6" s="40" t="s">
        <v>757</v>
      </c>
      <c r="H6" s="6" t="s">
        <v>167</v>
      </c>
      <c r="I6" s="4" t="s">
        <v>50</v>
      </c>
      <c r="J6" s="87" t="s">
        <v>760</v>
      </c>
      <c r="K6" t="s">
        <v>155</v>
      </c>
      <c r="M6" s="39" t="s">
        <v>245</v>
      </c>
      <c r="N6" s="6" t="s">
        <v>452</v>
      </c>
      <c r="O6" t="s">
        <v>972</v>
      </c>
      <c r="P6" s="10">
        <v>3303.73</v>
      </c>
      <c r="Q6" s="14"/>
      <c r="R6" s="10">
        <v>3303.73</v>
      </c>
      <c r="S6" s="6" t="s">
        <v>151</v>
      </c>
      <c r="T6" s="6">
        <v>1688</v>
      </c>
      <c r="U6" s="6">
        <v>4002401</v>
      </c>
      <c r="V6" s="6">
        <v>4002418</v>
      </c>
      <c r="W6" s="22">
        <v>45419</v>
      </c>
      <c r="X6" s="10">
        <v>789785</v>
      </c>
      <c r="Y6" s="5" t="s">
        <v>75</v>
      </c>
      <c r="Z6" t="s">
        <v>830</v>
      </c>
      <c r="AA6" s="14">
        <v>9542.8799999999992</v>
      </c>
      <c r="AC6" s="14"/>
      <c r="AD6" s="17">
        <v>9542.8799999999992</v>
      </c>
      <c r="AF6" s="10"/>
      <c r="AG6">
        <v>9964</v>
      </c>
      <c r="AH6" s="80">
        <v>7018</v>
      </c>
      <c r="AJ6" s="10"/>
      <c r="AK6" s="114">
        <f>Tabla2[[#This Row],[ TOTAL DE GASTOS USD]]*$AM$1</f>
        <v>55506.298103000008</v>
      </c>
      <c r="AM6" s="111">
        <f>Tabla2[[#This Row],[FLETE EN MXN]]/Tabla2[[#This Row],[VALOR COMERCIAL MXN]]</f>
        <v>7.0280263746462651E-2</v>
      </c>
      <c r="AN6" s="45" t="s">
        <v>973</v>
      </c>
      <c r="AO6" s="13" t="s">
        <v>919</v>
      </c>
      <c r="AP6">
        <v>40000480</v>
      </c>
      <c r="AQ6">
        <v>20005887</v>
      </c>
      <c r="AS6">
        <v>20005842</v>
      </c>
    </row>
    <row r="7" spans="1:16369" ht="27" customHeight="1">
      <c r="B7" s="4" t="s">
        <v>62</v>
      </c>
      <c r="C7" s="5" t="s">
        <v>44</v>
      </c>
      <c r="D7" s="6" t="s">
        <v>746</v>
      </c>
      <c r="E7" s="4" t="s">
        <v>46</v>
      </c>
      <c r="F7" s="4" t="s">
        <v>49</v>
      </c>
      <c r="G7" s="4" t="s">
        <v>756</v>
      </c>
      <c r="H7" s="6" t="s">
        <v>167</v>
      </c>
      <c r="I7" s="4" t="s">
        <v>50</v>
      </c>
      <c r="J7" s="69">
        <v>7045</v>
      </c>
      <c r="K7" t="s">
        <v>155</v>
      </c>
      <c r="M7" s="39">
        <v>473593286</v>
      </c>
      <c r="N7" s="4" t="s">
        <v>51</v>
      </c>
      <c r="O7" s="9">
        <v>6201702699</v>
      </c>
      <c r="P7" s="10">
        <v>3485</v>
      </c>
      <c r="Q7" s="14"/>
      <c r="R7" s="1">
        <v>3485</v>
      </c>
      <c r="S7" s="6" t="s">
        <v>151</v>
      </c>
      <c r="T7" s="6">
        <v>1632</v>
      </c>
      <c r="U7" s="6">
        <v>4013505</v>
      </c>
      <c r="W7" s="22">
        <v>45421</v>
      </c>
      <c r="X7" s="10">
        <v>801046</v>
      </c>
      <c r="Y7" s="5" t="s">
        <v>189</v>
      </c>
      <c r="Z7" t="s">
        <v>457</v>
      </c>
      <c r="AA7" s="14">
        <v>0</v>
      </c>
      <c r="AC7" s="14"/>
      <c r="AD7" s="17">
        <v>0</v>
      </c>
      <c r="AF7" s="10"/>
      <c r="AG7">
        <v>9967</v>
      </c>
      <c r="AH7" s="80">
        <v>7018</v>
      </c>
      <c r="AJ7" s="10"/>
      <c r="AK7" s="114">
        <f>Tabla2[[#This Row],[ TOTAL DE GASTOS USD]]*$AM$1</f>
        <v>58551.833500000008</v>
      </c>
      <c r="AM7" s="111">
        <f>Tabla2[[#This Row],[FLETE EN MXN]]/Tabla2[[#This Row],[VALOR COMERCIAL MXN]]</f>
        <v>7.3094221180806107E-2</v>
      </c>
      <c r="AN7" s="45" t="s">
        <v>861</v>
      </c>
      <c r="AO7" s="13" t="s">
        <v>920</v>
      </c>
      <c r="AP7">
        <v>40000404</v>
      </c>
      <c r="AS7">
        <v>20005845</v>
      </c>
    </row>
    <row r="8" spans="1:16369" ht="27" customHeight="1">
      <c r="B8" s="4" t="s">
        <v>62</v>
      </c>
      <c r="C8" s="5" t="s">
        <v>44</v>
      </c>
      <c r="D8" s="6" t="s">
        <v>747</v>
      </c>
      <c r="E8" s="4" t="s">
        <v>46</v>
      </c>
      <c r="F8" s="4" t="s">
        <v>49</v>
      </c>
      <c r="G8" s="4" t="s">
        <v>774</v>
      </c>
      <c r="H8" s="6" t="s">
        <v>167</v>
      </c>
      <c r="I8" s="4" t="s">
        <v>50</v>
      </c>
      <c r="J8" s="72" t="s">
        <v>775</v>
      </c>
      <c r="K8" t="s">
        <v>155</v>
      </c>
      <c r="M8" s="39">
        <v>473904472</v>
      </c>
      <c r="N8" s="4" t="s">
        <v>51</v>
      </c>
      <c r="O8" s="9">
        <v>6201854111</v>
      </c>
      <c r="P8" s="10">
        <v>3485</v>
      </c>
      <c r="Q8" s="14"/>
      <c r="R8" s="1">
        <v>3485</v>
      </c>
      <c r="S8" s="6" t="s">
        <v>151</v>
      </c>
      <c r="T8" s="6">
        <v>1632</v>
      </c>
      <c r="U8" s="6">
        <v>4013614</v>
      </c>
      <c r="W8" s="89">
        <v>45421</v>
      </c>
      <c r="X8" s="10">
        <v>801046</v>
      </c>
      <c r="Y8" s="5" t="s">
        <v>189</v>
      </c>
      <c r="Z8" t="s">
        <v>457</v>
      </c>
      <c r="AA8" s="14">
        <v>0</v>
      </c>
      <c r="AC8" s="14"/>
      <c r="AD8" s="17">
        <v>0</v>
      </c>
      <c r="AF8" s="10"/>
      <c r="AG8">
        <v>9968</v>
      </c>
      <c r="AH8" s="80">
        <v>7018</v>
      </c>
      <c r="AJ8" s="10"/>
      <c r="AK8" s="114">
        <f>Tabla2[[#This Row],[ TOTAL DE GASTOS USD]]*$AM$1</f>
        <v>58551.833500000008</v>
      </c>
      <c r="AM8" s="111">
        <f>Tabla2[[#This Row],[FLETE EN MXN]]/Tabla2[[#This Row],[VALOR COMERCIAL MXN]]</f>
        <v>7.3094221180806107E-2</v>
      </c>
      <c r="AN8" s="45" t="s">
        <v>861</v>
      </c>
      <c r="AO8" s="13" t="str">
        <f>+C8&amp;" "&amp;D8&amp;" "&amp;" "&amp;U8</f>
        <v>BIP SALLY #101  4013614</v>
      </c>
      <c r="AP8">
        <v>40000405</v>
      </c>
      <c r="AS8">
        <v>20005846</v>
      </c>
    </row>
    <row r="9" spans="1:16369" ht="77.25" customHeight="1">
      <c r="B9" s="4" t="s">
        <v>62</v>
      </c>
      <c r="C9" s="5" t="s">
        <v>118</v>
      </c>
      <c r="D9" s="6" t="s">
        <v>176</v>
      </c>
      <c r="E9" s="4" t="s">
        <v>46</v>
      </c>
      <c r="F9" s="4" t="s">
        <v>49</v>
      </c>
      <c r="G9" s="40" t="s">
        <v>758</v>
      </c>
      <c r="H9" s="6" t="s">
        <v>167</v>
      </c>
      <c r="I9" s="4" t="s">
        <v>50</v>
      </c>
      <c r="J9" s="69">
        <v>9021</v>
      </c>
      <c r="K9" t="s">
        <v>155</v>
      </c>
      <c r="M9" s="39">
        <v>473904471</v>
      </c>
      <c r="N9" s="4" t="s">
        <v>51</v>
      </c>
      <c r="O9" s="9">
        <v>6201618079</v>
      </c>
      <c r="P9" s="10">
        <v>5725</v>
      </c>
      <c r="Q9" s="14"/>
      <c r="R9" s="1">
        <v>5725</v>
      </c>
      <c r="S9" s="6" t="s">
        <v>151</v>
      </c>
      <c r="T9" s="6">
        <v>1632</v>
      </c>
      <c r="U9" s="6">
        <v>4013391</v>
      </c>
      <c r="W9" s="22">
        <v>45420</v>
      </c>
      <c r="X9" s="10">
        <v>2130420</v>
      </c>
      <c r="Y9" s="5" t="s">
        <v>189</v>
      </c>
      <c r="Z9" t="s">
        <v>457</v>
      </c>
      <c r="AA9" s="14">
        <v>0</v>
      </c>
      <c r="AC9" s="14"/>
      <c r="AD9" s="17">
        <v>0</v>
      </c>
      <c r="AF9" s="10"/>
      <c r="AG9">
        <v>9963</v>
      </c>
      <c r="AH9" s="80">
        <v>7018</v>
      </c>
      <c r="AJ9" s="10"/>
      <c r="AK9" s="114">
        <f>Tabla2[[#This Row],[ TOTAL DE GASTOS USD]]*$AM$1</f>
        <v>96186.297500000015</v>
      </c>
      <c r="AM9" s="111">
        <f>Tabla2[[#This Row],[FLETE EN MXN]]/Tabla2[[#This Row],[VALOR COMERCIAL MXN]]</f>
        <v>4.5148983533763301E-2</v>
      </c>
      <c r="AN9" s="45" t="s">
        <v>861</v>
      </c>
      <c r="AO9" s="13" t="s">
        <v>921</v>
      </c>
      <c r="AP9">
        <v>40000401</v>
      </c>
      <c r="AS9">
        <v>20005840</v>
      </c>
    </row>
    <row r="10" spans="1:16369" ht="30" customHeight="1">
      <c r="B10" s="4" t="s">
        <v>62</v>
      </c>
      <c r="C10" s="5" t="s">
        <v>113</v>
      </c>
      <c r="D10" s="6" t="s">
        <v>185</v>
      </c>
      <c r="E10" s="4" t="s">
        <v>46</v>
      </c>
      <c r="F10" s="4" t="s">
        <v>49</v>
      </c>
      <c r="G10" s="40" t="s">
        <v>759</v>
      </c>
      <c r="H10" s="6" t="s">
        <v>167</v>
      </c>
      <c r="I10" s="4" t="s">
        <v>50</v>
      </c>
      <c r="J10" s="71">
        <v>52260</v>
      </c>
      <c r="K10" t="s">
        <v>155</v>
      </c>
      <c r="M10" s="39">
        <v>473904470</v>
      </c>
      <c r="N10" s="4" t="s">
        <v>51</v>
      </c>
      <c r="O10" s="9">
        <v>6201516509</v>
      </c>
      <c r="P10" s="10">
        <v>3470</v>
      </c>
      <c r="Q10" s="14"/>
      <c r="R10" s="1">
        <v>3470</v>
      </c>
      <c r="S10" s="6" t="s">
        <v>151</v>
      </c>
      <c r="T10" s="6">
        <v>1632</v>
      </c>
      <c r="U10" s="6">
        <v>4013320</v>
      </c>
      <c r="W10" s="22">
        <v>45419</v>
      </c>
      <c r="X10" s="10">
        <v>353274</v>
      </c>
      <c r="Y10" s="5" t="s">
        <v>189</v>
      </c>
      <c r="Z10" t="s">
        <v>457</v>
      </c>
      <c r="AA10" s="14">
        <v>0</v>
      </c>
      <c r="AC10" s="14"/>
      <c r="AD10" s="17">
        <v>0</v>
      </c>
      <c r="AF10" s="10"/>
      <c r="AG10">
        <v>9959</v>
      </c>
      <c r="AH10" s="80">
        <v>7018</v>
      </c>
      <c r="AJ10" s="10"/>
      <c r="AK10" s="114">
        <f>Tabla2[[#This Row],[ TOTAL DE GASTOS USD]]*$AM$1</f>
        <v>58299.817000000003</v>
      </c>
      <c r="AM10" s="111">
        <f>Tabla2[[#This Row],[FLETE EN MXN]]/Tabla2[[#This Row],[VALOR COMERCIAL MXN]]</f>
        <v>0.16502719418921291</v>
      </c>
      <c r="AN10" s="45" t="s">
        <v>839</v>
      </c>
      <c r="AO10" s="13" t="s">
        <v>922</v>
      </c>
      <c r="AP10">
        <v>40000387</v>
      </c>
      <c r="AS10">
        <v>20005837</v>
      </c>
    </row>
    <row r="11" spans="1:16369" ht="27" customHeight="1">
      <c r="A11" t="s">
        <v>1180</v>
      </c>
      <c r="B11" s="4" t="s">
        <v>62</v>
      </c>
      <c r="C11" s="5" t="s">
        <v>83</v>
      </c>
      <c r="D11" s="6" t="s">
        <v>166</v>
      </c>
      <c r="E11" s="4" t="s">
        <v>83</v>
      </c>
      <c r="F11" s="4" t="s">
        <v>40</v>
      </c>
      <c r="G11" s="4" t="s">
        <v>848</v>
      </c>
      <c r="H11" s="6" t="s">
        <v>167</v>
      </c>
      <c r="I11" s="4" t="s">
        <v>41</v>
      </c>
      <c r="J11" s="39" t="s">
        <v>901</v>
      </c>
      <c r="K11" t="s">
        <v>155</v>
      </c>
      <c r="M11" s="39" t="s">
        <v>900</v>
      </c>
      <c r="N11" s="4" t="s">
        <v>42</v>
      </c>
      <c r="O11" t="s">
        <v>1181</v>
      </c>
      <c r="P11" s="10">
        <v>1850</v>
      </c>
      <c r="Q11" s="14"/>
      <c r="R11" s="1">
        <v>1850</v>
      </c>
      <c r="S11" s="6" t="s">
        <v>147</v>
      </c>
      <c r="T11" s="6">
        <v>3921</v>
      </c>
      <c r="U11" s="6">
        <v>4009651</v>
      </c>
      <c r="V11" s="6">
        <v>4010231</v>
      </c>
      <c r="W11" s="22">
        <v>45441</v>
      </c>
      <c r="X11" s="10">
        <v>1197009</v>
      </c>
      <c r="Y11" s="5" t="s">
        <v>42</v>
      </c>
      <c r="Z11" t="s">
        <v>1182</v>
      </c>
      <c r="AA11" s="14">
        <v>80720.66</v>
      </c>
      <c r="AC11" s="14"/>
      <c r="AD11" s="17">
        <v>80720.66</v>
      </c>
      <c r="AF11" s="10"/>
      <c r="AG11">
        <v>10016</v>
      </c>
      <c r="AH11" s="80">
        <v>9639.6</v>
      </c>
      <c r="AJ11" s="10"/>
      <c r="AK11" s="114">
        <f>Tabla2[[#This Row],[ TOTAL DE GASTOS USD]]*$AM$1</f>
        <v>31082.035000000003</v>
      </c>
      <c r="AM11" s="111">
        <f>Tabla2[[#This Row],[FLETE EN MXN]]/Tabla2[[#This Row],[VALOR COMERCIAL MXN]]</f>
        <v>2.596641712802494E-2</v>
      </c>
      <c r="AN11" s="45" t="s">
        <v>1183</v>
      </c>
      <c r="AO11" s="13" t="s">
        <v>923</v>
      </c>
      <c r="AP11">
        <v>40000511</v>
      </c>
      <c r="AQ11">
        <v>20008187</v>
      </c>
      <c r="AS11">
        <v>20006140</v>
      </c>
    </row>
    <row r="12" spans="1:16369" ht="27" customHeight="1">
      <c r="B12" s="4" t="s">
        <v>62</v>
      </c>
      <c r="C12" s="5" t="s">
        <v>84</v>
      </c>
      <c r="D12" s="6" t="s">
        <v>166</v>
      </c>
      <c r="E12" s="4" t="s">
        <v>84</v>
      </c>
      <c r="F12" s="4" t="s">
        <v>40</v>
      </c>
      <c r="G12" s="90" t="s">
        <v>803</v>
      </c>
      <c r="H12" s="6" t="s">
        <v>167</v>
      </c>
      <c r="I12" s="4" t="s">
        <v>41</v>
      </c>
      <c r="J12" s="68" t="s">
        <v>804</v>
      </c>
      <c r="K12" t="s">
        <v>155</v>
      </c>
      <c r="M12" s="39" t="s">
        <v>805</v>
      </c>
      <c r="N12" s="4" t="s">
        <v>71</v>
      </c>
      <c r="O12" s="9">
        <v>7258</v>
      </c>
      <c r="P12" s="10">
        <v>765</v>
      </c>
      <c r="Q12" s="14"/>
      <c r="R12" s="10">
        <v>765</v>
      </c>
      <c r="S12" s="6" t="s">
        <v>147</v>
      </c>
      <c r="T12" s="6">
        <v>3921</v>
      </c>
      <c r="U12" s="6">
        <v>4008776</v>
      </c>
      <c r="W12" s="22">
        <v>45432</v>
      </c>
      <c r="X12" s="10">
        <v>710091</v>
      </c>
      <c r="Y12" s="99" t="s">
        <v>1055</v>
      </c>
      <c r="Z12" s="82" t="s">
        <v>1054</v>
      </c>
      <c r="AA12" s="14">
        <f>15253.91+40600</f>
        <v>55853.91</v>
      </c>
      <c r="AC12" s="14"/>
      <c r="AD12" s="17">
        <f>AA12+AB12+AC12</f>
        <v>55853.91</v>
      </c>
      <c r="AF12" s="10"/>
      <c r="AG12">
        <v>9985</v>
      </c>
      <c r="AH12" s="80">
        <v>9639.6</v>
      </c>
      <c r="AJ12" s="10"/>
      <c r="AK12" s="114">
        <f>Tabla2[[#This Row],[ TOTAL DE GASTOS USD]]*$AM$1</f>
        <v>12852.8415</v>
      </c>
      <c r="AM12" s="111">
        <f>Tabla2[[#This Row],[FLETE EN MXN]]/Tabla2[[#This Row],[VALOR COMERCIAL MXN]]</f>
        <v>1.8100273767728364E-2</v>
      </c>
      <c r="AN12" s="45" t="s">
        <v>1056</v>
      </c>
      <c r="AO12" s="13" t="s">
        <v>924</v>
      </c>
      <c r="AP12" t="s">
        <v>1020</v>
      </c>
      <c r="AQ12">
        <v>20007095</v>
      </c>
      <c r="AS12">
        <v>20005872</v>
      </c>
    </row>
    <row r="13" spans="1:16369" ht="27" customHeight="1">
      <c r="B13" s="4" t="s">
        <v>62</v>
      </c>
      <c r="C13" s="5" t="s">
        <v>87</v>
      </c>
      <c r="D13" s="6" t="s">
        <v>176</v>
      </c>
      <c r="E13" s="4" t="s">
        <v>87</v>
      </c>
      <c r="F13" s="4" t="s">
        <v>40</v>
      </c>
      <c r="G13" s="4" t="s">
        <v>778</v>
      </c>
      <c r="H13" s="6" t="s">
        <v>167</v>
      </c>
      <c r="I13" s="4" t="s">
        <v>58</v>
      </c>
      <c r="J13" s="39" t="s">
        <v>789</v>
      </c>
      <c r="K13" t="s">
        <v>155</v>
      </c>
      <c r="M13" s="39" t="s">
        <v>788</v>
      </c>
      <c r="N13" s="4" t="s">
        <v>42</v>
      </c>
      <c r="O13" t="s">
        <v>1113</v>
      </c>
      <c r="P13" s="10">
        <v>750</v>
      </c>
      <c r="Q13" s="14"/>
      <c r="R13" s="1">
        <v>750</v>
      </c>
      <c r="S13" s="6" t="s">
        <v>146</v>
      </c>
      <c r="T13" s="6">
        <v>3921</v>
      </c>
      <c r="U13" s="6">
        <v>4002040</v>
      </c>
      <c r="W13" s="22">
        <v>45428</v>
      </c>
      <c r="X13" s="10">
        <v>922158</v>
      </c>
      <c r="Y13" s="5" t="s">
        <v>42</v>
      </c>
      <c r="Z13" t="s">
        <v>1111</v>
      </c>
      <c r="AA13" s="14">
        <v>99592.31</v>
      </c>
      <c r="AC13" s="14"/>
      <c r="AD13" s="17">
        <v>99592.31</v>
      </c>
      <c r="AF13" s="10"/>
      <c r="AG13">
        <v>9983</v>
      </c>
      <c r="AH13" s="80">
        <v>20300</v>
      </c>
      <c r="AJ13" s="10"/>
      <c r="AK13" s="114">
        <f>Tabla2[[#This Row],[ TOTAL DE GASTOS USD]]*$AM$1</f>
        <v>12600.825000000001</v>
      </c>
      <c r="AM13" s="111">
        <f>Tabla2[[#This Row],[FLETE EN MXN]]/Tabla2[[#This Row],[VALOR COMERCIAL MXN]]</f>
        <v>1.3664496756521118E-2</v>
      </c>
      <c r="AN13" s="45" t="s">
        <v>1112</v>
      </c>
      <c r="AO13" s="13" t="s">
        <v>925</v>
      </c>
      <c r="AP13">
        <v>40000513</v>
      </c>
      <c r="AQ13">
        <v>20008261</v>
      </c>
      <c r="AS13">
        <v>20005885</v>
      </c>
    </row>
    <row r="14" spans="1:16369" ht="27" customHeight="1">
      <c r="B14" s="4" t="s">
        <v>62</v>
      </c>
      <c r="C14" s="5" t="s">
        <v>92</v>
      </c>
      <c r="D14" s="6" t="s">
        <v>197</v>
      </c>
      <c r="E14" s="4" t="s">
        <v>92</v>
      </c>
      <c r="F14" s="4" t="s">
        <v>40</v>
      </c>
      <c r="G14" s="4" t="s">
        <v>751</v>
      </c>
      <c r="H14" s="6" t="s">
        <v>167</v>
      </c>
      <c r="I14" s="4" t="s">
        <v>41</v>
      </c>
      <c r="J14" s="39" t="s">
        <v>811</v>
      </c>
      <c r="K14" t="s">
        <v>155</v>
      </c>
      <c r="L14" t="s">
        <v>810</v>
      </c>
      <c r="M14" s="39">
        <v>64611324</v>
      </c>
      <c r="N14" s="4" t="s">
        <v>74</v>
      </c>
      <c r="O14" s="9">
        <v>10119115</v>
      </c>
      <c r="P14" s="10">
        <v>3508.88</v>
      </c>
      <c r="Q14" s="14"/>
      <c r="R14" s="1">
        <v>3508.88</v>
      </c>
      <c r="S14" s="6" t="s">
        <v>147</v>
      </c>
      <c r="T14" s="6">
        <v>3921</v>
      </c>
      <c r="U14" s="6">
        <v>4008026</v>
      </c>
      <c r="W14" s="22">
        <v>45421</v>
      </c>
      <c r="X14" s="10">
        <v>635169</v>
      </c>
      <c r="Y14" s="5" t="s">
        <v>42</v>
      </c>
      <c r="Z14" t="s">
        <v>1311</v>
      </c>
      <c r="AA14" s="14">
        <v>16471.12</v>
      </c>
      <c r="AC14" s="14"/>
      <c r="AD14" s="17">
        <v>16471.12</v>
      </c>
      <c r="AF14" s="10"/>
      <c r="AG14">
        <v>9960</v>
      </c>
      <c r="AH14" s="80">
        <v>9639.6</v>
      </c>
      <c r="AJ14" s="10"/>
      <c r="AK14" s="114">
        <f>Tabla2[[#This Row],[ TOTAL DE GASTOS USD]]*$AM$1</f>
        <v>58953.04376800001</v>
      </c>
      <c r="AM14" s="111">
        <f>Tabla2[[#This Row],[FLETE EN MXN]]/Tabla2[[#This Row],[VALOR COMERCIAL MXN]]</f>
        <v>9.281473712980326E-2</v>
      </c>
      <c r="AN14" s="45" t="s">
        <v>1312</v>
      </c>
      <c r="AO14" s="13" t="s">
        <v>926</v>
      </c>
      <c r="AP14">
        <v>20005892</v>
      </c>
      <c r="AQ14">
        <v>20009449</v>
      </c>
      <c r="AS14">
        <v>20005838</v>
      </c>
    </row>
    <row r="15" spans="1:16369" ht="27" customHeight="1">
      <c r="B15" s="4" t="s">
        <v>62</v>
      </c>
      <c r="C15" s="5" t="s">
        <v>92</v>
      </c>
      <c r="D15" s="6" t="s">
        <v>198</v>
      </c>
      <c r="E15" s="4" t="s">
        <v>92</v>
      </c>
      <c r="F15" s="4" t="s">
        <v>40</v>
      </c>
      <c r="G15" s="4" t="s">
        <v>800</v>
      </c>
      <c r="H15" s="6" t="s">
        <v>167</v>
      </c>
      <c r="I15" s="4" t="s">
        <v>41</v>
      </c>
      <c r="J15" s="68" t="s">
        <v>801</v>
      </c>
      <c r="K15" t="s">
        <v>155</v>
      </c>
      <c r="M15" s="39" t="s">
        <v>802</v>
      </c>
      <c r="N15" s="4" t="s">
        <v>42</v>
      </c>
      <c r="O15" t="s">
        <v>1059</v>
      </c>
      <c r="P15" s="10">
        <v>1350</v>
      </c>
      <c r="Q15" s="14"/>
      <c r="R15" s="1">
        <v>1350</v>
      </c>
      <c r="S15" s="6" t="s">
        <v>147</v>
      </c>
      <c r="T15" s="6">
        <v>3921</v>
      </c>
      <c r="U15" s="6">
        <v>4008851</v>
      </c>
      <c r="W15" s="22">
        <v>45429</v>
      </c>
      <c r="X15" s="10">
        <v>791257</v>
      </c>
      <c r="Y15" s="5" t="s">
        <v>42</v>
      </c>
      <c r="Z15" t="s">
        <v>1057</v>
      </c>
      <c r="AA15" s="14">
        <v>69134.22</v>
      </c>
      <c r="AC15" s="14"/>
      <c r="AD15" s="17">
        <v>69134.22</v>
      </c>
      <c r="AF15" s="10"/>
      <c r="AG15">
        <v>9984</v>
      </c>
      <c r="AH15" s="80">
        <v>9639.6</v>
      </c>
      <c r="AJ15" s="10"/>
      <c r="AK15" s="114">
        <f>Tabla2[[#This Row],[ TOTAL DE GASTOS USD]]*$AM$1</f>
        <v>22681.485000000001</v>
      </c>
      <c r="AM15" s="111">
        <f>Tabla2[[#This Row],[FLETE EN MXN]]/Tabla2[[#This Row],[VALOR COMERCIAL MXN]]</f>
        <v>2.8665130292686195E-2</v>
      </c>
      <c r="AN15" s="45" t="s">
        <v>1058</v>
      </c>
      <c r="AO15" s="13" t="s">
        <v>927</v>
      </c>
      <c r="AP15">
        <v>40000452</v>
      </c>
      <c r="AQ15">
        <v>20007098</v>
      </c>
      <c r="AS15">
        <v>20005871</v>
      </c>
    </row>
    <row r="16" spans="1:16369" ht="27" customHeight="1">
      <c r="B16" s="4" t="s">
        <v>62</v>
      </c>
      <c r="C16" s="5" t="s">
        <v>92</v>
      </c>
      <c r="D16" s="6" t="s">
        <v>199</v>
      </c>
      <c r="E16" s="4" t="s">
        <v>92</v>
      </c>
      <c r="F16" s="4" t="s">
        <v>40</v>
      </c>
      <c r="G16" s="4" t="s">
        <v>849</v>
      </c>
      <c r="H16" s="6" t="s">
        <v>167</v>
      </c>
      <c r="I16" s="4" t="s">
        <v>41</v>
      </c>
      <c r="J16" s="68" t="s">
        <v>859</v>
      </c>
      <c r="K16" t="s">
        <v>155</v>
      </c>
      <c r="L16" t="s">
        <v>860</v>
      </c>
      <c r="M16" s="39">
        <v>69948784</v>
      </c>
      <c r="N16" s="4" t="s">
        <v>74</v>
      </c>
      <c r="O16" s="9">
        <v>10119415</v>
      </c>
      <c r="P16" s="10">
        <v>3508.88</v>
      </c>
      <c r="Q16" s="14"/>
      <c r="R16" s="1">
        <v>3508.88</v>
      </c>
      <c r="S16" s="6" t="s">
        <v>147</v>
      </c>
      <c r="T16" s="6">
        <v>3921</v>
      </c>
      <c r="U16" s="6">
        <v>4009384</v>
      </c>
      <c r="W16" s="22">
        <v>45436</v>
      </c>
      <c r="X16" s="10">
        <v>706342</v>
      </c>
      <c r="Y16" s="5" t="s">
        <v>42</v>
      </c>
      <c r="Z16" t="s">
        <v>1063</v>
      </c>
      <c r="AA16" s="14">
        <v>16482.599999999999</v>
      </c>
      <c r="AC16" s="14"/>
      <c r="AD16" s="17">
        <v>16482.599999999999</v>
      </c>
      <c r="AF16" s="10"/>
      <c r="AG16">
        <v>10010</v>
      </c>
      <c r="AH16" s="80">
        <v>9639.6</v>
      </c>
      <c r="AJ16" s="10"/>
      <c r="AK16" s="114">
        <f>Tabla2[[#This Row],[ TOTAL DE GASTOS USD]]*$AM$1</f>
        <v>58953.04376800001</v>
      </c>
      <c r="AM16" s="111">
        <f>Tabla2[[#This Row],[FLETE EN MXN]]/Tabla2[[#This Row],[VALOR COMERCIAL MXN]]</f>
        <v>8.3462464030172365E-2</v>
      </c>
      <c r="AN16" s="45" t="s">
        <v>1064</v>
      </c>
      <c r="AO16" s="13" t="s">
        <v>928</v>
      </c>
      <c r="AP16">
        <v>20007093</v>
      </c>
      <c r="AS16">
        <v>20006137</v>
      </c>
    </row>
    <row r="17" spans="1:45" ht="27" customHeight="1">
      <c r="B17" s="4" t="s">
        <v>62</v>
      </c>
      <c r="C17" s="5" t="s">
        <v>43</v>
      </c>
      <c r="D17" s="6" t="s">
        <v>198</v>
      </c>
      <c r="E17" s="4" t="s">
        <v>43</v>
      </c>
      <c r="F17" s="4" t="s">
        <v>40</v>
      </c>
      <c r="G17" s="4" t="s">
        <v>752</v>
      </c>
      <c r="H17" s="6" t="s">
        <v>167</v>
      </c>
      <c r="I17" s="4" t="s">
        <v>41</v>
      </c>
      <c r="J17" s="68" t="s">
        <v>818</v>
      </c>
      <c r="K17" t="s">
        <v>155</v>
      </c>
      <c r="L17" t="s">
        <v>816</v>
      </c>
      <c r="M17" s="39" t="s">
        <v>817</v>
      </c>
      <c r="N17" s="4" t="s">
        <v>74</v>
      </c>
      <c r="O17" s="9">
        <v>10119043</v>
      </c>
      <c r="P17" s="10">
        <v>3912.46</v>
      </c>
      <c r="Q17" s="14"/>
      <c r="R17" s="1">
        <v>3912.46</v>
      </c>
      <c r="S17" s="6" t="s">
        <v>146</v>
      </c>
      <c r="T17" s="6">
        <v>3921</v>
      </c>
      <c r="U17" s="6">
        <v>4001923</v>
      </c>
      <c r="W17" s="22">
        <v>45420</v>
      </c>
      <c r="X17" s="10">
        <v>1790898</v>
      </c>
      <c r="Y17" s="5" t="s">
        <v>42</v>
      </c>
      <c r="Z17" s="9" t="s">
        <v>992</v>
      </c>
      <c r="AA17" s="14">
        <v>16496.96</v>
      </c>
      <c r="AC17" s="14"/>
      <c r="AD17" s="17">
        <v>16496.96</v>
      </c>
      <c r="AF17" s="10"/>
      <c r="AG17">
        <v>9962</v>
      </c>
      <c r="AH17" s="80">
        <v>20300</v>
      </c>
      <c r="AJ17" s="10"/>
      <c r="AK17" s="114">
        <f>Tabla2[[#This Row],[ TOTAL DE GASTOS USD]]*$AM$1</f>
        <v>65733.631706</v>
      </c>
      <c r="AM17" s="111">
        <f>Tabla2[[#This Row],[FLETE EN MXN]]/Tabla2[[#This Row],[VALOR COMERCIAL MXN]]</f>
        <v>3.6704285618723125E-2</v>
      </c>
      <c r="AN17" s="45" t="s">
        <v>993</v>
      </c>
      <c r="AO17" s="13" t="s">
        <v>929</v>
      </c>
      <c r="AP17">
        <v>20005854</v>
      </c>
      <c r="AQ17">
        <v>20006927</v>
      </c>
      <c r="AS17">
        <v>20006134</v>
      </c>
    </row>
    <row r="18" spans="1:45" ht="27" customHeight="1">
      <c r="A18" t="s">
        <v>750</v>
      </c>
      <c r="B18" s="4" t="s">
        <v>62</v>
      </c>
      <c r="C18" s="5" t="s">
        <v>43</v>
      </c>
      <c r="D18" s="6" t="s">
        <v>749</v>
      </c>
      <c r="E18" s="4" t="s">
        <v>43</v>
      </c>
      <c r="F18" s="4" t="s">
        <v>52</v>
      </c>
      <c r="G18" s="4" t="s">
        <v>812</v>
      </c>
      <c r="H18" s="6" t="s">
        <v>167</v>
      </c>
      <c r="I18" s="4" t="s">
        <v>41</v>
      </c>
      <c r="J18" s="72">
        <v>327</v>
      </c>
      <c r="K18" t="s">
        <v>155</v>
      </c>
      <c r="L18" t="s">
        <v>814</v>
      </c>
      <c r="M18" s="39" t="s">
        <v>813</v>
      </c>
      <c r="N18" s="6" t="s">
        <v>815</v>
      </c>
      <c r="O18" t="s">
        <v>843</v>
      </c>
      <c r="P18" s="10">
        <v>2808.86</v>
      </c>
      <c r="Q18" s="14"/>
      <c r="R18" s="1">
        <v>2808.86</v>
      </c>
      <c r="S18" s="6" t="s">
        <v>149</v>
      </c>
      <c r="T18" s="6">
        <v>3945</v>
      </c>
      <c r="U18" s="6">
        <v>4002958</v>
      </c>
      <c r="W18" s="22">
        <v>45428</v>
      </c>
      <c r="X18" s="10">
        <v>292311</v>
      </c>
      <c r="Y18" s="5" t="s">
        <v>42</v>
      </c>
      <c r="Z18" t="s">
        <v>1076</v>
      </c>
      <c r="AA18" s="14">
        <v>6990.44</v>
      </c>
      <c r="AC18" s="14"/>
      <c r="AD18" s="17">
        <v>6990.44</v>
      </c>
      <c r="AF18" s="10"/>
      <c r="AG18">
        <v>10006</v>
      </c>
      <c r="AH18" s="80">
        <v>3248</v>
      </c>
      <c r="AJ18" s="10"/>
      <c r="AK18" s="114">
        <f>Tabla2[[#This Row],[ TOTAL DE GASTOS USD]]*$AM$1</f>
        <v>47191.937746000011</v>
      </c>
      <c r="AM18" s="111">
        <f>Tabla2[[#This Row],[FLETE EN MXN]]/Tabla2[[#This Row],[VALOR COMERCIAL MXN]]</f>
        <v>0.16144427594582486</v>
      </c>
      <c r="AN18" s="45" t="s">
        <v>1077</v>
      </c>
      <c r="AO18" s="13" t="s">
        <v>930</v>
      </c>
      <c r="AP18">
        <v>20008466</v>
      </c>
      <c r="AQ18">
        <v>20005911</v>
      </c>
      <c r="AS18">
        <v>20006135</v>
      </c>
    </row>
    <row r="19" spans="1:45" ht="27" customHeight="1">
      <c r="B19" s="4" t="s">
        <v>62</v>
      </c>
      <c r="C19" s="5" t="s">
        <v>121</v>
      </c>
      <c r="D19" s="6" t="s">
        <v>166</v>
      </c>
      <c r="E19" s="4" t="s">
        <v>87</v>
      </c>
      <c r="F19" s="4" t="s">
        <v>40</v>
      </c>
      <c r="G19" s="4" t="s">
        <v>823</v>
      </c>
      <c r="H19" s="6" t="s">
        <v>177</v>
      </c>
      <c r="I19" s="4" t="s">
        <v>59</v>
      </c>
      <c r="J19" s="72" t="s">
        <v>826</v>
      </c>
      <c r="K19" t="s">
        <v>155</v>
      </c>
      <c r="L19" t="s">
        <v>825</v>
      </c>
      <c r="M19" s="39" t="s">
        <v>824</v>
      </c>
      <c r="N19" s="4" t="s">
        <v>71</v>
      </c>
      <c r="O19" s="9">
        <v>7753</v>
      </c>
      <c r="P19" s="10">
        <v>2269.44</v>
      </c>
      <c r="Q19" s="14"/>
      <c r="R19" s="1">
        <v>2269.44</v>
      </c>
      <c r="S19" s="6" t="s">
        <v>146</v>
      </c>
      <c r="T19" s="6">
        <v>3921</v>
      </c>
      <c r="U19" s="6">
        <v>4002105</v>
      </c>
      <c r="W19" s="22">
        <v>45441</v>
      </c>
      <c r="X19" s="10">
        <v>409064</v>
      </c>
      <c r="Y19" s="5" t="s">
        <v>42</v>
      </c>
      <c r="Z19" t="s">
        <v>1062</v>
      </c>
      <c r="AA19" s="14">
        <v>14319.2</v>
      </c>
      <c r="AC19" s="14"/>
      <c r="AD19" s="17">
        <v>14319.2</v>
      </c>
      <c r="AE19" s="51" t="s">
        <v>1110</v>
      </c>
      <c r="AF19" s="10">
        <v>2204</v>
      </c>
      <c r="AG19" s="47" t="s">
        <v>245</v>
      </c>
      <c r="AH19" s="10"/>
      <c r="AJ19" s="10"/>
      <c r="AK19" s="114">
        <f>Tabla2[[#This Row],[ TOTAL DE GASTOS USD]]*$AM$1</f>
        <v>38129.088384000002</v>
      </c>
      <c r="AM19" s="111">
        <f>Tabla2[[#This Row],[FLETE EN MXN]]/Tabla2[[#This Row],[VALOR COMERCIAL MXN]]</f>
        <v>9.3210569456124229E-2</v>
      </c>
      <c r="AN19" s="45" t="s">
        <v>1109</v>
      </c>
      <c r="AO19" s="13" t="s">
        <v>931</v>
      </c>
      <c r="AP19">
        <v>20007796</v>
      </c>
      <c r="AQ19">
        <v>20007102</v>
      </c>
      <c r="AR19">
        <v>20008264</v>
      </c>
    </row>
    <row r="20" spans="1:45" ht="27" customHeight="1">
      <c r="B20" s="4" t="s">
        <v>62</v>
      </c>
      <c r="C20" s="6" t="s">
        <v>251</v>
      </c>
      <c r="D20" s="6" t="s">
        <v>175</v>
      </c>
      <c r="E20" s="6" t="s">
        <v>776</v>
      </c>
      <c r="F20" s="4" t="s">
        <v>49</v>
      </c>
      <c r="G20" s="40" t="s">
        <v>790</v>
      </c>
      <c r="H20" s="6" t="s">
        <v>167</v>
      </c>
      <c r="I20" s="4" t="s">
        <v>50</v>
      </c>
      <c r="J20" s="72" t="s">
        <v>289</v>
      </c>
      <c r="K20" t="s">
        <v>155</v>
      </c>
      <c r="M20" s="39">
        <v>474624196</v>
      </c>
      <c r="N20" s="4" t="s">
        <v>51</v>
      </c>
      <c r="O20" s="9">
        <v>6202261812</v>
      </c>
      <c r="P20" s="10">
        <v>5005</v>
      </c>
      <c r="Q20" s="14"/>
      <c r="R20" s="1">
        <v>5005</v>
      </c>
      <c r="S20" s="6" t="s">
        <v>151</v>
      </c>
      <c r="T20" s="6">
        <v>1632</v>
      </c>
      <c r="U20" s="6">
        <v>4014145</v>
      </c>
      <c r="W20" s="22">
        <v>45429</v>
      </c>
      <c r="X20" s="10">
        <v>905650</v>
      </c>
      <c r="Y20" s="5" t="s">
        <v>189</v>
      </c>
      <c r="Z20" t="s">
        <v>457</v>
      </c>
      <c r="AA20" s="14">
        <v>0</v>
      </c>
      <c r="AC20" s="14"/>
      <c r="AD20" s="17">
        <v>0</v>
      </c>
      <c r="AF20" s="10"/>
      <c r="AG20">
        <v>10007</v>
      </c>
      <c r="AH20" s="80">
        <v>7018</v>
      </c>
      <c r="AJ20" s="10"/>
      <c r="AK20" s="114">
        <f>Tabla2[[#This Row],[ TOTAL DE GASTOS USD]]*$AM$1</f>
        <v>84089.505500000014</v>
      </c>
      <c r="AM20" s="111">
        <f>Tabla2[[#This Row],[FLETE EN MXN]]/Tabla2[[#This Row],[VALOR COMERCIAL MXN]]</f>
        <v>9.2849892894606101E-2</v>
      </c>
      <c r="AN20" s="45" t="s">
        <v>868</v>
      </c>
      <c r="AO20" s="13" t="s">
        <v>932</v>
      </c>
      <c r="AP20">
        <v>40000411</v>
      </c>
      <c r="AS20">
        <v>20006133</v>
      </c>
    </row>
    <row r="21" spans="1:45" ht="27" customHeight="1">
      <c r="B21" s="4" t="s">
        <v>62</v>
      </c>
      <c r="C21" s="6" t="s">
        <v>251</v>
      </c>
      <c r="D21" s="6" t="s">
        <v>176</v>
      </c>
      <c r="E21" s="6" t="s">
        <v>776</v>
      </c>
      <c r="F21" s="4" t="s">
        <v>49</v>
      </c>
      <c r="G21" s="6" t="s">
        <v>792</v>
      </c>
      <c r="H21" s="6" t="s">
        <v>167</v>
      </c>
      <c r="I21" s="4" t="s">
        <v>50</v>
      </c>
      <c r="J21" s="72" t="s">
        <v>791</v>
      </c>
      <c r="K21" t="s">
        <v>155</v>
      </c>
      <c r="M21" s="39">
        <v>474624197</v>
      </c>
      <c r="N21" s="4" t="s">
        <v>51</v>
      </c>
      <c r="O21" s="9">
        <v>6202261544</v>
      </c>
      <c r="P21" s="10">
        <v>5005</v>
      </c>
      <c r="Q21" s="14"/>
      <c r="R21" s="1">
        <v>5005</v>
      </c>
      <c r="S21" s="6" t="s">
        <v>151</v>
      </c>
      <c r="T21" s="6">
        <v>1632</v>
      </c>
      <c r="U21" s="6">
        <v>4014158</v>
      </c>
      <c r="W21" s="22">
        <v>45429</v>
      </c>
      <c r="X21" s="10">
        <v>747877</v>
      </c>
      <c r="Y21" s="5" t="s">
        <v>189</v>
      </c>
      <c r="Z21" t="s">
        <v>457</v>
      </c>
      <c r="AA21" s="14">
        <v>0</v>
      </c>
      <c r="AC21" s="14"/>
      <c r="AD21" s="17">
        <v>0</v>
      </c>
      <c r="AF21" s="10"/>
      <c r="AG21">
        <v>9988</v>
      </c>
      <c r="AH21" s="80">
        <v>7018</v>
      </c>
      <c r="AJ21" s="10"/>
      <c r="AK21" s="114">
        <f>Tabla2[[#This Row],[ TOTAL DE GASTOS USD]]*$AM$1</f>
        <v>84089.505500000014</v>
      </c>
      <c r="AM21" s="111">
        <f>Tabla2[[#This Row],[FLETE EN MXN]]/Tabla2[[#This Row],[VALOR COMERCIAL MXN]]</f>
        <v>0.11243761407290238</v>
      </c>
      <c r="AN21" s="45" t="s">
        <v>867</v>
      </c>
      <c r="AO21" s="13" t="s">
        <v>933</v>
      </c>
      <c r="AP21">
        <v>40000410</v>
      </c>
      <c r="AS21">
        <v>20005874</v>
      </c>
    </row>
    <row r="22" spans="1:45" ht="27" customHeight="1">
      <c r="B22" s="4" t="s">
        <v>62</v>
      </c>
      <c r="C22" s="6" t="s">
        <v>251</v>
      </c>
      <c r="D22" s="6" t="s">
        <v>184</v>
      </c>
      <c r="E22" s="6" t="s">
        <v>776</v>
      </c>
      <c r="F22" s="4" t="s">
        <v>49</v>
      </c>
      <c r="G22" s="6" t="s">
        <v>793</v>
      </c>
      <c r="H22" s="6" t="s">
        <v>167</v>
      </c>
      <c r="I22" s="4" t="s">
        <v>50</v>
      </c>
      <c r="J22" s="72" t="s">
        <v>794</v>
      </c>
      <c r="K22" t="s">
        <v>155</v>
      </c>
      <c r="M22" s="52">
        <v>474624195</v>
      </c>
      <c r="N22" s="4" t="s">
        <v>51</v>
      </c>
      <c r="O22" s="9">
        <v>6202320001</v>
      </c>
      <c r="P22" s="10">
        <v>5005</v>
      </c>
      <c r="Q22" s="14"/>
      <c r="R22" s="1">
        <v>5005</v>
      </c>
      <c r="S22" s="6" t="s">
        <v>151</v>
      </c>
      <c r="T22" s="6">
        <v>1632</v>
      </c>
      <c r="U22" s="6">
        <v>4014276</v>
      </c>
      <c r="W22" s="22">
        <v>45429</v>
      </c>
      <c r="X22" s="10">
        <v>762039</v>
      </c>
      <c r="Y22" s="5" t="s">
        <v>189</v>
      </c>
      <c r="Z22" t="s">
        <v>457</v>
      </c>
      <c r="AA22" s="14">
        <v>0</v>
      </c>
      <c r="AC22" s="14"/>
      <c r="AD22" s="17">
        <v>0</v>
      </c>
      <c r="AF22" s="10"/>
      <c r="AG22">
        <v>9989</v>
      </c>
      <c r="AH22" s="80">
        <v>7018</v>
      </c>
      <c r="AJ22" s="10"/>
      <c r="AK22" s="114">
        <f>Tabla2[[#This Row],[ TOTAL DE GASTOS USD]]*$AM$1</f>
        <v>84089.505500000014</v>
      </c>
      <c r="AM22" s="111">
        <f>Tabla2[[#This Row],[FLETE EN MXN]]/Tabla2[[#This Row],[VALOR COMERCIAL MXN]]</f>
        <v>0.11034803402450533</v>
      </c>
      <c r="AN22" s="45" t="s">
        <v>863</v>
      </c>
      <c r="AO22" s="13" t="s">
        <v>934</v>
      </c>
      <c r="AP22">
        <v>40000412</v>
      </c>
      <c r="AS22">
        <v>20005875</v>
      </c>
    </row>
    <row r="23" spans="1:45" ht="27" customHeight="1">
      <c r="B23" s="4" t="s">
        <v>62</v>
      </c>
      <c r="C23" s="6" t="s">
        <v>251</v>
      </c>
      <c r="D23" s="6" t="s">
        <v>185</v>
      </c>
      <c r="E23" s="6" t="s">
        <v>776</v>
      </c>
      <c r="F23" s="4" t="s">
        <v>49</v>
      </c>
      <c r="G23" s="40" t="s">
        <v>797</v>
      </c>
      <c r="H23" s="6" t="s">
        <v>167</v>
      </c>
      <c r="I23" s="4" t="s">
        <v>50</v>
      </c>
      <c r="J23" s="72" t="s">
        <v>346</v>
      </c>
      <c r="K23" t="s">
        <v>155</v>
      </c>
      <c r="M23" s="39">
        <v>475115564</v>
      </c>
      <c r="N23" s="4" t="s">
        <v>51</v>
      </c>
      <c r="O23" s="9">
        <v>6202479443</v>
      </c>
      <c r="P23" s="10">
        <v>5005</v>
      </c>
      <c r="Q23" s="14"/>
      <c r="R23" s="1">
        <v>5005</v>
      </c>
      <c r="S23" s="6" t="s">
        <v>151</v>
      </c>
      <c r="T23" s="6">
        <v>1632</v>
      </c>
      <c r="U23" s="6">
        <v>4014452</v>
      </c>
      <c r="W23" s="22">
        <v>45433</v>
      </c>
      <c r="X23" s="10">
        <v>1808428</v>
      </c>
      <c r="Y23" s="5" t="s">
        <v>189</v>
      </c>
      <c r="Z23" t="s">
        <v>457</v>
      </c>
      <c r="AA23" s="14">
        <v>0</v>
      </c>
      <c r="AC23" s="14"/>
      <c r="AD23" s="17">
        <v>0</v>
      </c>
      <c r="AF23" s="10"/>
      <c r="AG23">
        <v>9996</v>
      </c>
      <c r="AH23" s="80">
        <v>7018</v>
      </c>
      <c r="AJ23" s="10"/>
      <c r="AK23" s="114">
        <f>Tabla2[[#This Row],[ TOTAL DE GASTOS USD]]*$AM$1</f>
        <v>84089.505500000014</v>
      </c>
      <c r="AM23" s="111">
        <f>Tabla2[[#This Row],[FLETE EN MXN]]/Tabla2[[#This Row],[VALOR COMERCIAL MXN]]</f>
        <v>4.6498674815917476E-2</v>
      </c>
      <c r="AN23" s="45" t="s">
        <v>913</v>
      </c>
      <c r="AO23" s="13" t="s">
        <v>935</v>
      </c>
      <c r="AP23">
        <v>40000433</v>
      </c>
      <c r="AS23">
        <v>20005881</v>
      </c>
    </row>
    <row r="24" spans="1:45" ht="27" customHeight="1">
      <c r="B24" s="4" t="s">
        <v>62</v>
      </c>
      <c r="C24" s="5" t="s">
        <v>44</v>
      </c>
      <c r="D24" s="6" t="s">
        <v>777</v>
      </c>
      <c r="E24" s="4" t="s">
        <v>46</v>
      </c>
      <c r="F24" s="4" t="s">
        <v>49</v>
      </c>
      <c r="G24" s="4" t="s">
        <v>779</v>
      </c>
      <c r="H24" s="6" t="s">
        <v>167</v>
      </c>
      <c r="I24" s="4" t="s">
        <v>50</v>
      </c>
      <c r="J24" s="72" t="s">
        <v>819</v>
      </c>
      <c r="K24" t="s">
        <v>155</v>
      </c>
      <c r="M24" s="39">
        <v>474505572</v>
      </c>
      <c r="N24" s="4" t="s">
        <v>51</v>
      </c>
      <c r="O24" s="9">
        <v>6202027409</v>
      </c>
      <c r="P24" s="10">
        <v>3485</v>
      </c>
      <c r="Q24" s="14"/>
      <c r="R24" s="1">
        <v>3485</v>
      </c>
      <c r="S24" s="6" t="s">
        <v>151</v>
      </c>
      <c r="T24" s="6">
        <v>1632</v>
      </c>
      <c r="U24" s="6">
        <v>4014053</v>
      </c>
      <c r="W24" s="22">
        <v>45427</v>
      </c>
      <c r="X24" s="10">
        <v>1280982</v>
      </c>
      <c r="Y24" s="5" t="s">
        <v>189</v>
      </c>
      <c r="Z24" t="s">
        <v>170</v>
      </c>
      <c r="AA24" s="14">
        <v>0</v>
      </c>
      <c r="AC24" s="14"/>
      <c r="AD24" s="17">
        <v>0</v>
      </c>
      <c r="AF24" s="10"/>
      <c r="AG24">
        <v>9987</v>
      </c>
      <c r="AH24" s="80">
        <v>7018</v>
      </c>
      <c r="AJ24" s="10"/>
      <c r="AK24" s="114">
        <f>Tabla2[[#This Row],[ TOTAL DE GASTOS USD]]*$AM$1</f>
        <v>58551.833500000008</v>
      </c>
      <c r="AM24" s="111">
        <f>Tabla2[[#This Row],[FLETE EN MXN]]/Tabla2[[#This Row],[VALOR COMERCIAL MXN]]</f>
        <v>4.5708552891453591E-2</v>
      </c>
      <c r="AN24" s="45" t="s">
        <v>863</v>
      </c>
      <c r="AO24" s="13" t="s">
        <v>936</v>
      </c>
      <c r="AP24">
        <v>40000406</v>
      </c>
      <c r="AS24">
        <v>20005873</v>
      </c>
    </row>
    <row r="25" spans="1:45" ht="27" customHeight="1">
      <c r="B25" s="4" t="s">
        <v>62</v>
      </c>
      <c r="C25" s="5" t="s">
        <v>43</v>
      </c>
      <c r="D25" s="6" t="s">
        <v>780</v>
      </c>
      <c r="E25" s="4" t="s">
        <v>43</v>
      </c>
      <c r="F25" s="4" t="s">
        <v>40</v>
      </c>
      <c r="G25" s="4" t="s">
        <v>850</v>
      </c>
      <c r="H25" s="6" t="s">
        <v>167</v>
      </c>
      <c r="I25" s="4" t="s">
        <v>41</v>
      </c>
      <c r="J25" s="39" t="s">
        <v>858</v>
      </c>
      <c r="K25" t="s">
        <v>155</v>
      </c>
      <c r="M25" s="39" t="s">
        <v>827</v>
      </c>
      <c r="N25" s="4" t="s">
        <v>74</v>
      </c>
      <c r="O25" s="9">
        <v>10119410</v>
      </c>
      <c r="P25" s="10">
        <v>4444.05</v>
      </c>
      <c r="Q25" s="14"/>
      <c r="R25" s="1">
        <v>4444.05</v>
      </c>
      <c r="S25" s="6" t="s">
        <v>146</v>
      </c>
      <c r="T25" s="6">
        <v>3921</v>
      </c>
      <c r="U25" s="6">
        <v>4002178</v>
      </c>
      <c r="W25" s="22">
        <v>45436</v>
      </c>
      <c r="X25" s="10">
        <v>2563992</v>
      </c>
      <c r="Y25" s="5" t="s">
        <v>42</v>
      </c>
      <c r="Z25" t="s">
        <v>1067</v>
      </c>
      <c r="AA25" s="14">
        <v>21638.87</v>
      </c>
      <c r="AC25" s="14"/>
      <c r="AD25" s="17">
        <v>21638.87</v>
      </c>
      <c r="AF25" s="10"/>
      <c r="AG25">
        <v>10008</v>
      </c>
      <c r="AH25" s="80">
        <v>20300</v>
      </c>
      <c r="AJ25" s="10"/>
      <c r="AK25" s="114">
        <f>Tabla2[[#This Row],[ TOTAL DE GASTOS USD]]*$AM$1</f>
        <v>74664.928455000016</v>
      </c>
      <c r="AM25" s="111">
        <f>Tabla2[[#This Row],[FLETE EN MXN]]/Tabla2[[#This Row],[VALOR COMERCIAL MXN]]</f>
        <v>2.9120577776763742E-2</v>
      </c>
      <c r="AN25" s="45" t="s">
        <v>1064</v>
      </c>
      <c r="AO25" s="13" t="s">
        <v>937</v>
      </c>
      <c r="AP25">
        <v>20006131</v>
      </c>
      <c r="AQ25">
        <v>20007101</v>
      </c>
      <c r="AS25">
        <v>20006136</v>
      </c>
    </row>
    <row r="26" spans="1:45" ht="27" customHeight="1">
      <c r="B26" s="4" t="s">
        <v>62</v>
      </c>
      <c r="C26" s="5" t="s">
        <v>45</v>
      </c>
      <c r="D26" s="6" t="s">
        <v>185</v>
      </c>
      <c r="E26" s="4" t="s">
        <v>45</v>
      </c>
      <c r="F26" s="4" t="s">
        <v>40</v>
      </c>
      <c r="G26" s="91" t="s">
        <v>806</v>
      </c>
      <c r="H26" s="6" t="s">
        <v>167</v>
      </c>
      <c r="I26" s="4" t="s">
        <v>41</v>
      </c>
      <c r="J26" s="68" t="s">
        <v>807</v>
      </c>
      <c r="K26" t="s">
        <v>155</v>
      </c>
      <c r="L26" t="s">
        <v>809</v>
      </c>
      <c r="M26" s="39" t="s">
        <v>808</v>
      </c>
      <c r="N26" s="4" t="s">
        <v>74</v>
      </c>
      <c r="O26" s="9">
        <v>10119412</v>
      </c>
      <c r="P26" s="10">
        <v>3596.44</v>
      </c>
      <c r="Q26" s="14"/>
      <c r="R26" s="1">
        <v>3596.44</v>
      </c>
      <c r="S26" s="6" t="s">
        <v>147</v>
      </c>
      <c r="T26" s="6">
        <v>3921</v>
      </c>
      <c r="U26" s="6">
        <v>4009055</v>
      </c>
      <c r="W26" s="22">
        <v>45433</v>
      </c>
      <c r="X26" s="10">
        <v>847791</v>
      </c>
      <c r="Y26" s="5" t="s">
        <v>42</v>
      </c>
      <c r="Z26" t="s">
        <v>1065</v>
      </c>
      <c r="AA26" s="14">
        <v>16574.37</v>
      </c>
      <c r="AC26" s="14"/>
      <c r="AD26" s="17">
        <v>16574.37</v>
      </c>
      <c r="AF26" s="10"/>
      <c r="AG26">
        <v>9993</v>
      </c>
      <c r="AH26" s="80">
        <v>9639.6</v>
      </c>
      <c r="AJ26" s="10"/>
      <c r="AK26" s="114">
        <f>Tabla2[[#This Row],[ TOTAL DE GASTOS USD]]*$AM$1</f>
        <v>60424.148084000008</v>
      </c>
      <c r="AM26" s="111">
        <f>Tabla2[[#This Row],[FLETE EN MXN]]/Tabla2[[#This Row],[VALOR COMERCIAL MXN]]</f>
        <v>7.1272457579757281E-2</v>
      </c>
      <c r="AN26" s="45" t="s">
        <v>1066</v>
      </c>
      <c r="AO26" s="13" t="s">
        <v>938</v>
      </c>
      <c r="AP26">
        <v>20006132</v>
      </c>
      <c r="AQ26">
        <v>20007097</v>
      </c>
      <c r="AS26">
        <v>20005879</v>
      </c>
    </row>
    <row r="27" spans="1:45" ht="27" customHeight="1">
      <c r="B27" s="4" t="s">
        <v>62</v>
      </c>
      <c r="C27" s="5" t="s">
        <v>87</v>
      </c>
      <c r="D27" s="6" t="s">
        <v>184</v>
      </c>
      <c r="E27" s="4" t="s">
        <v>87</v>
      </c>
      <c r="F27" s="4" t="s">
        <v>40</v>
      </c>
      <c r="G27" s="4" t="s">
        <v>899</v>
      </c>
      <c r="H27" s="6" t="s">
        <v>167</v>
      </c>
      <c r="I27" s="4" t="s">
        <v>58</v>
      </c>
      <c r="J27" s="72" t="s">
        <v>974</v>
      </c>
      <c r="K27" t="s">
        <v>155</v>
      </c>
      <c r="M27" s="39" t="s">
        <v>904</v>
      </c>
      <c r="N27" s="4" t="s">
        <v>42</v>
      </c>
      <c r="O27" t="s">
        <v>1116</v>
      </c>
      <c r="P27" s="10">
        <v>750</v>
      </c>
      <c r="Q27" s="14"/>
      <c r="R27" s="1">
        <v>750</v>
      </c>
      <c r="S27" s="6" t="s">
        <v>146</v>
      </c>
      <c r="T27" s="6">
        <v>3921</v>
      </c>
      <c r="U27" s="6">
        <v>4002177</v>
      </c>
      <c r="W27" s="22">
        <v>45442</v>
      </c>
      <c r="X27" s="10">
        <v>629995</v>
      </c>
      <c r="Y27" s="5" t="s">
        <v>42</v>
      </c>
      <c r="Z27" t="s">
        <v>1114</v>
      </c>
      <c r="AA27" s="14">
        <v>80400.92</v>
      </c>
      <c r="AC27" s="14"/>
      <c r="AD27" s="17">
        <v>80400.92</v>
      </c>
      <c r="AF27" s="10"/>
      <c r="AG27">
        <v>10040</v>
      </c>
      <c r="AH27" s="80">
        <v>20300</v>
      </c>
      <c r="AJ27" s="10"/>
      <c r="AK27" s="114">
        <f>Tabla2[[#This Row],[ TOTAL DE GASTOS USD]]*$AM$1</f>
        <v>12600.825000000001</v>
      </c>
      <c r="AM27" s="111">
        <f>Tabla2[[#This Row],[FLETE EN MXN]]/Tabla2[[#This Row],[VALOR COMERCIAL MXN]]</f>
        <v>2.0001468265621158E-2</v>
      </c>
      <c r="AN27" s="45" t="s">
        <v>1115</v>
      </c>
      <c r="AO27" s="13" t="s">
        <v>939</v>
      </c>
      <c r="AP27">
        <v>40000514</v>
      </c>
      <c r="AQ27">
        <v>20008263</v>
      </c>
      <c r="AS27">
        <v>20006942</v>
      </c>
    </row>
    <row r="28" spans="1:45" ht="27" customHeight="1">
      <c r="B28" s="4" t="s">
        <v>62</v>
      </c>
      <c r="C28" s="5" t="s">
        <v>44</v>
      </c>
      <c r="D28" s="6" t="s">
        <v>783</v>
      </c>
      <c r="E28" s="4" t="s">
        <v>46</v>
      </c>
      <c r="F28" s="4" t="s">
        <v>49</v>
      </c>
      <c r="G28" s="4" t="s">
        <v>796</v>
      </c>
      <c r="H28" s="6" t="s">
        <v>167</v>
      </c>
      <c r="I28" s="4" t="s">
        <v>50</v>
      </c>
      <c r="J28" s="71">
        <v>9023</v>
      </c>
      <c r="K28" t="s">
        <v>155</v>
      </c>
      <c r="M28" s="39">
        <v>474505570</v>
      </c>
      <c r="N28" s="4" t="s">
        <v>51</v>
      </c>
      <c r="O28" s="9">
        <v>6202185448</v>
      </c>
      <c r="P28" s="10">
        <v>3485</v>
      </c>
      <c r="Q28" s="14"/>
      <c r="R28" s="1">
        <v>3485</v>
      </c>
      <c r="S28" s="6" t="s">
        <v>151</v>
      </c>
      <c r="T28" s="6">
        <v>1632</v>
      </c>
      <c r="U28" s="6">
        <v>4014420</v>
      </c>
      <c r="W28" s="22">
        <v>45432</v>
      </c>
      <c r="X28" s="10">
        <v>889155</v>
      </c>
      <c r="Y28" s="5" t="s">
        <v>189</v>
      </c>
      <c r="Z28" t="s">
        <v>170</v>
      </c>
      <c r="AA28" s="14">
        <v>0</v>
      </c>
      <c r="AC28" s="14"/>
      <c r="AD28" s="17">
        <v>0</v>
      </c>
      <c r="AF28" s="10"/>
      <c r="AG28">
        <v>9994</v>
      </c>
      <c r="AH28" s="80">
        <v>7018</v>
      </c>
      <c r="AJ28" s="10"/>
      <c r="AK28" s="114">
        <f>Tabla2[[#This Row],[ TOTAL DE GASTOS USD]]*$AM$1</f>
        <v>58551.833500000008</v>
      </c>
      <c r="AM28" s="111">
        <f>Tabla2[[#This Row],[FLETE EN MXN]]/Tabla2[[#This Row],[VALOR COMERCIAL MXN]]</f>
        <v>6.585109851488212E-2</v>
      </c>
      <c r="AN28" s="45" t="s">
        <v>863</v>
      </c>
      <c r="AO28" s="13" t="s">
        <v>940</v>
      </c>
      <c r="AP28">
        <v>40000407</v>
      </c>
      <c r="AS28">
        <v>20005880</v>
      </c>
    </row>
    <row r="29" spans="1:45" ht="27" customHeight="1">
      <c r="B29" s="4" t="s">
        <v>62</v>
      </c>
      <c r="C29" s="5" t="s">
        <v>120</v>
      </c>
      <c r="D29" s="6" t="s">
        <v>786</v>
      </c>
      <c r="E29" s="4" t="s">
        <v>46</v>
      </c>
      <c r="F29" s="4" t="s">
        <v>49</v>
      </c>
      <c r="G29" s="40" t="s">
        <v>798</v>
      </c>
      <c r="H29" s="6" t="s">
        <v>167</v>
      </c>
      <c r="I29" s="4" t="s">
        <v>50</v>
      </c>
      <c r="J29" s="72" t="s">
        <v>799</v>
      </c>
      <c r="K29" t="s">
        <v>155</v>
      </c>
      <c r="M29" s="39">
        <v>475273940</v>
      </c>
      <c r="N29" s="4" t="s">
        <v>51</v>
      </c>
      <c r="O29" s="9">
        <v>6202186975</v>
      </c>
      <c r="P29" s="10">
        <v>3485</v>
      </c>
      <c r="Q29" s="14"/>
      <c r="R29" s="1">
        <v>3485</v>
      </c>
      <c r="S29" s="6" t="s">
        <v>151</v>
      </c>
      <c r="T29" s="6">
        <v>1632</v>
      </c>
      <c r="U29" s="6">
        <v>4014456</v>
      </c>
      <c r="W29" s="22">
        <v>45433</v>
      </c>
      <c r="X29" s="10">
        <v>2657863</v>
      </c>
      <c r="Y29" s="5" t="s">
        <v>189</v>
      </c>
      <c r="Z29" t="s">
        <v>170</v>
      </c>
      <c r="AA29" s="14">
        <v>0</v>
      </c>
      <c r="AC29" s="14"/>
      <c r="AD29" s="17">
        <v>0</v>
      </c>
      <c r="AF29" s="10"/>
      <c r="AG29">
        <v>10000</v>
      </c>
      <c r="AH29" s="80">
        <v>7018</v>
      </c>
      <c r="AJ29" s="10"/>
      <c r="AK29" s="114">
        <f>Tabla2[[#This Row],[ TOTAL DE GASTOS USD]]*$AM$1</f>
        <v>58551.833500000008</v>
      </c>
      <c r="AM29" s="111">
        <f>Tabla2[[#This Row],[FLETE EN MXN]]/Tabla2[[#This Row],[VALOR COMERCIAL MXN]]</f>
        <v>2.2029665750266287E-2</v>
      </c>
      <c r="AN29" s="45" t="s">
        <v>863</v>
      </c>
      <c r="AO29" s="13" t="s">
        <v>941</v>
      </c>
      <c r="AP29">
        <v>40000408</v>
      </c>
      <c r="AS29">
        <v>20005883</v>
      </c>
    </row>
    <row r="30" spans="1:45" ht="27" customHeight="1">
      <c r="B30" s="4" t="s">
        <v>62</v>
      </c>
      <c r="C30" s="5" t="s">
        <v>44</v>
      </c>
      <c r="D30" s="6" t="s">
        <v>784</v>
      </c>
      <c r="E30" s="4" t="s">
        <v>46</v>
      </c>
      <c r="F30" s="4" t="s">
        <v>49</v>
      </c>
      <c r="G30" s="4" t="s">
        <v>828</v>
      </c>
      <c r="H30" s="6" t="s">
        <v>167</v>
      </c>
      <c r="I30" s="4" t="s">
        <v>50</v>
      </c>
      <c r="J30" s="39" t="s">
        <v>829</v>
      </c>
      <c r="K30" t="s">
        <v>155</v>
      </c>
      <c r="M30" s="39">
        <v>473904473</v>
      </c>
      <c r="N30" s="4" t="s">
        <v>51</v>
      </c>
      <c r="O30" s="9">
        <v>6202325672</v>
      </c>
      <c r="P30" s="10">
        <v>3485</v>
      </c>
      <c r="Q30" s="14"/>
      <c r="R30" s="1">
        <v>3485</v>
      </c>
      <c r="S30" s="6" t="s">
        <v>151</v>
      </c>
      <c r="T30" s="6">
        <v>1632</v>
      </c>
      <c r="U30" s="6">
        <v>4014552</v>
      </c>
      <c r="W30" s="22">
        <v>45434</v>
      </c>
      <c r="X30" s="10">
        <v>1106903</v>
      </c>
      <c r="Y30" s="5" t="s">
        <v>189</v>
      </c>
      <c r="Z30" t="s">
        <v>170</v>
      </c>
      <c r="AA30" s="14">
        <v>0</v>
      </c>
      <c r="AC30" s="14"/>
      <c r="AD30" s="17">
        <v>0</v>
      </c>
      <c r="AF30" s="10"/>
      <c r="AG30">
        <v>9999</v>
      </c>
      <c r="AH30" s="80">
        <v>7018</v>
      </c>
      <c r="AJ30" s="10"/>
      <c r="AK30" s="114">
        <f>Tabla2[[#This Row],[ TOTAL DE GASTOS USD]]*$AM$1</f>
        <v>58551.833500000008</v>
      </c>
      <c r="AM30" s="111">
        <f>Tabla2[[#This Row],[FLETE EN MXN]]/Tabla2[[#This Row],[VALOR COMERCIAL MXN]]</f>
        <v>5.2896986908518642E-2</v>
      </c>
      <c r="AN30" s="45" t="s">
        <v>863</v>
      </c>
      <c r="AO30" s="13" t="s">
        <v>942</v>
      </c>
      <c r="AP30">
        <v>40000413</v>
      </c>
      <c r="AS30">
        <v>20005888</v>
      </c>
    </row>
    <row r="31" spans="1:45" ht="27" customHeight="1">
      <c r="B31" s="4" t="s">
        <v>62</v>
      </c>
      <c r="C31" s="5" t="s">
        <v>44</v>
      </c>
      <c r="D31" s="6" t="s">
        <v>785</v>
      </c>
      <c r="E31" s="4" t="s">
        <v>46</v>
      </c>
      <c r="F31" s="4" t="s">
        <v>49</v>
      </c>
      <c r="G31" s="4" t="s">
        <v>851</v>
      </c>
      <c r="H31" s="6" t="s">
        <v>167</v>
      </c>
      <c r="I31" s="4" t="s">
        <v>50</v>
      </c>
      <c r="J31" s="72" t="s">
        <v>356</v>
      </c>
      <c r="K31" t="s">
        <v>155</v>
      </c>
      <c r="M31" s="39">
        <v>474505571</v>
      </c>
      <c r="N31" s="4" t="s">
        <v>51</v>
      </c>
      <c r="O31" s="9">
        <v>6202470526</v>
      </c>
      <c r="P31" s="10">
        <v>3485</v>
      </c>
      <c r="Q31" s="14"/>
      <c r="R31" s="1">
        <v>3485</v>
      </c>
      <c r="S31" s="6" t="s">
        <v>151</v>
      </c>
      <c r="T31" s="6">
        <v>1632</v>
      </c>
      <c r="U31" s="6">
        <v>4014647</v>
      </c>
      <c r="W31" s="22">
        <v>45434</v>
      </c>
      <c r="X31" s="10">
        <v>1106930</v>
      </c>
      <c r="Y31" s="5" t="s">
        <v>189</v>
      </c>
      <c r="Z31" t="s">
        <v>170</v>
      </c>
      <c r="AA31" s="14">
        <v>0</v>
      </c>
      <c r="AC31" s="14"/>
      <c r="AD31" s="17">
        <v>0</v>
      </c>
      <c r="AF31" s="10"/>
      <c r="AG31">
        <v>10003</v>
      </c>
      <c r="AH31" s="80">
        <v>7018</v>
      </c>
      <c r="AJ31" s="10"/>
      <c r="AK31" s="114">
        <f>Tabla2[[#This Row],[ TOTAL DE GASTOS USD]]*$AM$1</f>
        <v>58551.833500000008</v>
      </c>
      <c r="AM31" s="111">
        <f>Tabla2[[#This Row],[FLETE EN MXN]]/Tabla2[[#This Row],[VALOR COMERCIAL MXN]]</f>
        <v>5.2895696656518484E-2</v>
      </c>
      <c r="AN31" s="45" t="s">
        <v>913</v>
      </c>
      <c r="AO31" s="13" t="s">
        <v>943</v>
      </c>
      <c r="AP31">
        <v>40000432</v>
      </c>
      <c r="AS31">
        <v>20005884</v>
      </c>
    </row>
    <row r="32" spans="1:45" ht="27" customHeight="1">
      <c r="B32" s="4" t="s">
        <v>62</v>
      </c>
      <c r="C32" s="5" t="s">
        <v>103</v>
      </c>
      <c r="D32" s="6" t="s">
        <v>787</v>
      </c>
      <c r="E32" s="4" t="s">
        <v>46</v>
      </c>
      <c r="F32" s="4" t="s">
        <v>49</v>
      </c>
      <c r="G32" s="4" t="s">
        <v>795</v>
      </c>
      <c r="H32" s="6" t="s">
        <v>167</v>
      </c>
      <c r="I32" s="4" t="s">
        <v>50</v>
      </c>
      <c r="J32" s="71">
        <v>13246</v>
      </c>
      <c r="K32" t="s">
        <v>155</v>
      </c>
      <c r="M32" s="39">
        <v>475273934</v>
      </c>
      <c r="N32" s="4" t="s">
        <v>51</v>
      </c>
      <c r="O32" s="9">
        <v>6202261202</v>
      </c>
      <c r="P32" s="10">
        <v>3485</v>
      </c>
      <c r="Q32" s="14"/>
      <c r="R32" s="1">
        <v>3485</v>
      </c>
      <c r="S32" s="6" t="s">
        <v>151</v>
      </c>
      <c r="T32" s="6">
        <v>1632</v>
      </c>
      <c r="U32" s="6">
        <v>4014269</v>
      </c>
      <c r="W32" s="22">
        <v>45429</v>
      </c>
      <c r="X32" s="10">
        <v>924577</v>
      </c>
      <c r="Y32" s="5" t="s">
        <v>189</v>
      </c>
      <c r="Z32" t="s">
        <v>170</v>
      </c>
      <c r="AA32" s="14">
        <v>0</v>
      </c>
      <c r="AC32" s="14"/>
      <c r="AD32" s="17">
        <v>0</v>
      </c>
      <c r="AF32" s="10" t="s">
        <v>842</v>
      </c>
      <c r="AG32">
        <v>9990</v>
      </c>
      <c r="AH32" s="80">
        <v>7018</v>
      </c>
      <c r="AJ32" s="10"/>
      <c r="AK32" s="114">
        <f>Tabla2[[#This Row],[ TOTAL DE GASTOS USD]]*$AM$1</f>
        <v>58551.833500000008</v>
      </c>
      <c r="AM32" s="111">
        <f>Tabla2[[#This Row],[FLETE EN MXN]]/Tabla2[[#This Row],[VALOR COMERCIAL MXN]]</f>
        <v>6.3328239292130356E-2</v>
      </c>
      <c r="AN32" s="45" t="s">
        <v>863</v>
      </c>
      <c r="AO32" s="13" t="s">
        <v>944</v>
      </c>
      <c r="AP32">
        <v>40000409</v>
      </c>
      <c r="AS32">
        <v>20005876</v>
      </c>
    </row>
    <row r="33" spans="2:45" ht="27" customHeight="1">
      <c r="B33" s="4" t="s">
        <v>62</v>
      </c>
      <c r="C33" s="5" t="s">
        <v>113</v>
      </c>
      <c r="D33" s="6" t="s">
        <v>197</v>
      </c>
      <c r="E33" s="6" t="s">
        <v>820</v>
      </c>
      <c r="F33" s="4" t="s">
        <v>52</v>
      </c>
      <c r="G33" s="4" t="s">
        <v>821</v>
      </c>
      <c r="H33" s="6" t="s">
        <v>167</v>
      </c>
      <c r="I33" s="4" t="s">
        <v>140</v>
      </c>
      <c r="J33" s="52" t="s">
        <v>245</v>
      </c>
      <c r="K33" t="s">
        <v>155</v>
      </c>
      <c r="M33" s="39" t="s">
        <v>822</v>
      </c>
      <c r="N33" s="4" t="s">
        <v>70</v>
      </c>
      <c r="O33" t="s">
        <v>245</v>
      </c>
      <c r="P33" s="10">
        <v>0</v>
      </c>
      <c r="Q33" s="14"/>
      <c r="R33" s="1">
        <v>0</v>
      </c>
      <c r="S33" s="6" t="s">
        <v>245</v>
      </c>
      <c r="T33" s="6" t="s">
        <v>302</v>
      </c>
      <c r="U33" s="6" t="s">
        <v>302</v>
      </c>
      <c r="W33" s="64" t="s">
        <v>302</v>
      </c>
      <c r="X33" s="92">
        <v>0</v>
      </c>
      <c r="Y33" s="93" t="s">
        <v>245</v>
      </c>
      <c r="Z33" t="s">
        <v>245</v>
      </c>
      <c r="AA33" s="14"/>
      <c r="AC33" s="14"/>
      <c r="AD33" s="17">
        <v>0</v>
      </c>
      <c r="AF33" s="10"/>
      <c r="AG33" s="47" t="s">
        <v>245</v>
      </c>
      <c r="AH33" s="10">
        <v>0</v>
      </c>
      <c r="AJ33" s="10"/>
      <c r="AK33" s="114">
        <f>Tabla2[[#This Row],[ TOTAL DE GASTOS USD]]*$AM$1</f>
        <v>0</v>
      </c>
      <c r="AM33" s="111" t="e">
        <f>Tabla2[[#This Row],[FLETE EN MXN]]/Tabla2[[#This Row],[VALOR COMERCIAL MXN]]</f>
        <v>#DIV/0!</v>
      </c>
      <c r="AN33" s="21"/>
      <c r="AO33" s="13" t="s">
        <v>945</v>
      </c>
    </row>
    <row r="34" spans="2:45" ht="27" customHeight="1">
      <c r="B34" s="4" t="s">
        <v>62</v>
      </c>
      <c r="C34" s="5" t="s">
        <v>113</v>
      </c>
      <c r="D34" s="6" t="s">
        <v>198</v>
      </c>
      <c r="E34" s="6" t="s">
        <v>820</v>
      </c>
      <c r="F34" s="4" t="s">
        <v>40</v>
      </c>
      <c r="G34" s="4" t="s">
        <v>898</v>
      </c>
      <c r="H34" s="6" t="s">
        <v>167</v>
      </c>
      <c r="I34" s="4" t="s">
        <v>41</v>
      </c>
      <c r="J34" s="52" t="s">
        <v>245</v>
      </c>
      <c r="K34" t="s">
        <v>155</v>
      </c>
      <c r="M34" s="39" t="s">
        <v>903</v>
      </c>
      <c r="N34" s="4" t="s">
        <v>42</v>
      </c>
      <c r="O34" t="s">
        <v>1206</v>
      </c>
      <c r="P34" s="10">
        <v>4650</v>
      </c>
      <c r="Q34" s="14"/>
      <c r="R34" s="1">
        <v>4650</v>
      </c>
      <c r="S34" s="6" t="s">
        <v>147</v>
      </c>
      <c r="T34" s="6">
        <v>3921</v>
      </c>
      <c r="U34" s="6">
        <v>4009943</v>
      </c>
      <c r="W34" s="22">
        <v>45443</v>
      </c>
      <c r="X34" s="10">
        <v>152528</v>
      </c>
      <c r="Y34" s="5" t="s">
        <v>42</v>
      </c>
      <c r="Z34" t="s">
        <v>1207</v>
      </c>
      <c r="AA34" s="14">
        <v>6058.05</v>
      </c>
      <c r="AC34" s="14"/>
      <c r="AD34" s="17">
        <v>6058.05</v>
      </c>
      <c r="AF34" s="10"/>
      <c r="AG34" s="47" t="s">
        <v>245</v>
      </c>
      <c r="AH34" s="10">
        <v>0</v>
      </c>
      <c r="AJ34" s="10"/>
      <c r="AK34" s="114">
        <f>Tabla2[[#This Row],[ TOTAL DE GASTOS USD]]*$AM$1</f>
        <v>78125.115000000005</v>
      </c>
      <c r="AM34" s="111">
        <f>Tabla2[[#This Row],[FLETE EN MXN]]/Tabla2[[#This Row],[VALOR COMERCIAL MXN]]</f>
        <v>0.5122017924577783</v>
      </c>
      <c r="AN34" s="21">
        <v>45495</v>
      </c>
      <c r="AO34" s="13" t="s">
        <v>946</v>
      </c>
      <c r="AP34">
        <v>40000545</v>
      </c>
      <c r="AQ34">
        <v>20009054</v>
      </c>
    </row>
    <row r="35" spans="2:45" ht="27" customHeight="1">
      <c r="B35" s="4" t="s">
        <v>62</v>
      </c>
      <c r="C35" s="5" t="s">
        <v>98</v>
      </c>
      <c r="D35" s="6" t="s">
        <v>185</v>
      </c>
      <c r="E35" s="4" t="s">
        <v>98</v>
      </c>
      <c r="F35" s="4" t="s">
        <v>49</v>
      </c>
      <c r="G35" s="4" t="s">
        <v>852</v>
      </c>
      <c r="H35" s="6" t="s">
        <v>167</v>
      </c>
      <c r="I35" s="4" t="s">
        <v>50</v>
      </c>
      <c r="K35" t="s">
        <v>155</v>
      </c>
      <c r="N35" s="4" t="s">
        <v>53</v>
      </c>
      <c r="O35" s="9">
        <v>275717</v>
      </c>
      <c r="P35" s="10">
        <v>3850</v>
      </c>
      <c r="Q35" s="14"/>
      <c r="R35" s="1">
        <v>3850</v>
      </c>
      <c r="S35" s="6" t="s">
        <v>555</v>
      </c>
      <c r="T35" s="6">
        <v>3950</v>
      </c>
      <c r="U35" s="6">
        <v>4020254</v>
      </c>
      <c r="W35" s="22">
        <v>45442</v>
      </c>
      <c r="X35" s="10">
        <v>918936</v>
      </c>
      <c r="Y35" s="5" t="s">
        <v>53</v>
      </c>
      <c r="Z35" t="s">
        <v>170</v>
      </c>
      <c r="AA35" s="14">
        <v>0</v>
      </c>
      <c r="AC35" s="14"/>
      <c r="AD35" s="17">
        <v>0</v>
      </c>
      <c r="AF35" s="10"/>
      <c r="AG35" s="47" t="s">
        <v>245</v>
      </c>
      <c r="AH35" s="10">
        <v>0</v>
      </c>
      <c r="AJ35" s="10"/>
      <c r="AK35" s="114">
        <f>Tabla2[[#This Row],[ TOTAL DE GASTOS USD]]*$AM$1</f>
        <v>64684.235000000008</v>
      </c>
      <c r="AM35" s="111">
        <f>Tabla2[[#This Row],[FLETE EN MXN]]/Tabla2[[#This Row],[VALOR COMERCIAL MXN]]</f>
        <v>7.0390359067443231E-2</v>
      </c>
      <c r="AN35" s="21">
        <v>45450</v>
      </c>
      <c r="AO35" s="13" t="s">
        <v>947</v>
      </c>
      <c r="AP35">
        <v>40000429</v>
      </c>
    </row>
    <row r="36" spans="2:45" ht="27" customHeight="1">
      <c r="B36" s="4" t="s">
        <v>62</v>
      </c>
      <c r="C36" s="5" t="s">
        <v>85</v>
      </c>
      <c r="D36" s="6" t="s">
        <v>197</v>
      </c>
      <c r="E36" s="4" t="s">
        <v>85</v>
      </c>
      <c r="F36" s="4" t="s">
        <v>49</v>
      </c>
      <c r="G36" s="40" t="s">
        <v>853</v>
      </c>
      <c r="H36" s="6" t="s">
        <v>167</v>
      </c>
      <c r="I36" s="4" t="s">
        <v>50</v>
      </c>
      <c r="K36" t="s">
        <v>155</v>
      </c>
      <c r="N36" s="4" t="s">
        <v>53</v>
      </c>
      <c r="O36" s="9">
        <v>275746</v>
      </c>
      <c r="P36" s="10">
        <v>5543</v>
      </c>
      <c r="Q36" s="14"/>
      <c r="R36" s="1">
        <v>5543</v>
      </c>
      <c r="S36" s="6" t="s">
        <v>555</v>
      </c>
      <c r="T36" s="6">
        <v>3950</v>
      </c>
      <c r="U36" s="6">
        <v>4020256</v>
      </c>
      <c r="W36" s="22">
        <v>45443</v>
      </c>
      <c r="X36" s="10">
        <v>747094</v>
      </c>
      <c r="Y36" s="5" t="s">
        <v>53</v>
      </c>
      <c r="Z36" t="s">
        <v>170</v>
      </c>
      <c r="AA36" s="14">
        <v>0</v>
      </c>
      <c r="AC36" s="14"/>
      <c r="AD36" s="17">
        <v>0</v>
      </c>
      <c r="AF36" s="10"/>
      <c r="AG36" s="47" t="s">
        <v>245</v>
      </c>
      <c r="AH36" s="10">
        <v>0</v>
      </c>
      <c r="AJ36" s="10"/>
      <c r="AK36" s="114">
        <f>Tabla2[[#This Row],[ TOTAL DE GASTOS USD]]*$AM$1</f>
        <v>93128.497300000003</v>
      </c>
      <c r="AM36" s="111">
        <f>Tabla2[[#This Row],[FLETE EN MXN]]/Tabla2[[#This Row],[VALOR COMERCIAL MXN]]</f>
        <v>0.12465432368617604</v>
      </c>
      <c r="AN36" s="21">
        <v>45450</v>
      </c>
      <c r="AO36" s="13" t="s">
        <v>948</v>
      </c>
      <c r="AP36">
        <v>40000430</v>
      </c>
    </row>
    <row r="37" spans="2:45" ht="27" customHeight="1">
      <c r="B37" s="4" t="s">
        <v>62</v>
      </c>
      <c r="C37" s="5" t="s">
        <v>89</v>
      </c>
      <c r="D37" s="6" t="s">
        <v>185</v>
      </c>
      <c r="E37" s="4" t="s">
        <v>89</v>
      </c>
      <c r="F37" s="4" t="s">
        <v>49</v>
      </c>
      <c r="G37" s="4" t="s">
        <v>854</v>
      </c>
      <c r="H37" s="6" t="s">
        <v>167</v>
      </c>
      <c r="I37" s="4" t="s">
        <v>50</v>
      </c>
      <c r="K37" t="s">
        <v>155</v>
      </c>
      <c r="N37" s="4" t="s">
        <v>53</v>
      </c>
      <c r="O37" s="9">
        <v>275636</v>
      </c>
      <c r="P37" s="10">
        <v>6508</v>
      </c>
      <c r="Q37" s="14"/>
      <c r="R37" s="1">
        <v>6508</v>
      </c>
      <c r="S37" s="6" t="s">
        <v>555</v>
      </c>
      <c r="T37" s="6">
        <v>3950</v>
      </c>
      <c r="U37" s="6">
        <v>4020255</v>
      </c>
      <c r="W37" s="22">
        <v>45441</v>
      </c>
      <c r="X37" s="10">
        <v>1095975</v>
      </c>
      <c r="Y37" s="5" t="s">
        <v>53</v>
      </c>
      <c r="Z37" t="s">
        <v>170</v>
      </c>
      <c r="AA37" s="14">
        <v>0</v>
      </c>
      <c r="AC37" s="14"/>
      <c r="AD37" s="17">
        <v>0</v>
      </c>
      <c r="AF37" s="10"/>
      <c r="AG37" s="47" t="s">
        <v>245</v>
      </c>
      <c r="AH37" s="10">
        <v>0</v>
      </c>
      <c r="AJ37" s="10"/>
      <c r="AK37" s="114">
        <f>Tabla2[[#This Row],[ TOTAL DE GASTOS USD]]*$AM$1</f>
        <v>109341.55880000001</v>
      </c>
      <c r="AM37" s="111">
        <f>Tabla2[[#This Row],[FLETE EN MXN]]/Tabla2[[#This Row],[VALOR COMERCIAL MXN]]</f>
        <v>9.9766471680467178E-2</v>
      </c>
      <c r="AN37" s="21">
        <v>45439</v>
      </c>
      <c r="AO37" s="13" t="s">
        <v>949</v>
      </c>
      <c r="AP37">
        <v>40000400</v>
      </c>
    </row>
    <row r="38" spans="2:45" ht="27" customHeight="1">
      <c r="B38" s="4" t="s">
        <v>62</v>
      </c>
      <c r="C38" s="5" t="s">
        <v>44</v>
      </c>
      <c r="D38" s="6" t="s">
        <v>844</v>
      </c>
      <c r="E38" s="4" t="s">
        <v>46</v>
      </c>
      <c r="F38" s="4" t="s">
        <v>49</v>
      </c>
      <c r="G38" s="4" t="s">
        <v>855</v>
      </c>
      <c r="H38" s="6" t="s">
        <v>167</v>
      </c>
      <c r="I38" s="4" t="s">
        <v>50</v>
      </c>
      <c r="J38" s="70" t="s">
        <v>857</v>
      </c>
      <c r="K38" t="s">
        <v>155</v>
      </c>
      <c r="M38" s="39">
        <v>475569971</v>
      </c>
      <c r="N38" s="4" t="s">
        <v>51</v>
      </c>
      <c r="O38" s="9">
        <v>6202527398</v>
      </c>
      <c r="P38" s="10">
        <v>3485</v>
      </c>
      <c r="Q38" s="14"/>
      <c r="R38" s="1">
        <v>3485</v>
      </c>
      <c r="S38" s="6" t="s">
        <v>151</v>
      </c>
      <c r="T38" s="6">
        <v>1632</v>
      </c>
      <c r="U38" s="6">
        <v>4014793</v>
      </c>
      <c r="W38" s="22">
        <v>45437</v>
      </c>
      <c r="X38" s="10">
        <v>849132</v>
      </c>
      <c r="Y38" s="5" t="s">
        <v>189</v>
      </c>
      <c r="Z38" t="s">
        <v>170</v>
      </c>
      <c r="AA38" s="14">
        <v>0</v>
      </c>
      <c r="AC38" s="14"/>
      <c r="AD38" s="17">
        <v>0</v>
      </c>
      <c r="AF38" s="10"/>
      <c r="AG38">
        <v>10011</v>
      </c>
      <c r="AH38" s="80">
        <v>7018</v>
      </c>
      <c r="AJ38" s="10"/>
      <c r="AK38" s="114">
        <f>Tabla2[[#This Row],[ TOTAL DE GASTOS USD]]*$AM$1</f>
        <v>58551.833500000008</v>
      </c>
      <c r="AM38" s="111">
        <f>Tabla2[[#This Row],[FLETE EN MXN]]/Tabla2[[#This Row],[VALOR COMERCIAL MXN]]</f>
        <v>6.8954925147091395E-2</v>
      </c>
      <c r="AN38" s="45" t="s">
        <v>914</v>
      </c>
      <c r="AO38" s="13" t="s">
        <v>950</v>
      </c>
      <c r="AP38">
        <v>40000434</v>
      </c>
      <c r="AS38">
        <v>20006138</v>
      </c>
    </row>
    <row r="39" spans="2:45" ht="27" customHeight="1">
      <c r="B39" s="4" t="s">
        <v>62</v>
      </c>
      <c r="C39" s="5" t="s">
        <v>44</v>
      </c>
      <c r="D39" s="6" t="s">
        <v>845</v>
      </c>
      <c r="E39" s="4" t="s">
        <v>46</v>
      </c>
      <c r="F39" s="4" t="s">
        <v>49</v>
      </c>
      <c r="G39" s="4" t="s">
        <v>864</v>
      </c>
      <c r="H39" s="6" t="s">
        <v>167</v>
      </c>
      <c r="I39" s="4" t="s">
        <v>50</v>
      </c>
      <c r="J39" s="69">
        <v>7079</v>
      </c>
      <c r="K39" t="s">
        <v>155</v>
      </c>
      <c r="M39" s="39">
        <v>476246252</v>
      </c>
      <c r="N39" s="4" t="s">
        <v>51</v>
      </c>
      <c r="O39" s="9">
        <v>6202728486</v>
      </c>
      <c r="P39" s="10">
        <v>3485</v>
      </c>
      <c r="Q39" s="14"/>
      <c r="R39" s="1">
        <v>3485</v>
      </c>
      <c r="S39" s="6" t="s">
        <v>151</v>
      </c>
      <c r="T39" s="6">
        <v>1632</v>
      </c>
      <c r="U39" s="6">
        <v>4014959</v>
      </c>
      <c r="W39" s="22">
        <v>45440</v>
      </c>
      <c r="X39" s="10">
        <v>758963</v>
      </c>
      <c r="Y39" s="5" t="s">
        <v>189</v>
      </c>
      <c r="Z39" t="s">
        <v>170</v>
      </c>
      <c r="AA39" s="14">
        <v>0</v>
      </c>
      <c r="AC39" s="14"/>
      <c r="AD39" s="17">
        <v>0</v>
      </c>
      <c r="AF39" s="10"/>
      <c r="AG39">
        <v>10017</v>
      </c>
      <c r="AH39" s="80">
        <v>7018</v>
      </c>
      <c r="AJ39" s="10"/>
      <c r="AK39" s="114">
        <f>Tabla2[[#This Row],[ TOTAL DE GASTOS USD]]*$AM$1</f>
        <v>58551.833500000008</v>
      </c>
      <c r="AM39" s="111">
        <f>Tabla2[[#This Row],[FLETE EN MXN]]/Tabla2[[#This Row],[VALOR COMERCIAL MXN]]</f>
        <v>7.7147151442165177E-2</v>
      </c>
      <c r="AN39" s="45" t="s">
        <v>914</v>
      </c>
      <c r="AO39" s="13" t="s">
        <v>951</v>
      </c>
      <c r="AP39">
        <v>20006951</v>
      </c>
      <c r="AS39">
        <v>20006141</v>
      </c>
    </row>
    <row r="40" spans="2:45" ht="27" customHeight="1">
      <c r="B40" s="4" t="s">
        <v>62</v>
      </c>
      <c r="C40" s="5" t="s">
        <v>44</v>
      </c>
      <c r="D40" s="6" t="s">
        <v>846</v>
      </c>
      <c r="E40" s="4" t="s">
        <v>46</v>
      </c>
      <c r="F40" s="4" t="s">
        <v>49</v>
      </c>
      <c r="G40" s="4" t="s">
        <v>865</v>
      </c>
      <c r="H40" s="6" t="s">
        <v>167</v>
      </c>
      <c r="I40" s="4" t="s">
        <v>50</v>
      </c>
      <c r="J40" s="70" t="s">
        <v>894</v>
      </c>
      <c r="K40" t="s">
        <v>155</v>
      </c>
      <c r="M40" s="39">
        <v>475569970</v>
      </c>
      <c r="N40" s="4" t="s">
        <v>51</v>
      </c>
      <c r="O40" s="9">
        <v>6202797727</v>
      </c>
      <c r="P40" s="10">
        <v>3485</v>
      </c>
      <c r="Q40" s="14"/>
      <c r="R40" s="1">
        <v>3485</v>
      </c>
      <c r="S40" s="6" t="s">
        <v>151</v>
      </c>
      <c r="T40" s="6">
        <v>1632</v>
      </c>
      <c r="U40" s="6">
        <v>4014967</v>
      </c>
      <c r="V40">
        <v>4015112</v>
      </c>
      <c r="W40" s="22">
        <v>45440</v>
      </c>
      <c r="X40" s="10">
        <v>706372</v>
      </c>
      <c r="Y40" s="5" t="s">
        <v>189</v>
      </c>
      <c r="Z40" t="s">
        <v>170</v>
      </c>
      <c r="AA40" s="14">
        <v>0</v>
      </c>
      <c r="AC40" s="14"/>
      <c r="AD40" s="17">
        <v>0</v>
      </c>
      <c r="AF40" s="10"/>
      <c r="AG40">
        <v>10018</v>
      </c>
      <c r="AH40" s="80">
        <v>7018</v>
      </c>
      <c r="AJ40" s="10"/>
      <c r="AK40" s="114">
        <f>Tabla2[[#This Row],[ TOTAL DE GASTOS USD]]*$AM$1</f>
        <v>58551.833500000008</v>
      </c>
      <c r="AM40" s="111">
        <f>Tabla2[[#This Row],[FLETE EN MXN]]/Tabla2[[#This Row],[VALOR COMERCIAL MXN]]</f>
        <v>8.2890932115089508E-2</v>
      </c>
      <c r="AN40" s="45" t="s">
        <v>989</v>
      </c>
      <c r="AO40" s="13" t="s">
        <v>952</v>
      </c>
      <c r="AP40">
        <v>40000438</v>
      </c>
      <c r="AS40">
        <v>20006142</v>
      </c>
    </row>
    <row r="41" spans="2:45" ht="27" customHeight="1">
      <c r="B41" s="4" t="s">
        <v>62</v>
      </c>
      <c r="C41" s="5" t="s">
        <v>120</v>
      </c>
      <c r="D41" s="6" t="s">
        <v>847</v>
      </c>
      <c r="E41" s="4" t="s">
        <v>46</v>
      </c>
      <c r="F41" s="4" t="s">
        <v>49</v>
      </c>
      <c r="G41" s="40" t="s">
        <v>866</v>
      </c>
      <c r="H41" s="6" t="s">
        <v>167</v>
      </c>
      <c r="I41" s="4" t="s">
        <v>50</v>
      </c>
      <c r="J41" s="72" t="s">
        <v>893</v>
      </c>
      <c r="K41" t="s">
        <v>155</v>
      </c>
      <c r="M41" s="39">
        <v>475569972</v>
      </c>
      <c r="N41" s="4" t="s">
        <v>51</v>
      </c>
      <c r="O41" s="9">
        <v>6202708634</v>
      </c>
      <c r="P41" s="10">
        <v>3485</v>
      </c>
      <c r="Q41" s="14"/>
      <c r="R41" s="1">
        <v>3485</v>
      </c>
      <c r="S41" s="6" t="s">
        <v>151</v>
      </c>
      <c r="T41" s="6">
        <v>1632</v>
      </c>
      <c r="U41" s="6">
        <v>4014965</v>
      </c>
      <c r="W41" s="22">
        <v>45440</v>
      </c>
      <c r="X41" s="10">
        <v>1415310</v>
      </c>
      <c r="Y41" s="5" t="s">
        <v>189</v>
      </c>
      <c r="Z41" t="s">
        <v>170</v>
      </c>
      <c r="AA41" s="14">
        <v>0</v>
      </c>
      <c r="AC41" s="14"/>
      <c r="AD41" s="17">
        <v>0</v>
      </c>
      <c r="AF41" s="10"/>
      <c r="AG41">
        <v>10039</v>
      </c>
      <c r="AH41" s="80">
        <v>7018</v>
      </c>
      <c r="AJ41" s="10"/>
      <c r="AK41" s="114">
        <f>Tabla2[[#This Row],[ TOTAL DE GASTOS USD]]*$AM$1</f>
        <v>58551.833500000008</v>
      </c>
      <c r="AM41" s="111">
        <f>Tabla2[[#This Row],[FLETE EN MXN]]/Tabla2[[#This Row],[VALOR COMERCIAL MXN]]</f>
        <v>4.1370324169263277E-2</v>
      </c>
      <c r="AN41" s="45" t="s">
        <v>915</v>
      </c>
      <c r="AO41" s="13" t="s">
        <v>953</v>
      </c>
      <c r="AP41">
        <v>40000435</v>
      </c>
      <c r="AS41">
        <v>20006941</v>
      </c>
    </row>
    <row r="42" spans="2:45" ht="27" customHeight="1">
      <c r="B42" s="4" t="s">
        <v>62</v>
      </c>
      <c r="C42" s="6" t="s">
        <v>251</v>
      </c>
      <c r="D42" s="6" t="s">
        <v>197</v>
      </c>
      <c r="E42" s="6" t="s">
        <v>776</v>
      </c>
      <c r="F42" s="4" t="s">
        <v>49</v>
      </c>
      <c r="G42" s="40" t="s">
        <v>856</v>
      </c>
      <c r="H42" s="6" t="s">
        <v>167</v>
      </c>
      <c r="I42" s="4" t="s">
        <v>50</v>
      </c>
      <c r="J42" s="94">
        <v>36813</v>
      </c>
      <c r="K42" t="s">
        <v>155</v>
      </c>
      <c r="M42" s="39">
        <v>476063000</v>
      </c>
      <c r="N42" s="4" t="s">
        <v>51</v>
      </c>
      <c r="O42" s="9">
        <v>6202888751</v>
      </c>
      <c r="P42" s="10">
        <v>5005</v>
      </c>
      <c r="Q42" s="14"/>
      <c r="R42" s="1">
        <v>5005</v>
      </c>
      <c r="S42" s="6" t="s">
        <v>151</v>
      </c>
      <c r="T42" s="6">
        <v>1632</v>
      </c>
      <c r="U42" s="6">
        <v>4014925</v>
      </c>
      <c r="W42" s="22">
        <v>45439</v>
      </c>
      <c r="X42" s="10">
        <v>2348401</v>
      </c>
      <c r="Y42" s="5" t="s">
        <v>189</v>
      </c>
      <c r="Z42" t="s">
        <v>170</v>
      </c>
      <c r="AA42" s="14">
        <v>0</v>
      </c>
      <c r="AC42" s="14"/>
      <c r="AD42" s="17">
        <v>0</v>
      </c>
      <c r="AF42" s="10"/>
      <c r="AG42">
        <v>10012</v>
      </c>
      <c r="AH42" s="80">
        <v>7018</v>
      </c>
      <c r="AJ42" s="10"/>
      <c r="AK42" s="114">
        <f>Tabla2[[#This Row],[ TOTAL DE GASTOS USD]]*$AM$1</f>
        <v>84089.505500000014</v>
      </c>
      <c r="AM42" s="111">
        <f>Tabla2[[#This Row],[FLETE EN MXN]]/Tabla2[[#This Row],[VALOR COMERCIAL MXN]]</f>
        <v>3.580713238497174E-2</v>
      </c>
      <c r="AN42" s="45" t="s">
        <v>989</v>
      </c>
      <c r="AO42" s="13" t="s">
        <v>954</v>
      </c>
      <c r="AP42">
        <v>40000440</v>
      </c>
      <c r="AS42">
        <v>20006139</v>
      </c>
    </row>
    <row r="43" spans="2:45" ht="27" customHeight="1">
      <c r="B43" s="4" t="s">
        <v>62</v>
      </c>
      <c r="C43" s="5" t="s">
        <v>44</v>
      </c>
      <c r="D43" s="6" t="s">
        <v>887</v>
      </c>
      <c r="E43" s="4" t="s">
        <v>46</v>
      </c>
      <c r="F43" s="4" t="s">
        <v>49</v>
      </c>
      <c r="G43" s="44" t="s">
        <v>889</v>
      </c>
      <c r="H43" s="6" t="s">
        <v>167</v>
      </c>
      <c r="I43" s="4" t="s">
        <v>50</v>
      </c>
      <c r="J43" s="72" t="s">
        <v>428</v>
      </c>
      <c r="K43" t="s">
        <v>155</v>
      </c>
      <c r="M43" s="39">
        <v>474505573</v>
      </c>
      <c r="N43" s="4" t="s">
        <v>51</v>
      </c>
      <c r="O43" s="9">
        <v>6202748514</v>
      </c>
      <c r="P43" s="10">
        <v>3485</v>
      </c>
      <c r="Q43" s="14"/>
      <c r="R43" s="1">
        <v>3485</v>
      </c>
      <c r="S43" s="6" t="s">
        <v>151</v>
      </c>
      <c r="T43" s="6">
        <v>1632</v>
      </c>
      <c r="U43" s="6">
        <v>4015043</v>
      </c>
      <c r="W43" s="22">
        <v>45441</v>
      </c>
      <c r="X43" s="10">
        <v>918472</v>
      </c>
      <c r="Y43" s="5" t="s">
        <v>189</v>
      </c>
      <c r="Z43" t="s">
        <v>170</v>
      </c>
      <c r="AA43" s="14">
        <v>0</v>
      </c>
      <c r="AC43" s="14"/>
      <c r="AD43" s="17">
        <v>0</v>
      </c>
      <c r="AF43" s="10"/>
      <c r="AG43">
        <v>10021</v>
      </c>
      <c r="AH43" s="80">
        <v>7018</v>
      </c>
      <c r="AJ43" s="10"/>
      <c r="AK43" s="114">
        <f>Tabla2[[#This Row],[ TOTAL DE GASTOS USD]]*$AM$1</f>
        <v>58551.833500000008</v>
      </c>
      <c r="AM43" s="111">
        <f>Tabla2[[#This Row],[FLETE EN MXN]]/Tabla2[[#This Row],[VALOR COMERCIAL MXN]]</f>
        <v>6.3749176349415126E-2</v>
      </c>
      <c r="AN43" s="45" t="s">
        <v>914</v>
      </c>
      <c r="AO43" s="13" t="s">
        <v>955</v>
      </c>
      <c r="AP43">
        <v>40000436</v>
      </c>
      <c r="AS43">
        <v>20006143</v>
      </c>
    </row>
    <row r="44" spans="2:45" ht="27" customHeight="1">
      <c r="B44" s="4" t="s">
        <v>62</v>
      </c>
      <c r="C44" s="5" t="s">
        <v>44</v>
      </c>
      <c r="D44" s="6" t="s">
        <v>888</v>
      </c>
      <c r="E44" s="4" t="s">
        <v>46</v>
      </c>
      <c r="F44" s="4" t="s">
        <v>49</v>
      </c>
      <c r="G44" s="4" t="s">
        <v>897</v>
      </c>
      <c r="H44" s="6" t="s">
        <v>167</v>
      </c>
      <c r="I44" s="4" t="s">
        <v>50</v>
      </c>
      <c r="J44" s="72" t="s">
        <v>896</v>
      </c>
      <c r="K44" t="s">
        <v>155</v>
      </c>
      <c r="M44" s="39">
        <v>476062996</v>
      </c>
      <c r="N44" s="4" t="s">
        <v>51</v>
      </c>
      <c r="O44" s="9">
        <v>6202799666</v>
      </c>
      <c r="P44" s="10">
        <v>3485</v>
      </c>
      <c r="Q44" s="14"/>
      <c r="R44" s="1">
        <v>3485</v>
      </c>
      <c r="S44" s="6" t="s">
        <v>151</v>
      </c>
      <c r="T44" s="6">
        <v>1632</v>
      </c>
      <c r="U44" s="6">
        <v>4015086</v>
      </c>
      <c r="W44" s="22">
        <v>45441</v>
      </c>
      <c r="X44" s="10">
        <v>2019460</v>
      </c>
      <c r="Y44" s="5" t="s">
        <v>189</v>
      </c>
      <c r="Z44" t="s">
        <v>170</v>
      </c>
      <c r="AA44" s="14">
        <v>0</v>
      </c>
      <c r="AC44" s="14"/>
      <c r="AD44" s="17">
        <v>0</v>
      </c>
      <c r="AF44" s="10"/>
      <c r="AG44">
        <v>10042</v>
      </c>
      <c r="AH44" s="80">
        <v>7018</v>
      </c>
      <c r="AJ44" s="10"/>
      <c r="AK44" s="114">
        <f>Tabla2[[#This Row],[ TOTAL DE GASTOS USD]]*$AM$1</f>
        <v>58551.833500000008</v>
      </c>
      <c r="AM44" s="111">
        <f>Tabla2[[#This Row],[FLETE EN MXN]]/Tabla2[[#This Row],[VALOR COMERCIAL MXN]]</f>
        <v>2.8993807007813975E-2</v>
      </c>
      <c r="AN44" s="45" t="s">
        <v>990</v>
      </c>
      <c r="AO44" s="13" t="s">
        <v>956</v>
      </c>
      <c r="AP44">
        <v>40000439</v>
      </c>
      <c r="AS44">
        <v>20006944</v>
      </c>
    </row>
    <row r="45" spans="2:45" ht="27" customHeight="1">
      <c r="B45" s="4" t="s">
        <v>62</v>
      </c>
      <c r="C45" s="5" t="s">
        <v>77</v>
      </c>
      <c r="D45" s="6" t="s">
        <v>173</v>
      </c>
      <c r="E45" s="4" t="s">
        <v>135</v>
      </c>
      <c r="F45" s="4" t="s">
        <v>49</v>
      </c>
      <c r="G45" s="4" t="s">
        <v>895</v>
      </c>
      <c r="H45" s="6" t="s">
        <v>167</v>
      </c>
      <c r="I45" s="4" t="s">
        <v>50</v>
      </c>
      <c r="J45" s="94">
        <v>290809</v>
      </c>
      <c r="K45" t="s">
        <v>155</v>
      </c>
      <c r="M45" s="39">
        <v>476501909</v>
      </c>
      <c r="N45" s="4" t="s">
        <v>51</v>
      </c>
      <c r="O45" s="9">
        <v>6202889325</v>
      </c>
      <c r="P45" s="10">
        <v>4855</v>
      </c>
      <c r="Q45" s="14"/>
      <c r="R45" s="1">
        <v>4855</v>
      </c>
      <c r="S45" s="6" t="s">
        <v>151</v>
      </c>
      <c r="T45" s="6">
        <v>1632</v>
      </c>
      <c r="U45" s="6">
        <v>4015073</v>
      </c>
      <c r="W45" s="22">
        <v>45441</v>
      </c>
      <c r="X45" s="10">
        <v>1493890</v>
      </c>
      <c r="Y45" s="5" t="s">
        <v>189</v>
      </c>
      <c r="Z45" t="s">
        <v>170</v>
      </c>
      <c r="AA45" s="14">
        <v>0</v>
      </c>
      <c r="AC45" s="14"/>
      <c r="AD45" s="17">
        <v>0</v>
      </c>
      <c r="AF45" s="10"/>
      <c r="AG45">
        <v>10041</v>
      </c>
      <c r="AH45" s="80">
        <v>7018</v>
      </c>
      <c r="AJ45" s="10"/>
      <c r="AK45" s="114">
        <f>Tabla2[[#This Row],[ TOTAL DE GASTOS USD]]*$AM$1</f>
        <v>81569.340500000006</v>
      </c>
      <c r="AM45" s="111">
        <f>Tabla2[[#This Row],[FLETE EN MXN]]/Tabla2[[#This Row],[VALOR COMERCIAL MXN]]</f>
        <v>5.4601972367443387E-2</v>
      </c>
      <c r="AN45" s="45" t="s">
        <v>991</v>
      </c>
      <c r="AO45" s="13" t="s">
        <v>957</v>
      </c>
      <c r="AP45">
        <v>40000441</v>
      </c>
      <c r="AS45">
        <v>20006943</v>
      </c>
    </row>
    <row r="46" spans="2:45" ht="27" customHeight="1">
      <c r="B46" s="4" t="s">
        <v>62</v>
      </c>
      <c r="C46" s="5" t="s">
        <v>77</v>
      </c>
      <c r="D46" s="6" t="s">
        <v>174</v>
      </c>
      <c r="E46" s="4" t="s">
        <v>135</v>
      </c>
      <c r="F46" s="4" t="s">
        <v>49</v>
      </c>
      <c r="G46" s="4" t="s">
        <v>912</v>
      </c>
      <c r="H46" s="6" t="s">
        <v>167</v>
      </c>
      <c r="I46" s="4" t="s">
        <v>56</v>
      </c>
      <c r="J46" s="71">
        <v>290809</v>
      </c>
      <c r="K46" t="s">
        <v>155</v>
      </c>
      <c r="M46" s="39">
        <v>476501909</v>
      </c>
      <c r="N46" s="4" t="s">
        <v>51</v>
      </c>
      <c r="O46" s="9">
        <v>6203408444</v>
      </c>
      <c r="P46" s="10">
        <v>3467</v>
      </c>
      <c r="Q46" s="14"/>
      <c r="R46" s="1">
        <v>3467</v>
      </c>
      <c r="S46" s="6" t="s">
        <v>151</v>
      </c>
      <c r="T46" s="6">
        <v>1632</v>
      </c>
      <c r="U46" s="6">
        <v>4015293</v>
      </c>
      <c r="W46" s="22">
        <v>45446</v>
      </c>
      <c r="X46" s="10">
        <v>302141</v>
      </c>
      <c r="Y46" s="5" t="s">
        <v>189</v>
      </c>
      <c r="Z46" t="s">
        <v>170</v>
      </c>
      <c r="AA46" s="14">
        <v>0</v>
      </c>
      <c r="AC46" s="14"/>
      <c r="AD46" s="17">
        <v>0</v>
      </c>
      <c r="AF46" s="10"/>
      <c r="AG46" s="95" t="s">
        <v>245</v>
      </c>
      <c r="AH46" s="80">
        <v>0</v>
      </c>
      <c r="AJ46" s="10"/>
      <c r="AK46" s="114">
        <f>Tabla2[[#This Row],[ TOTAL DE GASTOS USD]]*$AM$1</f>
        <v>58249.413700000005</v>
      </c>
      <c r="AM46" s="111">
        <f>Tabla2[[#This Row],[FLETE EN MXN]]/Tabla2[[#This Row],[VALOR COMERCIAL MXN]]</f>
        <v>0.19278884262645588</v>
      </c>
      <c r="AN46" s="21">
        <v>45464</v>
      </c>
      <c r="AO46" s="13" t="s">
        <v>958</v>
      </c>
      <c r="AP46">
        <v>40000449</v>
      </c>
    </row>
    <row r="47" spans="2:45" ht="27" customHeight="1">
      <c r="B47" s="4" t="s">
        <v>62</v>
      </c>
      <c r="C47" s="6" t="s">
        <v>314</v>
      </c>
      <c r="D47" s="6" t="s">
        <v>174</v>
      </c>
      <c r="E47" s="6" t="s">
        <v>325</v>
      </c>
      <c r="F47" s="4" t="s">
        <v>49</v>
      </c>
      <c r="G47" s="4" t="s">
        <v>902</v>
      </c>
      <c r="H47" s="6" t="s">
        <v>167</v>
      </c>
      <c r="I47" s="4" t="s">
        <v>50</v>
      </c>
      <c r="J47" s="71">
        <v>290804</v>
      </c>
      <c r="K47" t="s">
        <v>155</v>
      </c>
      <c r="M47">
        <v>476584567</v>
      </c>
      <c r="N47" s="4" t="s">
        <v>51</v>
      </c>
      <c r="O47" s="9">
        <v>6203104361</v>
      </c>
      <c r="P47" s="10">
        <v>6130</v>
      </c>
      <c r="Q47" s="14"/>
      <c r="R47" s="10">
        <v>6130</v>
      </c>
      <c r="S47" s="6" t="s">
        <v>151</v>
      </c>
      <c r="T47" s="6">
        <v>1632</v>
      </c>
      <c r="U47" s="6">
        <v>4015152</v>
      </c>
      <c r="W47" s="22">
        <v>45443</v>
      </c>
      <c r="X47" s="10">
        <v>1775670</v>
      </c>
      <c r="Y47" s="5" t="s">
        <v>189</v>
      </c>
      <c r="Z47" t="s">
        <v>170</v>
      </c>
      <c r="AA47" s="14">
        <v>0</v>
      </c>
      <c r="AC47" s="14"/>
      <c r="AD47" s="17">
        <v>0</v>
      </c>
      <c r="AF47" s="10"/>
      <c r="AG47">
        <v>10044</v>
      </c>
      <c r="AH47" s="80">
        <v>7018</v>
      </c>
      <c r="AJ47" s="10"/>
      <c r="AK47" s="114">
        <f>Tabla2[[#This Row],[ TOTAL DE GASTOS USD]]*$AM$1</f>
        <v>102990.74300000002</v>
      </c>
      <c r="AM47" s="111">
        <f>Tabla2[[#This Row],[FLETE EN MXN]]/Tabla2[[#This Row],[VALOR COMERCIAL MXN]]</f>
        <v>5.8001060444789865E-2</v>
      </c>
      <c r="AN47" s="45" t="s">
        <v>990</v>
      </c>
      <c r="AO47" s="13" t="s">
        <v>959</v>
      </c>
      <c r="AP47">
        <v>40000445</v>
      </c>
      <c r="AS47">
        <v>20006945</v>
      </c>
    </row>
    <row r="48" spans="2:45" ht="27" customHeight="1">
      <c r="B48" s="4" t="s">
        <v>62</v>
      </c>
      <c r="C48" s="5" t="s">
        <v>44</v>
      </c>
      <c r="D48" s="6" t="s">
        <v>890</v>
      </c>
      <c r="E48" s="4" t="s">
        <v>46</v>
      </c>
      <c r="F48" s="4" t="s">
        <v>49</v>
      </c>
      <c r="G48" s="4" t="s">
        <v>905</v>
      </c>
      <c r="H48" s="6" t="s">
        <v>167</v>
      </c>
      <c r="I48" s="4" t="s">
        <v>50</v>
      </c>
      <c r="J48" s="72" t="s">
        <v>911</v>
      </c>
      <c r="K48" t="s">
        <v>155</v>
      </c>
      <c r="M48" s="39">
        <v>476062998</v>
      </c>
      <c r="N48" s="4" t="s">
        <v>51</v>
      </c>
      <c r="O48" s="9">
        <v>6202967841</v>
      </c>
      <c r="P48" s="10">
        <v>3485</v>
      </c>
      <c r="Q48" s="14"/>
      <c r="R48" s="1">
        <v>3485</v>
      </c>
      <c r="S48" s="6" t="s">
        <v>151</v>
      </c>
      <c r="T48" s="6">
        <v>1632</v>
      </c>
      <c r="U48" s="6">
        <v>4015279</v>
      </c>
      <c r="W48" s="22">
        <v>45444</v>
      </c>
      <c r="X48" s="10">
        <v>1367402</v>
      </c>
      <c r="Y48" s="5" t="s">
        <v>189</v>
      </c>
      <c r="Z48" t="s">
        <v>170</v>
      </c>
      <c r="AA48" s="14">
        <v>0</v>
      </c>
      <c r="AC48" s="14"/>
      <c r="AD48" s="17">
        <v>0</v>
      </c>
      <c r="AF48" s="10"/>
      <c r="AG48">
        <v>10045</v>
      </c>
      <c r="AH48" s="80">
        <v>7018</v>
      </c>
      <c r="AJ48" s="10"/>
      <c r="AK48" s="114">
        <f>Tabla2[[#This Row],[ TOTAL DE GASTOS USD]]*$AM$1</f>
        <v>58551.833500000008</v>
      </c>
      <c r="AM48" s="111">
        <f>Tabla2[[#This Row],[FLETE EN MXN]]/Tabla2[[#This Row],[VALOR COMERCIAL MXN]]</f>
        <v>4.2819765877189012E-2</v>
      </c>
      <c r="AN48" s="45" t="s">
        <v>1018</v>
      </c>
      <c r="AO48" s="13" t="s">
        <v>960</v>
      </c>
      <c r="AP48">
        <v>40000446</v>
      </c>
      <c r="AS48">
        <v>20006946</v>
      </c>
    </row>
    <row r="49" spans="2:45" ht="27" customHeight="1">
      <c r="B49" s="4" t="s">
        <v>62</v>
      </c>
      <c r="C49" s="5" t="s">
        <v>44</v>
      </c>
      <c r="D49" s="6" t="s">
        <v>891</v>
      </c>
      <c r="E49" s="4" t="s">
        <v>46</v>
      </c>
      <c r="F49" s="4" t="s">
        <v>49</v>
      </c>
      <c r="G49" s="4" t="s">
        <v>906</v>
      </c>
      <c r="H49" s="6" t="s">
        <v>167</v>
      </c>
      <c r="I49" s="4" t="s">
        <v>50</v>
      </c>
      <c r="J49" s="70" t="s">
        <v>964</v>
      </c>
      <c r="K49" t="s">
        <v>155</v>
      </c>
      <c r="M49" s="39">
        <v>476063001</v>
      </c>
      <c r="N49" s="4" t="s">
        <v>51</v>
      </c>
      <c r="O49" s="9">
        <v>6203096012</v>
      </c>
      <c r="P49" s="10">
        <v>3485</v>
      </c>
      <c r="Q49" s="14"/>
      <c r="R49" s="1">
        <v>3485</v>
      </c>
      <c r="S49" s="6" t="s">
        <v>151</v>
      </c>
      <c r="T49" s="6">
        <v>1632</v>
      </c>
      <c r="U49" s="6">
        <v>4015595</v>
      </c>
      <c r="W49" s="22">
        <v>45448</v>
      </c>
      <c r="X49" s="10">
        <v>1052894</v>
      </c>
      <c r="Y49" s="5" t="s">
        <v>189</v>
      </c>
      <c r="Z49" t="s">
        <v>170</v>
      </c>
      <c r="AA49" s="14">
        <v>0</v>
      </c>
      <c r="AC49" s="14"/>
      <c r="AD49" s="17">
        <v>0</v>
      </c>
      <c r="AF49" s="10"/>
      <c r="AG49">
        <v>10051</v>
      </c>
      <c r="AH49" s="80">
        <v>7018</v>
      </c>
      <c r="AJ49" s="10"/>
      <c r="AK49" s="114">
        <f>Tabla2[[#This Row],[ TOTAL DE GASTOS USD]]*$AM$1</f>
        <v>58551.833500000008</v>
      </c>
      <c r="AM49" s="111">
        <f>Tabla2[[#This Row],[FLETE EN MXN]]/Tabla2[[#This Row],[VALOR COMERCIAL MXN]]</f>
        <v>5.5610378157725286E-2</v>
      </c>
      <c r="AN49" s="45" t="s">
        <v>990</v>
      </c>
      <c r="AO49" s="13" t="str">
        <f t="shared" ref="AO49:AO52" si="0">+C49&amp;" "&amp;D49&amp;" "&amp;" "&amp;U49</f>
        <v>BIP SALLY #114  4015595</v>
      </c>
      <c r="AP49">
        <v>40000444</v>
      </c>
      <c r="AS49">
        <v>20006947</v>
      </c>
    </row>
    <row r="50" spans="2:45" ht="27" customHeight="1">
      <c r="B50" s="4" t="s">
        <v>62</v>
      </c>
      <c r="C50" s="5" t="s">
        <v>120</v>
      </c>
      <c r="D50" s="6" t="s">
        <v>907</v>
      </c>
      <c r="E50" s="4" t="s">
        <v>46</v>
      </c>
      <c r="F50" s="4" t="s">
        <v>49</v>
      </c>
      <c r="G50" s="40" t="s">
        <v>909</v>
      </c>
      <c r="H50" s="6" t="s">
        <v>167</v>
      </c>
      <c r="I50" s="4" t="s">
        <v>50</v>
      </c>
      <c r="J50" s="72" t="s">
        <v>963</v>
      </c>
      <c r="K50" t="s">
        <v>155</v>
      </c>
      <c r="M50" s="39">
        <v>476783483</v>
      </c>
      <c r="N50" s="4" t="s">
        <v>51</v>
      </c>
      <c r="O50" s="9">
        <v>6203094174</v>
      </c>
      <c r="P50" s="10">
        <v>3485</v>
      </c>
      <c r="Q50" s="14"/>
      <c r="R50" s="1">
        <v>3485</v>
      </c>
      <c r="S50" s="6" t="s">
        <v>151</v>
      </c>
      <c r="T50" s="6">
        <v>1632</v>
      </c>
      <c r="U50" s="6">
        <v>4015579</v>
      </c>
      <c r="W50" s="22">
        <v>45448</v>
      </c>
      <c r="X50" s="10">
        <v>1814208</v>
      </c>
      <c r="Y50" s="5" t="s">
        <v>189</v>
      </c>
      <c r="Z50" t="s">
        <v>170</v>
      </c>
      <c r="AA50" s="14">
        <v>0</v>
      </c>
      <c r="AC50" s="14"/>
      <c r="AD50" s="17">
        <v>0</v>
      </c>
      <c r="AF50" s="10"/>
      <c r="AG50">
        <v>10052</v>
      </c>
      <c r="AH50" s="80">
        <v>7018</v>
      </c>
      <c r="AJ50" s="10"/>
      <c r="AK50" s="114">
        <f>Tabla2[[#This Row],[ TOTAL DE GASTOS USD]]*$AM$1</f>
        <v>58551.833500000008</v>
      </c>
      <c r="AM50" s="111">
        <f>Tabla2[[#This Row],[FLETE EN MXN]]/Tabla2[[#This Row],[VALOR COMERCIAL MXN]]</f>
        <v>3.2274046581207895E-2</v>
      </c>
      <c r="AN50" s="45" t="s">
        <v>990</v>
      </c>
      <c r="AO50" s="13" t="str">
        <f t="shared" si="0"/>
        <v>BIP S + BIP A #115+#24  4015579</v>
      </c>
      <c r="AP50">
        <v>40000443</v>
      </c>
      <c r="AS50" s="73">
        <v>42001123</v>
      </c>
    </row>
    <row r="51" spans="2:45" ht="27" customHeight="1">
      <c r="B51" s="4" t="s">
        <v>62</v>
      </c>
      <c r="C51" s="5" t="s">
        <v>120</v>
      </c>
      <c r="D51" s="6" t="s">
        <v>908</v>
      </c>
      <c r="E51" s="4" t="s">
        <v>46</v>
      </c>
      <c r="F51" s="4" t="s">
        <v>49</v>
      </c>
      <c r="G51" s="40" t="s">
        <v>910</v>
      </c>
      <c r="H51" s="6" t="s">
        <v>167</v>
      </c>
      <c r="I51" s="4" t="s">
        <v>50</v>
      </c>
      <c r="J51" s="72" t="s">
        <v>819</v>
      </c>
      <c r="K51" t="s">
        <v>155</v>
      </c>
      <c r="M51" s="39">
        <v>476062997</v>
      </c>
      <c r="N51" s="4" t="s">
        <v>51</v>
      </c>
      <c r="O51" s="9">
        <v>6203087735</v>
      </c>
      <c r="P51" s="10">
        <v>3485</v>
      </c>
      <c r="Q51" s="14"/>
      <c r="R51" s="1">
        <v>3485</v>
      </c>
      <c r="S51" s="6" t="s">
        <v>151</v>
      </c>
      <c r="T51" s="6">
        <v>1632</v>
      </c>
      <c r="U51" s="6">
        <v>4015578</v>
      </c>
      <c r="W51" s="22">
        <v>45448</v>
      </c>
      <c r="X51" s="10">
        <v>1892433</v>
      </c>
      <c r="Y51" s="5" t="s">
        <v>189</v>
      </c>
      <c r="Z51" t="s">
        <v>170</v>
      </c>
      <c r="AA51" s="14">
        <v>0</v>
      </c>
      <c r="AC51" s="14"/>
      <c r="AD51" s="17">
        <v>0</v>
      </c>
      <c r="AF51" s="10"/>
      <c r="AG51">
        <v>10053</v>
      </c>
      <c r="AH51" s="80">
        <v>7018</v>
      </c>
      <c r="AJ51" s="10"/>
      <c r="AK51" s="114">
        <f>Tabla2[[#This Row],[ TOTAL DE GASTOS USD]]*$AM$1</f>
        <v>58551.833500000008</v>
      </c>
      <c r="AM51" s="111">
        <f>Tabla2[[#This Row],[FLETE EN MXN]]/Tabla2[[#This Row],[VALOR COMERCIAL MXN]]</f>
        <v>3.093997700314886E-2</v>
      </c>
      <c r="AN51" s="45" t="s">
        <v>1018</v>
      </c>
      <c r="AO51" s="13" t="str">
        <f t="shared" si="0"/>
        <v>BIP S + BIP A #116+#25  4015578</v>
      </c>
      <c r="AP51">
        <v>40000442</v>
      </c>
      <c r="AS51">
        <v>20006949</v>
      </c>
    </row>
    <row r="52" spans="2:45" ht="27" customHeight="1">
      <c r="B52" s="4" t="s">
        <v>62</v>
      </c>
      <c r="C52" s="5" t="s">
        <v>129</v>
      </c>
      <c r="D52" s="6"/>
      <c r="E52" s="4"/>
      <c r="F52" s="4"/>
      <c r="G52" s="4"/>
      <c r="H52" s="6"/>
      <c r="I52" s="4"/>
      <c r="N52" s="4"/>
      <c r="Q52" s="14"/>
      <c r="R52" s="1">
        <v>0</v>
      </c>
      <c r="W52" s="22"/>
      <c r="X52" s="10"/>
      <c r="Y52" s="5"/>
      <c r="AA52" s="14"/>
      <c r="AC52" s="14"/>
      <c r="AD52" s="17">
        <v>0</v>
      </c>
      <c r="AF52" s="10"/>
      <c r="AG52" s="10"/>
      <c r="AH52" s="10"/>
      <c r="AI52">
        <v>12207</v>
      </c>
      <c r="AJ52" s="10">
        <v>16704</v>
      </c>
      <c r="AK52" s="114">
        <f>Tabla2[[#This Row],[ TOTAL DE GASTOS USD]]*$AM$1</f>
        <v>0</v>
      </c>
      <c r="AM52" s="111" t="e">
        <f>Tabla2[[#This Row],[FLETE EN MXN]]/Tabla2[[#This Row],[VALOR COMERCIAL MXN]]</f>
        <v>#DIV/0!</v>
      </c>
      <c r="AN52" s="21">
        <v>45433</v>
      </c>
      <c r="AO52" s="13" t="str">
        <f t="shared" si="0"/>
        <v xml:space="preserve">HF CONSULTORES   </v>
      </c>
      <c r="AS52">
        <v>20005894</v>
      </c>
    </row>
    <row r="53" spans="2:45" ht="27" customHeight="1">
      <c r="B53" s="4"/>
      <c r="C53" s="5"/>
      <c r="D53" s="6"/>
      <c r="E53" s="4"/>
      <c r="F53" s="4"/>
      <c r="G53" s="4"/>
      <c r="H53" s="6"/>
      <c r="I53" s="4"/>
      <c r="N53" s="4"/>
      <c r="Q53" s="14"/>
      <c r="R53" s="1"/>
      <c r="W53" s="22"/>
      <c r="X53" s="10"/>
      <c r="Y53" s="5"/>
      <c r="AA53" s="14"/>
      <c r="AC53" s="14"/>
      <c r="AD53" s="17"/>
      <c r="AF53" s="10"/>
      <c r="AG53" s="10"/>
      <c r="AH53" s="10"/>
      <c r="AJ53" s="10"/>
      <c r="AN53" s="21"/>
      <c r="AO53" s="13" t="s">
        <v>961</v>
      </c>
    </row>
    <row r="54" spans="2:45" ht="27" customHeight="1">
      <c r="B54" s="4"/>
      <c r="C54" s="5"/>
      <c r="D54" s="6"/>
      <c r="E54" s="4"/>
      <c r="F54" s="4"/>
      <c r="G54" s="4"/>
      <c r="H54" s="6"/>
      <c r="I54" s="4"/>
      <c r="N54" s="4"/>
      <c r="Q54" s="14"/>
      <c r="R54" s="1"/>
      <c r="W54" s="22"/>
      <c r="X54" s="10"/>
      <c r="Y54" s="5"/>
      <c r="AA54" s="14"/>
      <c r="AC54" s="14"/>
      <c r="AD54" s="17"/>
      <c r="AF54" s="10"/>
      <c r="AG54" s="10"/>
      <c r="AH54" s="10"/>
      <c r="AJ54" s="10"/>
      <c r="AN54" s="21"/>
      <c r="AO54" s="13" t="s">
        <v>961</v>
      </c>
    </row>
    <row r="55" spans="2:45" ht="27" customHeight="1">
      <c r="B55" s="4"/>
      <c r="C55" s="5"/>
      <c r="D55" s="6"/>
      <c r="E55" s="4"/>
      <c r="F55" s="4"/>
      <c r="G55" s="4"/>
      <c r="H55" s="6"/>
      <c r="I55" s="4"/>
      <c r="N55" s="4"/>
      <c r="Q55" s="14"/>
      <c r="R55" s="1"/>
      <c r="W55" s="22"/>
      <c r="X55" s="10"/>
      <c r="Y55" s="5"/>
      <c r="AA55" s="14"/>
      <c r="AC55" s="14"/>
      <c r="AD55" s="17"/>
      <c r="AF55" s="10"/>
      <c r="AG55" s="10"/>
      <c r="AH55" s="10"/>
      <c r="AJ55" s="10"/>
      <c r="AN55" s="21"/>
      <c r="AO55" s="13" t="s">
        <v>961</v>
      </c>
    </row>
    <row r="56" spans="2:45" ht="27" customHeight="1">
      <c r="B56" s="4"/>
      <c r="C56" s="5"/>
      <c r="D56" s="6"/>
      <c r="E56" s="4"/>
      <c r="F56" s="4"/>
      <c r="G56" s="4"/>
      <c r="H56" s="6"/>
      <c r="I56" s="4"/>
      <c r="N56" s="4"/>
      <c r="Q56" s="14"/>
      <c r="R56" s="1"/>
      <c r="W56" s="22"/>
      <c r="X56" s="10"/>
      <c r="Y56" s="5"/>
      <c r="AA56" s="14"/>
      <c r="AC56" s="14"/>
      <c r="AD56" s="17"/>
      <c r="AF56" s="10"/>
      <c r="AG56" s="10"/>
      <c r="AH56" s="10"/>
      <c r="AJ56" s="10"/>
      <c r="AN56" s="21"/>
      <c r="AO56" s="13" t="s">
        <v>961</v>
      </c>
    </row>
    <row r="57" spans="2:45" ht="27" customHeight="1">
      <c r="B57" s="4"/>
      <c r="C57" s="5"/>
      <c r="D57" s="6"/>
      <c r="E57" s="4"/>
      <c r="F57" s="4"/>
      <c r="G57" s="4"/>
      <c r="H57" s="6"/>
      <c r="I57" s="4"/>
      <c r="N57" s="4"/>
      <c r="Q57" s="14"/>
      <c r="R57" s="1"/>
      <c r="W57" s="22"/>
      <c r="X57" s="10"/>
      <c r="Y57" s="5"/>
      <c r="AA57" s="14"/>
      <c r="AC57" s="14"/>
      <c r="AD57" s="17"/>
      <c r="AF57" s="10"/>
      <c r="AG57" s="10"/>
      <c r="AH57" s="10"/>
      <c r="AJ57" s="10"/>
      <c r="AN57" s="21"/>
      <c r="AO57" s="13" t="s">
        <v>961</v>
      </c>
    </row>
    <row r="58" spans="2:45" ht="27" customHeight="1">
      <c r="B58" s="4"/>
      <c r="C58" s="5"/>
      <c r="D58" s="6"/>
      <c r="E58" s="4"/>
      <c r="F58" s="4"/>
      <c r="G58" s="4"/>
      <c r="H58" s="6"/>
      <c r="I58" s="4"/>
      <c r="N58" s="4"/>
      <c r="Q58" s="14"/>
      <c r="R58" s="1"/>
      <c r="W58" s="22"/>
      <c r="X58" s="10"/>
      <c r="Y58" s="5"/>
      <c r="AA58" s="14"/>
      <c r="AC58" s="14"/>
      <c r="AD58" s="17"/>
      <c r="AF58" s="10"/>
      <c r="AG58" s="10"/>
      <c r="AH58" s="10"/>
      <c r="AJ58" s="10"/>
      <c r="AN58" s="21"/>
      <c r="AO58" s="13" t="s">
        <v>961</v>
      </c>
    </row>
    <row r="59" spans="2:45" ht="27" customHeight="1">
      <c r="B59" s="4"/>
      <c r="C59" s="5"/>
      <c r="D59" s="6"/>
      <c r="E59" s="4"/>
      <c r="F59" s="4"/>
      <c r="G59" s="4"/>
      <c r="H59" s="6"/>
      <c r="I59" s="4"/>
      <c r="N59" s="4"/>
      <c r="Q59" s="14"/>
      <c r="R59" s="1"/>
      <c r="W59" s="22"/>
      <c r="X59" s="10"/>
      <c r="Y59" s="5"/>
      <c r="AA59" s="14"/>
      <c r="AC59" s="14"/>
      <c r="AD59" s="17"/>
      <c r="AF59" s="10"/>
      <c r="AG59" s="10"/>
      <c r="AH59" s="10"/>
      <c r="AJ59" s="10"/>
      <c r="AN59" s="21"/>
      <c r="AO59" s="13" t="s">
        <v>961</v>
      </c>
    </row>
    <row r="60" spans="2:45" ht="27" customHeight="1">
      <c r="B60" s="4"/>
      <c r="C60" s="5"/>
      <c r="D60" s="6"/>
      <c r="E60" s="4"/>
      <c r="F60" s="4"/>
      <c r="G60" s="4"/>
      <c r="H60" s="6"/>
      <c r="I60" s="4"/>
      <c r="N60" s="4"/>
      <c r="Q60" s="14"/>
      <c r="R60" s="1"/>
      <c r="W60" s="22"/>
      <c r="X60" s="10"/>
      <c r="Y60" s="5"/>
      <c r="AA60" s="14"/>
      <c r="AC60" s="14"/>
      <c r="AD60" s="17"/>
      <c r="AF60" s="10"/>
      <c r="AG60" s="10"/>
      <c r="AH60" s="10"/>
      <c r="AJ60" s="10"/>
      <c r="AN60" s="21"/>
      <c r="AO60" s="13" t="s">
        <v>961</v>
      </c>
    </row>
    <row r="61" spans="2:45" ht="27" customHeight="1">
      <c r="B61" s="4"/>
      <c r="C61" s="5"/>
      <c r="D61" s="6"/>
      <c r="E61" s="4"/>
      <c r="F61" s="4"/>
      <c r="G61" s="4"/>
      <c r="H61" s="6"/>
      <c r="I61" s="4"/>
      <c r="N61" s="4"/>
      <c r="Q61" s="14"/>
      <c r="R61" s="1"/>
      <c r="W61" s="22"/>
      <c r="X61" s="10"/>
      <c r="Y61" s="5"/>
      <c r="AA61" s="14"/>
      <c r="AC61" s="14"/>
      <c r="AD61" s="17"/>
      <c r="AF61" s="10"/>
      <c r="AG61" s="10"/>
      <c r="AH61" s="10"/>
      <c r="AJ61" s="10"/>
      <c r="AN61" s="21"/>
      <c r="AO61" s="13" t="s">
        <v>961</v>
      </c>
    </row>
    <row r="62" spans="2:45" ht="27" customHeight="1">
      <c r="B62" s="4"/>
      <c r="C62" s="5"/>
      <c r="D62" s="6"/>
      <c r="E62" s="4"/>
      <c r="F62" s="4"/>
      <c r="G62" s="4"/>
      <c r="H62" s="6"/>
      <c r="I62" s="4"/>
      <c r="N62" s="4"/>
      <c r="Q62" s="14"/>
      <c r="R62" s="1"/>
      <c r="W62" s="22"/>
      <c r="X62" s="10"/>
      <c r="Y62" s="5"/>
      <c r="AA62" s="14"/>
      <c r="AC62" s="14"/>
      <c r="AD62" s="17"/>
      <c r="AF62" s="10"/>
      <c r="AG62" s="10"/>
      <c r="AH62" s="10"/>
      <c r="AJ62" s="10"/>
      <c r="AN62" s="21"/>
      <c r="AO62" s="13" t="s">
        <v>961</v>
      </c>
    </row>
    <row r="63" spans="2:45" ht="27" customHeight="1">
      <c r="B63" s="4"/>
      <c r="C63" s="5"/>
      <c r="D63" s="6"/>
      <c r="E63" s="4"/>
      <c r="F63" s="4"/>
      <c r="G63" s="4"/>
      <c r="H63" s="6"/>
      <c r="I63" s="4"/>
      <c r="N63" s="4"/>
      <c r="Q63" s="14"/>
      <c r="R63" s="1"/>
      <c r="W63" s="22"/>
      <c r="X63" s="10"/>
      <c r="Y63" s="5"/>
      <c r="AA63" s="14"/>
      <c r="AC63" s="14"/>
      <c r="AD63" s="17"/>
      <c r="AF63" s="10"/>
      <c r="AG63" s="10"/>
      <c r="AH63" s="10"/>
      <c r="AJ63" s="10"/>
      <c r="AN63" s="21"/>
      <c r="AO63" s="13" t="s">
        <v>961</v>
      </c>
    </row>
    <row r="64" spans="2:45" ht="27" customHeight="1">
      <c r="B64" s="4"/>
      <c r="C64" s="5"/>
      <c r="D64" s="6"/>
      <c r="E64" s="4"/>
      <c r="F64" s="4"/>
      <c r="G64" s="4"/>
      <c r="H64" s="6"/>
      <c r="I64" s="4"/>
      <c r="N64" s="4"/>
      <c r="Q64" s="14"/>
      <c r="R64" s="1"/>
      <c r="W64" s="22"/>
      <c r="X64" s="10"/>
      <c r="Y64" s="5"/>
      <c r="AA64" s="14"/>
      <c r="AC64" s="14"/>
      <c r="AD64" s="17"/>
      <c r="AF64" s="10"/>
      <c r="AG64" s="10"/>
      <c r="AH64" s="10"/>
      <c r="AJ64" s="10"/>
      <c r="AN64" s="21"/>
      <c r="AO64" s="13" t="s">
        <v>961</v>
      </c>
    </row>
    <row r="65" spans="2:41" ht="27" customHeight="1">
      <c r="B65" s="4"/>
      <c r="C65" s="5"/>
      <c r="D65" s="6"/>
      <c r="E65" s="4"/>
      <c r="F65" s="4"/>
      <c r="G65" s="4"/>
      <c r="H65" s="6"/>
      <c r="I65" s="4"/>
      <c r="N65" s="4"/>
      <c r="Q65" s="14"/>
      <c r="R65" s="1"/>
      <c r="W65" s="22"/>
      <c r="X65" s="10"/>
      <c r="Y65" s="5"/>
      <c r="AA65" s="14"/>
      <c r="AC65" s="14"/>
      <c r="AD65" s="17"/>
      <c r="AF65" s="10"/>
      <c r="AG65" s="10"/>
      <c r="AH65" s="10"/>
      <c r="AJ65" s="10"/>
      <c r="AN65" s="21"/>
      <c r="AO65" s="13" t="s">
        <v>961</v>
      </c>
    </row>
    <row r="66" spans="2:41" ht="27" customHeight="1">
      <c r="B66" s="4"/>
      <c r="C66" s="5"/>
      <c r="D66" s="6"/>
      <c r="E66" s="4"/>
      <c r="F66" s="4"/>
      <c r="G66" s="4"/>
      <c r="H66" s="6"/>
      <c r="I66" s="4"/>
      <c r="N66" s="4"/>
      <c r="Q66" s="14"/>
      <c r="R66" s="1"/>
      <c r="W66" s="22"/>
      <c r="X66" s="10"/>
      <c r="Y66" s="5"/>
      <c r="AA66" s="14"/>
      <c r="AC66" s="14"/>
      <c r="AD66" s="17"/>
      <c r="AF66" s="10"/>
      <c r="AG66" s="10"/>
      <c r="AH66" s="10"/>
      <c r="AJ66" s="10"/>
      <c r="AN66" s="21"/>
      <c r="AO66" s="13" t="s">
        <v>961</v>
      </c>
    </row>
    <row r="67" spans="2:41" ht="27" customHeight="1">
      <c r="B67" s="4"/>
      <c r="C67" s="5"/>
      <c r="D67" s="6"/>
      <c r="E67" s="4"/>
      <c r="F67" s="4"/>
      <c r="G67" s="4"/>
      <c r="H67" s="6"/>
      <c r="I67" s="4"/>
      <c r="N67" s="4"/>
      <c r="Q67" s="14"/>
      <c r="R67" s="1"/>
      <c r="W67" s="22"/>
      <c r="X67" s="10"/>
      <c r="Y67" s="5"/>
      <c r="AA67" s="14"/>
      <c r="AC67" s="14"/>
      <c r="AD67" s="17"/>
      <c r="AF67" s="10"/>
      <c r="AG67" s="10"/>
      <c r="AH67" s="10"/>
      <c r="AJ67" s="10"/>
      <c r="AN67" s="21"/>
      <c r="AO67" s="13" t="s">
        <v>961</v>
      </c>
    </row>
    <row r="68" spans="2:41" ht="27" customHeight="1">
      <c r="B68" s="4"/>
      <c r="C68" s="5"/>
      <c r="D68" s="6"/>
      <c r="E68" s="4"/>
      <c r="F68" s="4"/>
      <c r="G68" s="4"/>
      <c r="H68" s="6"/>
      <c r="I68" s="4"/>
      <c r="N68" s="4"/>
      <c r="Q68" s="14"/>
      <c r="R68" s="1"/>
      <c r="W68" s="22"/>
      <c r="X68" s="10"/>
      <c r="Y68" s="5"/>
      <c r="AA68" s="14"/>
      <c r="AC68" s="14"/>
      <c r="AD68" s="17"/>
      <c r="AF68" s="10"/>
      <c r="AG68" s="10"/>
      <c r="AH68" s="10"/>
      <c r="AJ68" s="10"/>
      <c r="AN68" s="21"/>
      <c r="AO68" s="13" t="s">
        <v>961</v>
      </c>
    </row>
    <row r="69" spans="2:41" ht="27" customHeight="1">
      <c r="B69" s="4"/>
      <c r="C69" s="5"/>
      <c r="D69" s="6"/>
      <c r="E69" s="4"/>
      <c r="F69" s="4"/>
      <c r="G69" s="4"/>
      <c r="H69" s="6"/>
      <c r="I69" s="4"/>
      <c r="N69" s="4"/>
      <c r="Q69" s="14"/>
      <c r="R69" s="1"/>
      <c r="W69" s="22"/>
      <c r="X69" s="10"/>
      <c r="Y69" s="5"/>
      <c r="AA69" s="14"/>
      <c r="AC69" s="14"/>
      <c r="AD69" s="17"/>
      <c r="AF69" s="10"/>
      <c r="AG69" s="10"/>
      <c r="AH69" s="10"/>
      <c r="AJ69" s="10"/>
      <c r="AN69" s="21"/>
      <c r="AO69" s="13" t="s">
        <v>961</v>
      </c>
    </row>
    <row r="70" spans="2:41" ht="27" customHeight="1">
      <c r="B70" s="4"/>
      <c r="C70" s="5"/>
      <c r="D70" s="6"/>
      <c r="E70" s="4"/>
      <c r="F70" s="4"/>
      <c r="G70" s="4"/>
      <c r="H70" s="6"/>
      <c r="I70" s="4"/>
      <c r="N70" s="4"/>
      <c r="Q70" s="14"/>
      <c r="R70" s="1"/>
      <c r="W70" s="22"/>
      <c r="X70" s="10"/>
      <c r="Y70" s="5"/>
      <c r="AA70" s="14"/>
      <c r="AC70" s="14"/>
      <c r="AD70" s="17"/>
      <c r="AF70" s="10"/>
      <c r="AG70" s="10"/>
      <c r="AH70" s="10"/>
      <c r="AJ70" s="10"/>
      <c r="AN70" s="21"/>
      <c r="AO70" s="13" t="s">
        <v>961</v>
      </c>
    </row>
    <row r="71" spans="2:41" ht="27" customHeight="1">
      <c r="B71" s="4"/>
      <c r="C71" s="5"/>
      <c r="D71" s="6"/>
      <c r="E71" s="4"/>
      <c r="F71" s="4"/>
      <c r="G71" s="4"/>
      <c r="H71" s="6"/>
      <c r="I71" s="4"/>
      <c r="N71" s="4"/>
      <c r="Q71" s="14"/>
      <c r="R71" s="1"/>
      <c r="W71" s="22"/>
      <c r="X71" s="10"/>
      <c r="Y71" s="5"/>
      <c r="AA71" s="14"/>
      <c r="AC71" s="14"/>
      <c r="AD71" s="17"/>
      <c r="AF71" s="10"/>
      <c r="AG71" s="10"/>
      <c r="AH71" s="10"/>
      <c r="AJ71" s="10"/>
      <c r="AN71" s="21"/>
      <c r="AO71" s="13" t="s">
        <v>961</v>
      </c>
    </row>
    <row r="72" spans="2:41" ht="27" customHeight="1">
      <c r="B72" s="4"/>
      <c r="C72" s="5"/>
      <c r="D72" s="6"/>
      <c r="E72" s="4"/>
      <c r="F72" s="4"/>
      <c r="G72" s="4"/>
      <c r="H72" s="6"/>
      <c r="I72" s="4"/>
      <c r="N72" s="4"/>
      <c r="Q72" s="14"/>
      <c r="R72" s="1"/>
      <c r="W72" s="22"/>
      <c r="X72" s="10"/>
      <c r="Y72" s="5"/>
      <c r="AA72" s="14"/>
      <c r="AC72" s="14"/>
      <c r="AD72" s="17"/>
      <c r="AF72" s="10"/>
      <c r="AG72" s="10"/>
      <c r="AH72" s="10"/>
      <c r="AJ72" s="10"/>
      <c r="AN72" s="21"/>
      <c r="AO72" s="13" t="s">
        <v>961</v>
      </c>
    </row>
    <row r="73" spans="2:41" ht="27" customHeight="1">
      <c r="B73" s="4"/>
      <c r="C73" s="5"/>
      <c r="D73" s="6"/>
      <c r="E73" s="4"/>
      <c r="F73" s="4"/>
      <c r="G73" s="4"/>
      <c r="H73" s="6"/>
      <c r="I73" s="4"/>
      <c r="N73" s="4"/>
      <c r="Q73" s="14"/>
      <c r="R73" s="1"/>
      <c r="W73" s="22"/>
      <c r="X73" s="10"/>
      <c r="Y73" s="5"/>
      <c r="AA73" s="14"/>
      <c r="AC73" s="14"/>
      <c r="AD73" s="17"/>
      <c r="AF73" s="10"/>
      <c r="AG73" s="10"/>
      <c r="AH73" s="10"/>
      <c r="AJ73" s="10"/>
      <c r="AN73" s="21"/>
      <c r="AO73" s="13" t="s">
        <v>961</v>
      </c>
    </row>
    <row r="74" spans="2:41" ht="27" customHeight="1">
      <c r="B74" s="4"/>
      <c r="C74" s="5"/>
      <c r="D74" s="6"/>
      <c r="E74" s="4"/>
      <c r="F74" s="4"/>
      <c r="G74" s="4"/>
      <c r="H74" s="6"/>
      <c r="I74" s="4"/>
      <c r="N74" s="4"/>
      <c r="Q74" s="14"/>
      <c r="R74" s="1"/>
      <c r="W74" s="22"/>
      <c r="X74" s="10"/>
      <c r="Y74" s="5"/>
      <c r="AA74" s="14"/>
      <c r="AC74" s="14"/>
      <c r="AD74" s="17"/>
      <c r="AF74" s="10"/>
      <c r="AG74" s="10"/>
      <c r="AH74" s="10"/>
      <c r="AJ74" s="10"/>
      <c r="AN74" s="21"/>
      <c r="AO74" s="13" t="s">
        <v>961</v>
      </c>
    </row>
    <row r="75" spans="2:41" ht="27" customHeight="1">
      <c r="B75" s="4"/>
      <c r="C75" s="5"/>
      <c r="D75" s="6"/>
      <c r="E75" s="4"/>
      <c r="F75" s="4"/>
      <c r="G75" s="4"/>
      <c r="H75" s="6"/>
      <c r="I75" s="4"/>
      <c r="N75" s="4"/>
      <c r="Q75" s="14"/>
      <c r="R75" s="1"/>
      <c r="W75" s="22"/>
      <c r="X75" s="10"/>
      <c r="Y75" s="5"/>
      <c r="AA75" s="14"/>
      <c r="AC75" s="14"/>
      <c r="AD75" s="17"/>
      <c r="AF75" s="10"/>
      <c r="AG75" s="10"/>
      <c r="AH75" s="10"/>
      <c r="AJ75" s="10"/>
      <c r="AN75" s="21"/>
      <c r="AO75" s="13" t="s">
        <v>961</v>
      </c>
    </row>
    <row r="76" spans="2:41" ht="27" customHeight="1">
      <c r="B76" s="4"/>
      <c r="C76" s="5"/>
      <c r="D76" s="6"/>
      <c r="E76" s="4"/>
      <c r="F76" s="4"/>
      <c r="G76" s="4"/>
      <c r="H76" s="6"/>
      <c r="I76" s="4"/>
      <c r="N76" s="4"/>
      <c r="Q76" s="14"/>
      <c r="R76" s="1"/>
      <c r="W76" s="22"/>
      <c r="X76" s="10"/>
      <c r="Y76" s="5"/>
      <c r="AA76" s="14"/>
      <c r="AC76" s="14"/>
      <c r="AD76" s="17"/>
      <c r="AF76" s="10"/>
      <c r="AG76" s="10"/>
      <c r="AH76" s="10"/>
      <c r="AJ76" s="10"/>
      <c r="AN76" s="21"/>
      <c r="AO76" s="13" t="s">
        <v>961</v>
      </c>
    </row>
    <row r="77" spans="2:41" ht="27" customHeight="1">
      <c r="B77" s="4"/>
      <c r="C77" s="5"/>
      <c r="D77" s="6"/>
      <c r="E77" s="4"/>
      <c r="F77" s="4"/>
      <c r="G77" s="4"/>
      <c r="H77" s="6"/>
      <c r="I77" s="4"/>
      <c r="N77" s="4"/>
      <c r="Q77" s="14"/>
      <c r="R77" s="1"/>
      <c r="W77" s="22"/>
      <c r="X77" s="10"/>
      <c r="Y77" s="5"/>
      <c r="AA77" s="14"/>
      <c r="AC77" s="14"/>
      <c r="AD77" s="17"/>
      <c r="AF77" s="10"/>
      <c r="AG77" s="10"/>
      <c r="AH77" s="10"/>
      <c r="AJ77" s="10"/>
      <c r="AN77" s="21"/>
      <c r="AO77" s="13" t="s">
        <v>961</v>
      </c>
    </row>
    <row r="78" spans="2:41" ht="27" customHeight="1">
      <c r="B78" s="4"/>
      <c r="C78" s="5"/>
      <c r="D78" s="6"/>
      <c r="E78" s="4"/>
      <c r="F78" s="4"/>
      <c r="G78" s="4"/>
      <c r="H78" s="6"/>
      <c r="I78" s="4"/>
      <c r="N78" s="4"/>
      <c r="Q78" s="14"/>
      <c r="R78" s="1"/>
      <c r="W78" s="22"/>
      <c r="X78" s="10"/>
      <c r="Y78" s="5"/>
      <c r="AA78" s="14"/>
      <c r="AC78" s="14"/>
      <c r="AD78" s="17"/>
      <c r="AF78" s="10"/>
      <c r="AG78" s="10"/>
      <c r="AH78" s="10"/>
      <c r="AJ78" s="10"/>
      <c r="AN78" s="21"/>
      <c r="AO78" s="13" t="s">
        <v>961</v>
      </c>
    </row>
    <row r="79" spans="2:41" ht="27" customHeight="1">
      <c r="B79" s="4"/>
      <c r="C79" s="5"/>
      <c r="D79" s="6"/>
      <c r="E79" s="4"/>
      <c r="F79" s="4"/>
      <c r="G79" s="4"/>
      <c r="H79" s="6"/>
      <c r="I79" s="4"/>
      <c r="N79" s="4"/>
      <c r="Q79" s="14"/>
      <c r="R79" s="1"/>
      <c r="W79" s="22"/>
      <c r="X79" s="10"/>
      <c r="Y79" s="5"/>
      <c r="AA79" s="14"/>
      <c r="AC79" s="14"/>
      <c r="AD79" s="17"/>
      <c r="AF79" s="10"/>
      <c r="AG79" s="10"/>
      <c r="AH79" s="10"/>
      <c r="AJ79" s="10"/>
      <c r="AN79" s="21"/>
      <c r="AO79" s="13" t="s">
        <v>961</v>
      </c>
    </row>
    <row r="80" spans="2:41" ht="27" customHeight="1">
      <c r="B80" s="4"/>
      <c r="C80" s="5"/>
      <c r="D80" s="6"/>
      <c r="E80" s="4"/>
      <c r="F80" s="4"/>
      <c r="G80" s="4"/>
      <c r="H80" s="6"/>
      <c r="I80" s="4"/>
      <c r="N80" s="4"/>
      <c r="Q80" s="14"/>
      <c r="R80" s="1"/>
      <c r="W80" s="22"/>
      <c r="X80" s="10"/>
      <c r="Y80" s="5"/>
      <c r="AA80" s="14"/>
      <c r="AC80" s="14"/>
      <c r="AD80" s="17"/>
      <c r="AF80" s="10"/>
      <c r="AG80" s="10"/>
      <c r="AH80" s="10"/>
      <c r="AJ80" s="10"/>
      <c r="AN80" s="21"/>
      <c r="AO80" s="13" t="s">
        <v>961</v>
      </c>
    </row>
    <row r="81" spans="2:41" ht="27" customHeight="1">
      <c r="B81" s="4"/>
      <c r="C81" s="5"/>
      <c r="D81" s="6"/>
      <c r="E81" s="4"/>
      <c r="F81" s="4"/>
      <c r="G81" s="4"/>
      <c r="H81" s="6"/>
      <c r="I81" s="4"/>
      <c r="N81" s="4"/>
      <c r="Q81" s="14"/>
      <c r="R81" s="1"/>
      <c r="W81" s="22"/>
      <c r="X81" s="10"/>
      <c r="Y81" s="5"/>
      <c r="AA81" s="14"/>
      <c r="AC81" s="14"/>
      <c r="AD81" s="17"/>
      <c r="AF81" s="10"/>
      <c r="AG81" s="10"/>
      <c r="AH81" s="10"/>
      <c r="AJ81" s="10"/>
      <c r="AN81" s="21"/>
      <c r="AO81" s="13" t="s">
        <v>961</v>
      </c>
    </row>
    <row r="82" spans="2:41" ht="27" customHeight="1">
      <c r="B82" s="4"/>
      <c r="C82" s="5"/>
      <c r="D82" s="6"/>
      <c r="E82" s="4"/>
      <c r="F82" s="4"/>
      <c r="G82" s="4"/>
      <c r="H82" s="6"/>
      <c r="I82" s="4"/>
      <c r="N82" s="4"/>
      <c r="Q82" s="14"/>
      <c r="R82" s="1"/>
      <c r="W82" s="22"/>
      <c r="X82" s="10"/>
      <c r="Y82" s="5"/>
      <c r="AA82" s="14"/>
      <c r="AC82" s="14"/>
      <c r="AD82" s="17"/>
      <c r="AF82" s="10"/>
      <c r="AG82" s="10"/>
      <c r="AH82" s="10"/>
      <c r="AJ82" s="10"/>
      <c r="AN82" s="21"/>
      <c r="AO82" s="13" t="s">
        <v>961</v>
      </c>
    </row>
    <row r="83" spans="2:41" ht="27" customHeight="1">
      <c r="B83" s="4"/>
      <c r="C83" s="5"/>
      <c r="D83" s="6"/>
      <c r="E83" s="4"/>
      <c r="F83" s="4"/>
      <c r="G83" s="4"/>
      <c r="H83" s="6"/>
      <c r="I83" s="4"/>
      <c r="N83" s="4"/>
      <c r="Q83" s="14"/>
      <c r="R83" s="1"/>
      <c r="W83" s="22"/>
      <c r="X83" s="10"/>
      <c r="Y83" s="5"/>
      <c r="AA83" s="14"/>
      <c r="AC83" s="14"/>
      <c r="AD83" s="17"/>
      <c r="AF83" s="10"/>
      <c r="AG83" s="10"/>
      <c r="AH83" s="10"/>
      <c r="AJ83" s="10"/>
      <c r="AN83" s="21"/>
      <c r="AO83" s="13" t="s">
        <v>961</v>
      </c>
    </row>
    <row r="84" spans="2:41" ht="27" customHeight="1">
      <c r="B84" s="4"/>
      <c r="C84" s="5"/>
      <c r="D84" s="6"/>
      <c r="E84" s="4"/>
      <c r="F84" s="4"/>
      <c r="G84" s="4"/>
      <c r="H84" s="6"/>
      <c r="I84" s="4"/>
      <c r="N84" s="4"/>
      <c r="Q84" s="14"/>
      <c r="R84" s="1"/>
      <c r="W84" s="22"/>
      <c r="X84" s="10"/>
      <c r="Y84" s="5"/>
      <c r="AA84" s="14"/>
      <c r="AC84" s="14"/>
      <c r="AD84" s="17"/>
      <c r="AF84" s="10"/>
      <c r="AG84" s="10"/>
      <c r="AH84" s="10"/>
      <c r="AJ84" s="10"/>
      <c r="AN84" s="21"/>
      <c r="AO84" s="13" t="s">
        <v>961</v>
      </c>
    </row>
    <row r="85" spans="2:41" ht="27" customHeight="1">
      <c r="B85" s="4"/>
      <c r="C85" s="5"/>
      <c r="D85" s="6"/>
      <c r="E85" s="4"/>
      <c r="F85" s="4"/>
      <c r="G85" s="4"/>
      <c r="H85" s="6"/>
      <c r="I85" s="4"/>
      <c r="N85" s="4"/>
      <c r="Q85" s="14"/>
      <c r="R85" s="1"/>
      <c r="W85" s="22"/>
      <c r="X85" s="10"/>
      <c r="Y85" s="5"/>
      <c r="AA85" s="14"/>
      <c r="AC85" s="14"/>
      <c r="AD85" s="17"/>
      <c r="AF85" s="10"/>
      <c r="AG85" s="10"/>
      <c r="AH85" s="10"/>
      <c r="AJ85" s="10"/>
      <c r="AN85" s="21"/>
      <c r="AO85" s="13" t="s">
        <v>961</v>
      </c>
    </row>
    <row r="86" spans="2:41" ht="27" customHeight="1">
      <c r="B86" s="4"/>
      <c r="C86" s="5"/>
      <c r="D86" s="6"/>
      <c r="E86" s="4"/>
      <c r="F86" s="4"/>
      <c r="G86" s="4"/>
      <c r="H86" s="6"/>
      <c r="I86" s="4"/>
      <c r="N86" s="4"/>
      <c r="Q86" s="14"/>
      <c r="R86" s="1"/>
      <c r="W86" s="22"/>
      <c r="X86" s="10"/>
      <c r="Y86" s="5"/>
      <c r="AA86" s="14"/>
      <c r="AC86" s="14"/>
      <c r="AD86" s="17"/>
      <c r="AF86" s="10"/>
      <c r="AG86" s="10"/>
      <c r="AH86" s="10"/>
      <c r="AJ86" s="10"/>
      <c r="AN86" s="21"/>
      <c r="AO86" s="13" t="s">
        <v>961</v>
      </c>
    </row>
    <row r="87" spans="2:41" ht="27" customHeight="1">
      <c r="B87" s="4"/>
      <c r="C87" s="5"/>
      <c r="D87" s="6"/>
      <c r="E87" s="4"/>
      <c r="F87" s="4"/>
      <c r="G87" s="4"/>
      <c r="H87" s="6"/>
      <c r="I87" s="4"/>
      <c r="N87" s="4"/>
      <c r="Q87" s="14"/>
      <c r="R87" s="1"/>
      <c r="W87" s="22"/>
      <c r="X87" s="10"/>
      <c r="Y87" s="5"/>
      <c r="AA87" s="14"/>
      <c r="AC87" s="14"/>
      <c r="AD87" s="17"/>
      <c r="AF87" s="10"/>
      <c r="AG87" s="10"/>
      <c r="AH87" s="10"/>
      <c r="AJ87" s="10"/>
      <c r="AN87" s="21"/>
      <c r="AO87" s="13" t="s">
        <v>961</v>
      </c>
    </row>
    <row r="88" spans="2:41" ht="27" customHeight="1">
      <c r="B88" s="4"/>
      <c r="C88" s="5"/>
      <c r="D88" s="6"/>
      <c r="E88" s="4"/>
      <c r="F88" s="4"/>
      <c r="G88" s="4"/>
      <c r="H88" s="6"/>
      <c r="I88" s="4"/>
      <c r="N88" s="4"/>
      <c r="Q88" s="14"/>
      <c r="R88" s="1"/>
      <c r="W88" s="22"/>
      <c r="X88" s="10"/>
      <c r="Y88" s="5"/>
      <c r="AA88" s="14"/>
      <c r="AC88" s="14"/>
      <c r="AD88" s="17"/>
      <c r="AF88" s="10"/>
      <c r="AG88" s="10"/>
      <c r="AH88" s="10"/>
      <c r="AJ88" s="10"/>
      <c r="AN88" s="21"/>
      <c r="AO88" s="13" t="s">
        <v>961</v>
      </c>
    </row>
    <row r="89" spans="2:41" ht="27" customHeight="1">
      <c r="B89" s="4"/>
      <c r="C89" s="5"/>
      <c r="D89" s="6"/>
      <c r="E89" s="4"/>
      <c r="F89" s="4"/>
      <c r="G89" s="4"/>
      <c r="H89" s="6"/>
      <c r="I89" s="4"/>
      <c r="N89" s="4"/>
      <c r="Q89" s="14"/>
      <c r="R89" s="1"/>
      <c r="W89" s="22"/>
      <c r="X89" s="10"/>
      <c r="Y89" s="5"/>
      <c r="AA89" s="14"/>
      <c r="AC89" s="14"/>
      <c r="AD89" s="17"/>
      <c r="AF89" s="10"/>
      <c r="AG89" s="10"/>
      <c r="AH89" s="10"/>
      <c r="AJ89" s="10"/>
      <c r="AN89" s="21"/>
      <c r="AO89" s="13" t="s">
        <v>961</v>
      </c>
    </row>
    <row r="90" spans="2:41" ht="27" customHeight="1">
      <c r="B90" s="4"/>
      <c r="C90" s="5"/>
      <c r="D90" s="6"/>
      <c r="E90" s="4"/>
      <c r="F90" s="4"/>
      <c r="G90" s="4"/>
      <c r="H90" s="6"/>
      <c r="I90" s="4"/>
      <c r="N90" s="4"/>
      <c r="Q90" s="14"/>
      <c r="R90" s="1"/>
      <c r="W90" s="22"/>
      <c r="X90" s="10"/>
      <c r="Y90" s="5"/>
      <c r="AA90" s="14"/>
      <c r="AC90" s="14"/>
      <c r="AD90" s="17"/>
      <c r="AF90" s="10"/>
      <c r="AG90" s="10"/>
      <c r="AH90" s="10"/>
      <c r="AJ90" s="10"/>
      <c r="AN90" s="21"/>
      <c r="AO90" s="13" t="s">
        <v>961</v>
      </c>
    </row>
    <row r="91" spans="2:41" ht="27" customHeight="1">
      <c r="B91" s="4"/>
      <c r="C91" s="5"/>
      <c r="D91" s="6"/>
      <c r="E91" s="4"/>
      <c r="F91" s="4"/>
      <c r="G91" s="4"/>
      <c r="H91" s="6"/>
      <c r="I91" s="4"/>
      <c r="N91" s="4"/>
      <c r="Q91" s="14"/>
      <c r="R91" s="1"/>
      <c r="W91" s="22"/>
      <c r="X91" s="10"/>
      <c r="Y91" s="5"/>
      <c r="AA91" s="14"/>
      <c r="AC91" s="14"/>
      <c r="AD91" s="17"/>
      <c r="AF91" s="10"/>
      <c r="AG91" s="10"/>
      <c r="AH91" s="10"/>
      <c r="AJ91" s="10"/>
      <c r="AN91" s="21"/>
      <c r="AO91" s="13" t="s">
        <v>961</v>
      </c>
    </row>
    <row r="92" spans="2:41" ht="27" customHeight="1">
      <c r="B92" s="4"/>
      <c r="C92" s="5"/>
      <c r="D92" s="6"/>
      <c r="E92" s="4"/>
      <c r="F92" s="4"/>
      <c r="G92" s="4"/>
      <c r="H92" s="6"/>
      <c r="I92" s="4"/>
      <c r="N92" s="4"/>
      <c r="Q92" s="14"/>
      <c r="R92" s="1"/>
      <c r="W92" s="22"/>
      <c r="X92" s="10"/>
      <c r="Y92" s="5"/>
      <c r="AA92" s="14"/>
      <c r="AC92" s="14"/>
      <c r="AD92" s="17"/>
      <c r="AF92" s="10"/>
      <c r="AG92" s="10"/>
      <c r="AH92" s="10"/>
      <c r="AJ92" s="10"/>
      <c r="AN92" s="21"/>
      <c r="AO92" s="13" t="s">
        <v>961</v>
      </c>
    </row>
    <row r="93" spans="2:41" ht="27" customHeight="1">
      <c r="B93" s="4"/>
      <c r="C93" s="5"/>
      <c r="D93" s="6"/>
      <c r="E93" s="4"/>
      <c r="F93" s="4"/>
      <c r="G93" s="4"/>
      <c r="H93" s="6"/>
      <c r="I93" s="4"/>
      <c r="N93" s="4"/>
      <c r="Q93" s="14"/>
      <c r="R93" s="1"/>
      <c r="W93" s="22"/>
      <c r="X93" s="10"/>
      <c r="Y93" s="5"/>
      <c r="AA93" s="14"/>
      <c r="AC93" s="14"/>
      <c r="AD93" s="17"/>
      <c r="AF93" s="10"/>
      <c r="AG93" s="10"/>
      <c r="AH93" s="10"/>
      <c r="AJ93" s="10"/>
      <c r="AN93" s="21"/>
      <c r="AO93" s="13" t="s">
        <v>961</v>
      </c>
    </row>
    <row r="94" spans="2:41" ht="27" customHeight="1">
      <c r="B94" s="4"/>
      <c r="C94" s="5"/>
      <c r="D94" s="6"/>
      <c r="E94" s="4"/>
      <c r="F94" s="4"/>
      <c r="G94" s="4"/>
      <c r="H94" s="6"/>
      <c r="I94" s="4"/>
      <c r="N94" s="4"/>
      <c r="Q94" s="14"/>
      <c r="R94" s="1"/>
      <c r="W94" s="22"/>
      <c r="X94" s="10"/>
      <c r="Y94" s="5"/>
      <c r="AA94" s="14"/>
      <c r="AC94" s="14"/>
      <c r="AD94" s="17"/>
      <c r="AF94" s="10"/>
      <c r="AG94" s="10"/>
      <c r="AH94" s="10"/>
      <c r="AJ94" s="10"/>
      <c r="AN94" s="21"/>
      <c r="AO94" s="13" t="s">
        <v>961</v>
      </c>
    </row>
    <row r="95" spans="2:41" ht="27" customHeight="1">
      <c r="B95" s="4"/>
      <c r="C95" s="5"/>
      <c r="D95" s="6"/>
      <c r="E95" s="4"/>
      <c r="F95" s="4"/>
      <c r="G95" s="4"/>
      <c r="H95" s="6"/>
      <c r="I95" s="4"/>
      <c r="N95" s="4"/>
      <c r="Q95" s="14"/>
      <c r="R95" s="1"/>
      <c r="W95" s="22"/>
      <c r="X95" s="10"/>
      <c r="Y95" s="5"/>
      <c r="AA95" s="14"/>
      <c r="AC95" s="14"/>
      <c r="AD95" s="17"/>
      <c r="AF95" s="10"/>
      <c r="AG95" s="10"/>
      <c r="AH95" s="10"/>
      <c r="AJ95" s="10"/>
      <c r="AN95" s="21"/>
      <c r="AO95" s="13" t="s">
        <v>961</v>
      </c>
    </row>
    <row r="96" spans="2:41" ht="27" customHeight="1">
      <c r="B96" s="4"/>
      <c r="C96" s="5"/>
      <c r="D96" s="6"/>
      <c r="E96" s="4"/>
      <c r="F96" s="4"/>
      <c r="G96" s="4"/>
      <c r="H96" s="6"/>
      <c r="I96" s="4"/>
      <c r="N96" s="4"/>
      <c r="Q96" s="14"/>
      <c r="R96" s="1"/>
      <c r="W96" s="22"/>
      <c r="X96" s="10"/>
      <c r="Y96" s="5"/>
      <c r="AA96" s="14"/>
      <c r="AC96" s="14"/>
      <c r="AD96" s="17"/>
      <c r="AF96" s="10"/>
      <c r="AG96" s="10"/>
      <c r="AH96" s="10"/>
      <c r="AJ96" s="10"/>
      <c r="AN96" s="21"/>
      <c r="AO96" s="13" t="s">
        <v>961</v>
      </c>
    </row>
    <row r="97" spans="2:41" ht="27" customHeight="1">
      <c r="B97" s="4"/>
      <c r="C97" s="5"/>
      <c r="D97" s="6"/>
      <c r="E97" s="4"/>
      <c r="F97" s="4"/>
      <c r="G97" s="4"/>
      <c r="H97" s="6"/>
      <c r="I97" s="4"/>
      <c r="N97" s="4"/>
      <c r="Q97" s="14"/>
      <c r="R97" s="1"/>
      <c r="W97" s="22"/>
      <c r="X97" s="10"/>
      <c r="Y97" s="5"/>
      <c r="AA97" s="14"/>
      <c r="AC97" s="14"/>
      <c r="AD97" s="17"/>
      <c r="AF97" s="10"/>
      <c r="AG97" s="10"/>
      <c r="AH97" s="10"/>
      <c r="AJ97" s="10"/>
      <c r="AN97" s="21"/>
      <c r="AO97" s="13" t="s">
        <v>961</v>
      </c>
    </row>
    <row r="98" spans="2:41" ht="27" customHeight="1">
      <c r="B98" s="4"/>
      <c r="C98" s="5"/>
      <c r="D98" s="6"/>
      <c r="E98" s="4"/>
      <c r="F98" s="4"/>
      <c r="G98" s="4"/>
      <c r="H98" s="6"/>
      <c r="I98" s="4"/>
      <c r="N98" s="4"/>
      <c r="Q98" s="14"/>
      <c r="R98" s="1"/>
      <c r="W98" s="22"/>
      <c r="X98" s="10"/>
      <c r="Y98" s="5"/>
      <c r="AA98" s="14"/>
      <c r="AC98" s="14"/>
      <c r="AD98" s="17"/>
      <c r="AF98" s="10"/>
      <c r="AG98" s="10"/>
      <c r="AH98" s="10"/>
      <c r="AJ98" s="10"/>
      <c r="AN98" s="21"/>
      <c r="AO98" s="13" t="s">
        <v>961</v>
      </c>
    </row>
    <row r="99" spans="2:41" ht="27" customHeight="1">
      <c r="B99" s="4"/>
      <c r="C99" s="5"/>
      <c r="D99" s="6"/>
      <c r="E99" s="4"/>
      <c r="F99" s="4"/>
      <c r="G99" s="4"/>
      <c r="H99" s="6"/>
      <c r="I99" s="4"/>
      <c r="N99" s="4"/>
      <c r="Q99" s="14"/>
      <c r="R99" s="1"/>
      <c r="W99" s="22"/>
      <c r="X99" s="10"/>
      <c r="Y99" s="5"/>
      <c r="AA99" s="14"/>
      <c r="AC99" s="14"/>
      <c r="AD99" s="17"/>
      <c r="AF99" s="10"/>
      <c r="AG99" s="10"/>
      <c r="AH99" s="10"/>
      <c r="AJ99" s="10"/>
      <c r="AN99" s="21"/>
      <c r="AO99" s="13" t="s">
        <v>961</v>
      </c>
    </row>
    <row r="100" spans="2:41" ht="27" customHeight="1">
      <c r="B100" s="4"/>
      <c r="C100" s="5"/>
      <c r="D100" s="6"/>
      <c r="E100" s="4"/>
      <c r="F100" s="4"/>
      <c r="G100" s="4"/>
      <c r="H100" s="6"/>
      <c r="I100" s="4"/>
      <c r="N100" s="4"/>
      <c r="Q100" s="14"/>
      <c r="R100" s="1"/>
      <c r="W100" s="22"/>
      <c r="X100" s="10"/>
      <c r="Y100" s="5"/>
      <c r="AA100" s="14"/>
      <c r="AC100" s="14"/>
      <c r="AD100" s="17"/>
      <c r="AF100" s="10"/>
      <c r="AG100" s="10"/>
      <c r="AH100" s="10"/>
      <c r="AJ100" s="10"/>
      <c r="AN100" s="21"/>
      <c r="AO100" s="13" t="s">
        <v>961</v>
      </c>
    </row>
    <row r="101" spans="2:41" ht="27" customHeight="1">
      <c r="B101" s="4"/>
      <c r="C101" s="5"/>
      <c r="D101" s="6"/>
      <c r="E101" s="4"/>
      <c r="F101" s="4"/>
      <c r="G101" s="4"/>
      <c r="H101" s="6"/>
      <c r="I101" s="4"/>
      <c r="N101" s="4"/>
      <c r="Q101" s="14"/>
      <c r="R101" s="1"/>
      <c r="W101" s="22"/>
      <c r="X101" s="10"/>
      <c r="Y101" s="5"/>
      <c r="AA101" s="14"/>
      <c r="AC101" s="14"/>
      <c r="AD101" s="17"/>
      <c r="AF101" s="10"/>
      <c r="AG101" s="10"/>
      <c r="AH101" s="10"/>
      <c r="AJ101" s="10"/>
      <c r="AN101" s="21"/>
      <c r="AO101" s="13" t="s">
        <v>961</v>
      </c>
    </row>
    <row r="102" spans="2:41" ht="27" customHeight="1">
      <c r="B102" s="4"/>
      <c r="C102" s="5"/>
      <c r="D102" s="6"/>
      <c r="E102" s="4"/>
      <c r="F102" s="4"/>
      <c r="G102" s="4"/>
      <c r="H102" s="6"/>
      <c r="I102" s="4"/>
      <c r="N102" s="4"/>
      <c r="Q102" s="14"/>
      <c r="R102" s="1"/>
      <c r="W102" s="22"/>
      <c r="X102" s="10"/>
      <c r="Y102" s="5"/>
      <c r="AA102" s="14"/>
      <c r="AC102" s="14"/>
      <c r="AD102" s="17"/>
      <c r="AF102" s="10"/>
      <c r="AG102" s="10"/>
      <c r="AH102" s="10"/>
      <c r="AJ102" s="10"/>
      <c r="AN102" s="21"/>
      <c r="AO102" s="13" t="s">
        <v>961</v>
      </c>
    </row>
    <row r="103" spans="2:41" ht="27" customHeight="1">
      <c r="B103" s="4"/>
      <c r="C103" s="5"/>
      <c r="D103" s="6"/>
      <c r="E103" s="4"/>
      <c r="F103" s="4"/>
      <c r="G103" s="4"/>
      <c r="H103" s="6"/>
      <c r="I103" s="4"/>
      <c r="N103" s="4"/>
      <c r="Q103" s="14"/>
      <c r="R103" s="1"/>
      <c r="W103" s="22"/>
      <c r="X103" s="10"/>
      <c r="Y103" s="5"/>
      <c r="AA103" s="14"/>
      <c r="AC103" s="14"/>
      <c r="AD103" s="17"/>
      <c r="AF103" s="10"/>
      <c r="AG103" s="10"/>
      <c r="AH103" s="10"/>
      <c r="AJ103" s="10"/>
      <c r="AN103" s="21"/>
      <c r="AO103" s="13" t="s">
        <v>961</v>
      </c>
    </row>
    <row r="104" spans="2:41" ht="27" customHeight="1">
      <c r="B104" s="4"/>
      <c r="C104" s="5"/>
      <c r="D104" s="6"/>
      <c r="E104" s="4"/>
      <c r="F104" s="4"/>
      <c r="G104" s="4"/>
      <c r="H104" s="6"/>
      <c r="I104" s="4"/>
      <c r="N104" s="4"/>
      <c r="Q104" s="14"/>
      <c r="R104" s="1"/>
      <c r="W104" s="22"/>
      <c r="X104" s="10"/>
      <c r="Y104" s="5"/>
      <c r="AA104" s="14"/>
      <c r="AC104" s="14"/>
      <c r="AD104" s="17"/>
      <c r="AF104" s="10"/>
      <c r="AG104" s="10"/>
      <c r="AH104" s="10"/>
      <c r="AJ104" s="10"/>
      <c r="AN104" s="21"/>
      <c r="AO104" s="13" t="s">
        <v>961</v>
      </c>
    </row>
    <row r="105" spans="2:41" ht="27" customHeight="1">
      <c r="B105" s="4"/>
      <c r="C105" s="5"/>
      <c r="D105" s="6"/>
      <c r="E105" s="4"/>
      <c r="F105" s="4"/>
      <c r="G105" s="4"/>
      <c r="H105" s="6"/>
      <c r="I105" s="4"/>
      <c r="N105" s="4"/>
      <c r="Q105" s="14"/>
      <c r="R105" s="1"/>
      <c r="W105" s="22"/>
      <c r="X105" s="10"/>
      <c r="Y105" s="5"/>
      <c r="AA105" s="14"/>
      <c r="AC105" s="14"/>
      <c r="AD105" s="17"/>
      <c r="AF105" s="10"/>
      <c r="AG105" s="10"/>
      <c r="AH105" s="10"/>
      <c r="AJ105" s="10"/>
      <c r="AN105" s="21"/>
      <c r="AO105" s="13" t="s">
        <v>961</v>
      </c>
    </row>
    <row r="106" spans="2:41" ht="27" customHeight="1">
      <c r="B106" s="4"/>
      <c r="C106" s="5"/>
      <c r="D106" s="6"/>
      <c r="E106" s="4"/>
      <c r="F106" s="4"/>
      <c r="G106" s="4"/>
      <c r="H106" s="6"/>
      <c r="I106" s="4"/>
      <c r="N106" s="4"/>
      <c r="Q106" s="14"/>
      <c r="R106" s="1"/>
      <c r="W106" s="22"/>
      <c r="X106" s="10"/>
      <c r="Y106" s="5"/>
      <c r="AA106" s="14"/>
      <c r="AC106" s="14"/>
      <c r="AD106" s="17"/>
      <c r="AF106" s="10"/>
      <c r="AG106" s="10"/>
      <c r="AH106" s="10"/>
      <c r="AJ106" s="10"/>
      <c r="AN106" s="21"/>
      <c r="AO106" s="13" t="s">
        <v>961</v>
      </c>
    </row>
    <row r="107" spans="2:41" ht="27" customHeight="1">
      <c r="B107" s="4"/>
      <c r="C107" s="5"/>
      <c r="D107" s="6"/>
      <c r="E107" s="4"/>
      <c r="F107" s="4"/>
      <c r="G107" s="4"/>
      <c r="H107" s="6"/>
      <c r="I107" s="4"/>
      <c r="N107" s="4"/>
      <c r="Q107" s="14"/>
      <c r="R107" s="1"/>
      <c r="W107" s="22"/>
      <c r="X107" s="10"/>
      <c r="Y107" s="5"/>
      <c r="AA107" s="14"/>
      <c r="AC107" s="14"/>
      <c r="AD107" s="17"/>
      <c r="AF107" s="10"/>
      <c r="AG107" s="10"/>
      <c r="AH107" s="10"/>
      <c r="AJ107" s="10"/>
      <c r="AN107" s="21"/>
      <c r="AO107" s="13" t="s">
        <v>961</v>
      </c>
    </row>
    <row r="108" spans="2:41" ht="27" customHeight="1">
      <c r="B108" s="4"/>
      <c r="C108" s="5"/>
      <c r="D108" s="6"/>
      <c r="E108" s="4"/>
      <c r="F108" s="4"/>
      <c r="G108" s="4"/>
      <c r="H108" s="6"/>
      <c r="I108" s="4"/>
      <c r="N108" s="4"/>
      <c r="Q108" s="14"/>
      <c r="R108" s="1"/>
      <c r="W108" s="22"/>
      <c r="X108" s="10"/>
      <c r="Y108" s="5"/>
      <c r="AA108" s="14"/>
      <c r="AC108" s="14"/>
      <c r="AD108" s="17"/>
      <c r="AF108" s="10"/>
      <c r="AG108" s="10"/>
      <c r="AH108" s="10"/>
      <c r="AJ108" s="10"/>
      <c r="AN108" s="21"/>
      <c r="AO108" s="13" t="s">
        <v>961</v>
      </c>
    </row>
    <row r="109" spans="2:41" ht="27" customHeight="1">
      <c r="B109" s="4"/>
      <c r="C109" s="5"/>
      <c r="D109" s="6"/>
      <c r="E109" s="4"/>
      <c r="F109" s="4"/>
      <c r="G109" s="4"/>
      <c r="H109" s="6"/>
      <c r="I109" s="4"/>
      <c r="N109" s="4"/>
      <c r="Q109" s="14"/>
      <c r="R109" s="1"/>
      <c r="W109" s="22"/>
      <c r="X109" s="10"/>
      <c r="Y109" s="5"/>
      <c r="AA109" s="14"/>
      <c r="AC109" s="14"/>
      <c r="AD109" s="17"/>
      <c r="AF109" s="10"/>
      <c r="AG109" s="10"/>
      <c r="AH109" s="10"/>
      <c r="AJ109" s="10"/>
      <c r="AN109" s="21"/>
      <c r="AO109" s="13" t="s">
        <v>961</v>
      </c>
    </row>
    <row r="110" spans="2:41" ht="27" customHeight="1">
      <c r="B110" s="4"/>
      <c r="C110" s="5"/>
      <c r="D110" s="6"/>
      <c r="E110" s="4"/>
      <c r="F110" s="4"/>
      <c r="G110" s="4"/>
      <c r="H110" s="6"/>
      <c r="I110" s="4"/>
      <c r="N110" s="4"/>
      <c r="Q110" s="14"/>
      <c r="R110" s="1"/>
      <c r="W110" s="22"/>
      <c r="X110" s="10"/>
      <c r="Y110" s="5"/>
      <c r="AA110" s="14"/>
      <c r="AC110" s="14"/>
      <c r="AD110" s="17"/>
      <c r="AF110" s="10"/>
      <c r="AG110" s="10"/>
      <c r="AH110" s="10"/>
      <c r="AJ110" s="10"/>
      <c r="AN110" s="21"/>
      <c r="AO110" s="13" t="s">
        <v>961</v>
      </c>
    </row>
    <row r="111" spans="2:41" ht="27" customHeight="1">
      <c r="B111" s="4"/>
      <c r="C111" s="5"/>
      <c r="D111" s="6"/>
      <c r="E111" s="4"/>
      <c r="F111" s="4"/>
      <c r="G111" s="4"/>
      <c r="H111" s="6"/>
      <c r="I111" s="4"/>
      <c r="N111" s="4"/>
      <c r="Q111" s="14"/>
      <c r="R111" s="1"/>
      <c r="W111" s="22"/>
      <c r="X111" s="10"/>
      <c r="Y111" s="5"/>
      <c r="AA111" s="14"/>
      <c r="AC111" s="14"/>
      <c r="AD111" s="17"/>
      <c r="AF111" s="10"/>
      <c r="AG111" s="10"/>
      <c r="AH111" s="10"/>
      <c r="AJ111" s="10"/>
      <c r="AN111" s="21"/>
      <c r="AO111" s="13" t="s">
        <v>961</v>
      </c>
    </row>
    <row r="112" spans="2:41" ht="27" customHeight="1">
      <c r="B112" s="4"/>
      <c r="C112" s="5"/>
      <c r="D112" s="6"/>
      <c r="E112" s="4"/>
      <c r="F112" s="4"/>
      <c r="G112" s="4"/>
      <c r="H112" s="6"/>
      <c r="I112" s="4"/>
      <c r="N112" s="4"/>
      <c r="Q112" s="14"/>
      <c r="R112" s="1"/>
      <c r="W112" s="22"/>
      <c r="X112" s="10"/>
      <c r="Y112" s="5"/>
      <c r="AA112" s="14"/>
      <c r="AC112" s="14"/>
      <c r="AD112" s="17"/>
      <c r="AF112" s="10"/>
      <c r="AG112" s="10"/>
      <c r="AH112" s="10"/>
      <c r="AJ112" s="10"/>
      <c r="AN112" s="21"/>
      <c r="AO112" s="13" t="s">
        <v>961</v>
      </c>
    </row>
    <row r="113" spans="2:41" ht="27" customHeight="1">
      <c r="B113" s="4"/>
      <c r="C113" s="5"/>
      <c r="D113" s="6"/>
      <c r="E113" s="4"/>
      <c r="F113" s="4"/>
      <c r="G113" s="4"/>
      <c r="H113" s="6"/>
      <c r="I113" s="4"/>
      <c r="N113" s="4"/>
      <c r="Q113" s="14"/>
      <c r="R113" s="1"/>
      <c r="W113" s="22"/>
      <c r="X113" s="10"/>
      <c r="Y113" s="5"/>
      <c r="AA113" s="14"/>
      <c r="AC113" s="14"/>
      <c r="AD113" s="17"/>
      <c r="AF113" s="10"/>
      <c r="AG113" s="10"/>
      <c r="AH113" s="10"/>
      <c r="AJ113" s="10"/>
      <c r="AN113" s="21"/>
      <c r="AO113" s="13" t="s">
        <v>961</v>
      </c>
    </row>
    <row r="114" spans="2:41" ht="27" customHeight="1">
      <c r="B114" s="4"/>
      <c r="C114" s="5"/>
      <c r="D114" s="6"/>
      <c r="E114" s="4"/>
      <c r="F114" s="4"/>
      <c r="G114" s="4"/>
      <c r="H114" s="6"/>
      <c r="I114" s="4"/>
      <c r="N114" s="4"/>
      <c r="Q114" s="14"/>
      <c r="R114" s="1"/>
      <c r="W114" s="22"/>
      <c r="X114" s="10"/>
      <c r="Y114" s="5"/>
      <c r="AA114" s="14"/>
      <c r="AC114" s="14"/>
      <c r="AD114" s="17"/>
      <c r="AF114" s="10"/>
      <c r="AG114" s="10"/>
      <c r="AH114" s="10"/>
      <c r="AJ114" s="10"/>
      <c r="AN114" s="21"/>
      <c r="AO114" s="13" t="s">
        <v>961</v>
      </c>
    </row>
    <row r="115" spans="2:41" ht="27" customHeight="1">
      <c r="B115" s="4"/>
      <c r="C115" s="5"/>
      <c r="D115" s="6"/>
      <c r="E115" s="4"/>
      <c r="F115" s="4"/>
      <c r="G115" s="4"/>
      <c r="H115" s="6"/>
      <c r="I115" s="4"/>
      <c r="N115" s="4"/>
      <c r="Q115" s="14"/>
      <c r="R115" s="1"/>
      <c r="W115" s="22"/>
      <c r="X115" s="10"/>
      <c r="Y115" s="5"/>
      <c r="AA115" s="14"/>
      <c r="AC115" s="14"/>
      <c r="AD115" s="17"/>
      <c r="AF115" s="10"/>
      <c r="AG115" s="10"/>
      <c r="AH115" s="10"/>
      <c r="AJ115" s="10"/>
      <c r="AN115" s="21"/>
      <c r="AO115" s="13" t="s">
        <v>961</v>
      </c>
    </row>
    <row r="116" spans="2:41" ht="27" customHeight="1">
      <c r="B116" s="4"/>
      <c r="C116" s="5"/>
      <c r="D116" s="6"/>
      <c r="E116" s="4"/>
      <c r="F116" s="4"/>
      <c r="G116" s="4"/>
      <c r="H116" s="6"/>
      <c r="I116" s="4"/>
      <c r="N116" s="4"/>
      <c r="Q116" s="14"/>
      <c r="R116" s="1"/>
      <c r="W116" s="22"/>
      <c r="X116" s="10"/>
      <c r="Y116" s="5"/>
      <c r="AA116" s="14"/>
      <c r="AC116" s="14"/>
      <c r="AD116" s="17"/>
      <c r="AF116" s="10"/>
      <c r="AG116" s="10"/>
      <c r="AH116" s="10"/>
      <c r="AJ116" s="10"/>
      <c r="AN116" s="21"/>
      <c r="AO116" s="13" t="s">
        <v>961</v>
      </c>
    </row>
    <row r="117" spans="2:41" ht="27" customHeight="1">
      <c r="B117" s="4"/>
      <c r="C117" s="5"/>
      <c r="D117" s="6"/>
      <c r="E117" s="4"/>
      <c r="F117" s="4"/>
      <c r="G117" s="4"/>
      <c r="H117" s="6"/>
      <c r="I117" s="4"/>
      <c r="N117" s="4"/>
      <c r="Q117" s="14"/>
      <c r="R117" s="1"/>
      <c r="W117" s="22"/>
      <c r="X117" s="10"/>
      <c r="Y117" s="5"/>
      <c r="AA117" s="14"/>
      <c r="AC117" s="14"/>
      <c r="AD117" s="17"/>
      <c r="AF117" s="10"/>
      <c r="AG117" s="10"/>
      <c r="AH117" s="10"/>
      <c r="AJ117" s="10"/>
      <c r="AN117" s="21"/>
      <c r="AO117" s="13" t="s">
        <v>961</v>
      </c>
    </row>
    <row r="118" spans="2:41" ht="27" customHeight="1">
      <c r="B118" s="4"/>
      <c r="C118" s="5"/>
      <c r="D118" s="6"/>
      <c r="E118" s="4"/>
      <c r="F118" s="4"/>
      <c r="G118" s="4"/>
      <c r="H118" s="6"/>
      <c r="I118" s="4"/>
      <c r="N118" s="4"/>
      <c r="Q118" s="14"/>
      <c r="R118" s="1"/>
      <c r="W118" s="22"/>
      <c r="X118" s="10"/>
      <c r="Y118" s="5"/>
      <c r="AA118" s="14"/>
      <c r="AC118" s="14"/>
      <c r="AD118" s="17"/>
      <c r="AF118" s="10"/>
      <c r="AG118" s="10"/>
      <c r="AH118" s="10"/>
      <c r="AJ118" s="10"/>
      <c r="AN118" s="21"/>
      <c r="AO118" s="13" t="s">
        <v>961</v>
      </c>
    </row>
    <row r="119" spans="2:41" ht="27" customHeight="1">
      <c r="B119" s="4"/>
      <c r="C119" s="5"/>
      <c r="D119" s="6"/>
      <c r="E119" s="4"/>
      <c r="F119" s="4"/>
      <c r="G119" s="4"/>
      <c r="H119" s="6"/>
      <c r="I119" s="4"/>
      <c r="N119" s="4"/>
      <c r="Q119" s="14"/>
      <c r="R119" s="1"/>
      <c r="W119" s="22"/>
      <c r="X119" s="10"/>
      <c r="Y119" s="5"/>
      <c r="AA119" s="14"/>
      <c r="AC119" s="14"/>
      <c r="AD119" s="17"/>
      <c r="AF119" s="10"/>
      <c r="AG119" s="10"/>
      <c r="AH119" s="10"/>
      <c r="AJ119" s="10"/>
      <c r="AN119" s="21"/>
      <c r="AO119" s="13" t="s">
        <v>961</v>
      </c>
    </row>
    <row r="120" spans="2:41" ht="27" customHeight="1">
      <c r="B120" s="4"/>
      <c r="C120" s="5"/>
      <c r="D120" s="6"/>
      <c r="E120" s="4"/>
      <c r="F120" s="4"/>
      <c r="G120" s="4"/>
      <c r="H120" s="6"/>
      <c r="I120" s="4"/>
      <c r="N120" s="4"/>
      <c r="Q120" s="14"/>
      <c r="R120" s="1"/>
      <c r="W120" s="22"/>
      <c r="X120" s="10"/>
      <c r="Y120" s="5"/>
      <c r="AA120" s="14"/>
      <c r="AC120" s="14"/>
      <c r="AD120" s="17"/>
      <c r="AF120" s="10"/>
      <c r="AG120" s="10"/>
      <c r="AH120" s="10"/>
      <c r="AJ120" s="10"/>
      <c r="AN120" s="21"/>
      <c r="AO120" s="13" t="s">
        <v>961</v>
      </c>
    </row>
    <row r="121" spans="2:41" ht="27" customHeight="1">
      <c r="B121" s="4"/>
      <c r="C121" s="5"/>
      <c r="D121" s="6"/>
      <c r="E121" s="4"/>
      <c r="F121" s="4"/>
      <c r="G121" s="4"/>
      <c r="H121" s="6"/>
      <c r="I121" s="4"/>
      <c r="N121" s="4"/>
      <c r="Q121" s="14"/>
      <c r="R121" s="1"/>
      <c r="W121" s="22"/>
      <c r="X121" s="10"/>
      <c r="Y121" s="5"/>
      <c r="AA121" s="14"/>
      <c r="AC121" s="14"/>
      <c r="AD121" s="17"/>
      <c r="AF121" s="10"/>
      <c r="AG121" s="10"/>
      <c r="AH121" s="10"/>
      <c r="AJ121" s="10"/>
      <c r="AN121" s="21"/>
      <c r="AO121" s="13" t="s">
        <v>961</v>
      </c>
    </row>
    <row r="122" spans="2:41" ht="27" customHeight="1">
      <c r="B122" s="4"/>
      <c r="C122" s="5"/>
      <c r="D122" s="6"/>
      <c r="E122" s="4"/>
      <c r="F122" s="4"/>
      <c r="G122" s="4"/>
      <c r="H122" s="6"/>
      <c r="I122" s="4"/>
      <c r="N122" s="4"/>
      <c r="Q122" s="14"/>
      <c r="R122" s="1"/>
      <c r="W122" s="22"/>
      <c r="X122" s="10"/>
      <c r="Y122" s="5"/>
      <c r="AA122" s="14"/>
      <c r="AC122" s="14"/>
      <c r="AD122" s="17"/>
      <c r="AF122" s="10"/>
      <c r="AG122" s="10"/>
      <c r="AH122" s="10"/>
      <c r="AJ122" s="10"/>
      <c r="AN122" s="21"/>
      <c r="AO122" s="13" t="s">
        <v>961</v>
      </c>
    </row>
    <row r="123" spans="2:41" ht="27" customHeight="1">
      <c r="B123" s="4"/>
      <c r="C123" s="5"/>
      <c r="D123" s="6"/>
      <c r="E123" s="4"/>
      <c r="F123" s="4"/>
      <c r="G123" s="4"/>
      <c r="H123" s="6"/>
      <c r="I123" s="4"/>
      <c r="N123" s="4"/>
      <c r="Q123" s="14"/>
      <c r="R123" s="1"/>
      <c r="W123" s="22"/>
      <c r="X123" s="10"/>
      <c r="Y123" s="5"/>
      <c r="AA123" s="14"/>
      <c r="AC123" s="14"/>
      <c r="AD123" s="17"/>
      <c r="AF123" s="10"/>
      <c r="AG123" s="10"/>
      <c r="AH123" s="10"/>
      <c r="AJ123" s="10"/>
      <c r="AN123" s="21"/>
      <c r="AO123" s="13" t="s">
        <v>961</v>
      </c>
    </row>
    <row r="124" spans="2:41" ht="27" customHeight="1">
      <c r="B124" s="4"/>
      <c r="C124" s="5"/>
      <c r="D124" s="6"/>
      <c r="E124" s="4"/>
      <c r="F124" s="4"/>
      <c r="G124" s="4"/>
      <c r="H124" s="6"/>
      <c r="I124" s="4"/>
      <c r="N124" s="4"/>
      <c r="Q124" s="14"/>
      <c r="R124" s="1"/>
      <c r="W124" s="22"/>
      <c r="X124" s="10"/>
      <c r="Y124" s="5"/>
      <c r="AA124" s="14"/>
      <c r="AC124" s="14"/>
      <c r="AD124" s="17"/>
      <c r="AF124" s="10"/>
      <c r="AG124" s="10"/>
      <c r="AH124" s="10"/>
      <c r="AJ124" s="10"/>
      <c r="AN124" s="21"/>
      <c r="AO124" s="13" t="s">
        <v>961</v>
      </c>
    </row>
    <row r="125" spans="2:41" ht="27" customHeight="1">
      <c r="B125" s="4"/>
      <c r="C125" s="5"/>
      <c r="D125" s="6"/>
      <c r="E125" s="4"/>
      <c r="F125" s="4"/>
      <c r="G125" s="4"/>
      <c r="H125" s="6"/>
      <c r="I125" s="4"/>
      <c r="N125" s="4"/>
      <c r="Q125" s="14"/>
      <c r="R125" s="1"/>
      <c r="W125" s="22"/>
      <c r="X125" s="10"/>
      <c r="Y125" s="5"/>
      <c r="AA125" s="14"/>
      <c r="AC125" s="14"/>
      <c r="AD125" s="17"/>
      <c r="AF125" s="10"/>
      <c r="AG125" s="10"/>
      <c r="AH125" s="10"/>
      <c r="AJ125" s="10"/>
      <c r="AN125" s="21"/>
      <c r="AO125" s="13" t="s">
        <v>961</v>
      </c>
    </row>
    <row r="126" spans="2:41" ht="27" customHeight="1">
      <c r="B126" s="4"/>
      <c r="C126" s="5"/>
      <c r="D126" s="6"/>
      <c r="E126" s="4"/>
      <c r="F126" s="4"/>
      <c r="G126" s="4"/>
      <c r="H126" s="6"/>
      <c r="I126" s="4"/>
      <c r="N126" s="4"/>
      <c r="Q126" s="14"/>
      <c r="R126" s="1"/>
      <c r="W126" s="22"/>
      <c r="X126" s="10"/>
      <c r="Y126" s="5"/>
      <c r="AA126" s="14"/>
      <c r="AC126" s="14"/>
      <c r="AD126" s="17"/>
      <c r="AF126" s="10"/>
      <c r="AG126" s="10"/>
      <c r="AH126" s="10"/>
      <c r="AJ126" s="10"/>
      <c r="AN126" s="21"/>
      <c r="AO126" s="13" t="s">
        <v>961</v>
      </c>
    </row>
    <row r="127" spans="2:41" ht="27" customHeight="1">
      <c r="B127" s="4"/>
      <c r="C127" s="5"/>
      <c r="D127" s="6"/>
      <c r="E127" s="4"/>
      <c r="F127" s="4"/>
      <c r="G127" s="4"/>
      <c r="H127" s="6"/>
      <c r="I127" s="4"/>
      <c r="N127" s="4"/>
      <c r="Q127" s="14"/>
      <c r="R127" s="1"/>
      <c r="W127" s="22"/>
      <c r="X127" s="10"/>
      <c r="Y127" s="5"/>
      <c r="AA127" s="14"/>
      <c r="AC127" s="14"/>
      <c r="AD127" s="17"/>
      <c r="AF127" s="10"/>
      <c r="AG127" s="10"/>
      <c r="AH127" s="10"/>
      <c r="AJ127" s="10"/>
      <c r="AN127" s="21"/>
      <c r="AO127" s="13" t="s">
        <v>961</v>
      </c>
    </row>
    <row r="128" spans="2:41" ht="27" customHeight="1">
      <c r="B128" s="4"/>
      <c r="C128" s="5"/>
      <c r="D128" s="6"/>
      <c r="E128" s="4"/>
      <c r="F128" s="4"/>
      <c r="G128" s="4"/>
      <c r="H128" s="6"/>
      <c r="I128" s="4"/>
      <c r="N128" s="4"/>
      <c r="Q128" s="14"/>
      <c r="R128" s="1"/>
      <c r="W128" s="22"/>
      <c r="X128" s="10"/>
      <c r="Y128" s="5"/>
      <c r="AA128" s="14"/>
      <c r="AC128" s="14"/>
      <c r="AD128" s="17"/>
      <c r="AF128" s="10"/>
      <c r="AG128" s="10"/>
      <c r="AH128" s="10"/>
      <c r="AJ128" s="10"/>
      <c r="AN128" s="21"/>
      <c r="AO128" s="13" t="s">
        <v>961</v>
      </c>
    </row>
    <row r="129" spans="2:41" ht="27" customHeight="1">
      <c r="B129" s="4"/>
      <c r="C129" s="5"/>
      <c r="D129" s="6"/>
      <c r="E129" s="4"/>
      <c r="F129" s="4"/>
      <c r="G129" s="4"/>
      <c r="H129" s="6"/>
      <c r="I129" s="4"/>
      <c r="N129" s="4"/>
      <c r="Q129" s="14"/>
      <c r="R129" s="1"/>
      <c r="W129" s="22"/>
      <c r="X129" s="10"/>
      <c r="Y129" s="5"/>
      <c r="AA129" s="14"/>
      <c r="AC129" s="14"/>
      <c r="AD129" s="17"/>
      <c r="AF129" s="10"/>
      <c r="AG129" s="10"/>
      <c r="AH129" s="10"/>
      <c r="AJ129" s="10"/>
      <c r="AN129" s="21"/>
      <c r="AO129" s="13" t="s">
        <v>961</v>
      </c>
    </row>
    <row r="130" spans="2:41" ht="27" customHeight="1">
      <c r="B130" s="4"/>
      <c r="C130" s="5"/>
      <c r="D130" s="6"/>
      <c r="E130" s="4"/>
      <c r="F130" s="4"/>
      <c r="G130" s="4"/>
      <c r="H130" s="6"/>
      <c r="I130" s="4"/>
      <c r="N130" s="4"/>
      <c r="Q130" s="14"/>
      <c r="R130" s="1"/>
      <c r="W130" s="22"/>
      <c r="X130" s="10"/>
      <c r="Y130" s="5"/>
      <c r="AA130" s="14"/>
      <c r="AC130" s="14"/>
      <c r="AD130" s="17"/>
      <c r="AF130" s="10"/>
      <c r="AG130" s="10"/>
      <c r="AH130" s="10"/>
      <c r="AJ130" s="10"/>
      <c r="AN130" s="21"/>
      <c r="AO130" s="13" t="s">
        <v>961</v>
      </c>
    </row>
    <row r="131" spans="2:41" ht="27" customHeight="1">
      <c r="B131" s="4"/>
      <c r="C131" s="5"/>
      <c r="D131" s="6"/>
      <c r="E131" s="4"/>
      <c r="F131" s="4"/>
      <c r="G131" s="4"/>
      <c r="H131" s="6"/>
      <c r="I131" s="4"/>
      <c r="N131" s="4"/>
      <c r="Q131" s="14"/>
      <c r="R131" s="1"/>
      <c r="W131" s="22"/>
      <c r="X131" s="10"/>
      <c r="Y131" s="5"/>
      <c r="AA131" s="14"/>
      <c r="AC131" s="14"/>
      <c r="AD131" s="17"/>
      <c r="AF131" s="10"/>
      <c r="AG131" s="10"/>
      <c r="AH131" s="10"/>
      <c r="AJ131" s="10"/>
      <c r="AN131" s="21"/>
      <c r="AO131" s="13" t="s">
        <v>961</v>
      </c>
    </row>
    <row r="132" spans="2:41" ht="27" customHeight="1">
      <c r="B132" s="4"/>
      <c r="C132" s="5"/>
      <c r="D132" s="6"/>
      <c r="E132" s="4"/>
      <c r="F132" s="4"/>
      <c r="G132" s="4"/>
      <c r="H132" s="6"/>
      <c r="I132" s="4"/>
      <c r="N132" s="4"/>
      <c r="Q132" s="14"/>
      <c r="R132" s="1"/>
      <c r="W132" s="22"/>
      <c r="X132" s="10"/>
      <c r="Y132" s="5"/>
      <c r="AA132" s="14"/>
      <c r="AC132" s="14"/>
      <c r="AD132" s="17"/>
      <c r="AF132" s="10"/>
      <c r="AG132" s="10"/>
      <c r="AH132" s="10"/>
      <c r="AJ132" s="10"/>
      <c r="AN132" s="21"/>
      <c r="AO132" s="13" t="s">
        <v>961</v>
      </c>
    </row>
    <row r="133" spans="2:41" ht="27" customHeight="1">
      <c r="B133" s="4"/>
      <c r="C133" s="5"/>
      <c r="D133" s="6"/>
      <c r="E133" s="4"/>
      <c r="F133" s="4"/>
      <c r="G133" s="4"/>
      <c r="H133" s="6"/>
      <c r="I133" s="4"/>
      <c r="N133" s="4"/>
      <c r="Q133" s="14"/>
      <c r="R133" s="1"/>
      <c r="W133" s="22"/>
      <c r="X133" s="10"/>
      <c r="Y133" s="5"/>
      <c r="AA133" s="14"/>
      <c r="AC133" s="14"/>
      <c r="AD133" s="17"/>
      <c r="AF133" s="10"/>
      <c r="AG133" s="10"/>
      <c r="AH133" s="10"/>
      <c r="AJ133" s="10"/>
      <c r="AN133" s="21"/>
      <c r="AO133" s="13" t="s">
        <v>961</v>
      </c>
    </row>
    <row r="134" spans="2:41" ht="27" customHeight="1">
      <c r="B134" s="4"/>
      <c r="C134" s="5"/>
      <c r="D134" s="6"/>
      <c r="E134" s="4"/>
      <c r="F134" s="4"/>
      <c r="G134" s="4"/>
      <c r="H134" s="6"/>
      <c r="I134" s="4"/>
      <c r="N134" s="4"/>
      <c r="Q134" s="14"/>
      <c r="R134" s="1"/>
      <c r="W134" s="22"/>
      <c r="X134" s="10"/>
      <c r="Y134" s="5"/>
      <c r="AA134" s="14"/>
      <c r="AC134" s="14"/>
      <c r="AD134" s="17"/>
      <c r="AF134" s="10"/>
      <c r="AG134" s="10"/>
      <c r="AH134" s="10"/>
      <c r="AJ134" s="10"/>
      <c r="AN134" s="21"/>
      <c r="AO134" s="13" t="s">
        <v>961</v>
      </c>
    </row>
    <row r="135" spans="2:41" ht="27" customHeight="1">
      <c r="B135" s="4"/>
      <c r="C135" s="5"/>
      <c r="D135" s="6"/>
      <c r="E135" s="4"/>
      <c r="F135" s="4"/>
      <c r="G135" s="4"/>
      <c r="H135" s="6"/>
      <c r="I135" s="4"/>
      <c r="N135" s="4"/>
      <c r="Q135" s="14"/>
      <c r="R135" s="1"/>
      <c r="W135" s="22"/>
      <c r="X135" s="10"/>
      <c r="Y135" s="5"/>
      <c r="AA135" s="14"/>
      <c r="AC135" s="14"/>
      <c r="AD135" s="17"/>
      <c r="AF135" s="10"/>
      <c r="AG135" s="10"/>
      <c r="AH135" s="10"/>
      <c r="AJ135" s="10"/>
      <c r="AN135" s="21"/>
      <c r="AO135" s="13" t="s">
        <v>961</v>
      </c>
    </row>
    <row r="136" spans="2:41" ht="27" customHeight="1">
      <c r="B136" s="4"/>
      <c r="C136" s="5"/>
      <c r="D136" s="6"/>
      <c r="E136" s="4"/>
      <c r="F136" s="4"/>
      <c r="G136" s="4"/>
      <c r="H136" s="6"/>
      <c r="I136" s="4"/>
      <c r="N136" s="4"/>
      <c r="Q136" s="14"/>
      <c r="R136" s="1"/>
      <c r="W136" s="22"/>
      <c r="X136" s="10"/>
      <c r="Y136" s="5"/>
      <c r="AA136" s="14"/>
      <c r="AC136" s="14"/>
      <c r="AD136" s="17"/>
      <c r="AF136" s="10"/>
      <c r="AG136" s="10"/>
      <c r="AH136" s="10"/>
      <c r="AJ136" s="10"/>
      <c r="AN136" s="21"/>
      <c r="AO136" s="13" t="s">
        <v>961</v>
      </c>
    </row>
    <row r="137" spans="2:41" ht="27" customHeight="1">
      <c r="B137" s="4"/>
      <c r="C137" s="5"/>
      <c r="D137" s="6"/>
      <c r="E137" s="4"/>
      <c r="F137" s="4"/>
      <c r="G137" s="4"/>
      <c r="H137" s="6"/>
      <c r="I137" s="4"/>
      <c r="N137" s="4"/>
      <c r="Q137" s="14"/>
      <c r="R137" s="1"/>
      <c r="W137" s="22"/>
      <c r="X137" s="10"/>
      <c r="Y137" s="5"/>
      <c r="AA137" s="14"/>
      <c r="AC137" s="14"/>
      <c r="AD137" s="17"/>
      <c r="AF137" s="10"/>
      <c r="AG137" s="10"/>
      <c r="AH137" s="10"/>
      <c r="AJ137" s="10"/>
      <c r="AN137" s="21"/>
      <c r="AO137" s="13" t="s">
        <v>961</v>
      </c>
    </row>
    <row r="138" spans="2:41" ht="27" customHeight="1">
      <c r="B138" s="4"/>
      <c r="C138" s="5"/>
      <c r="D138" s="6"/>
      <c r="E138" s="4"/>
      <c r="F138" s="4"/>
      <c r="G138" s="4"/>
      <c r="H138" s="6"/>
      <c r="I138" s="4"/>
      <c r="N138" s="4"/>
      <c r="Q138" s="14"/>
      <c r="R138" s="1"/>
      <c r="W138" s="22"/>
      <c r="X138" s="10"/>
      <c r="Y138" s="5"/>
      <c r="AA138" s="14"/>
      <c r="AC138" s="14"/>
      <c r="AD138" s="17"/>
      <c r="AF138" s="10"/>
      <c r="AG138" s="10"/>
      <c r="AH138" s="10"/>
      <c r="AJ138" s="10"/>
      <c r="AN138" s="21"/>
      <c r="AO138" s="13" t="s">
        <v>961</v>
      </c>
    </row>
    <row r="139" spans="2:41" ht="27" customHeight="1">
      <c r="B139" s="4"/>
      <c r="C139" s="5"/>
      <c r="D139" s="6"/>
      <c r="E139" s="4"/>
      <c r="F139" s="4"/>
      <c r="G139" s="4"/>
      <c r="H139" s="6"/>
      <c r="I139" s="4"/>
      <c r="N139" s="4"/>
      <c r="Q139" s="14"/>
      <c r="R139" s="1"/>
      <c r="W139" s="22"/>
      <c r="X139" s="10"/>
      <c r="Y139" s="5"/>
      <c r="AA139" s="14"/>
      <c r="AC139" s="14"/>
      <c r="AD139" s="17"/>
      <c r="AF139" s="10"/>
      <c r="AG139" s="10"/>
      <c r="AH139" s="10"/>
      <c r="AJ139" s="10"/>
      <c r="AN139" s="21"/>
      <c r="AO139" s="13" t="s">
        <v>961</v>
      </c>
    </row>
    <row r="140" spans="2:41" ht="27" customHeight="1">
      <c r="B140" s="4"/>
      <c r="C140" s="5"/>
      <c r="D140" s="6"/>
      <c r="E140" s="4"/>
      <c r="F140" s="4"/>
      <c r="G140" s="4"/>
      <c r="H140" s="6"/>
      <c r="I140" s="4"/>
      <c r="N140" s="4"/>
      <c r="Q140" s="14"/>
      <c r="R140" s="1"/>
      <c r="W140" s="22"/>
      <c r="X140" s="10"/>
      <c r="Y140" s="5"/>
      <c r="AA140" s="14"/>
      <c r="AC140" s="14"/>
      <c r="AD140" s="17"/>
      <c r="AF140" s="10"/>
      <c r="AG140" s="10"/>
      <c r="AH140" s="10"/>
      <c r="AJ140" s="10"/>
      <c r="AN140" s="21"/>
      <c r="AO140" s="13" t="s">
        <v>961</v>
      </c>
    </row>
    <row r="141" spans="2:41" ht="27" customHeight="1">
      <c r="B141" s="4"/>
      <c r="C141" s="5"/>
      <c r="D141" s="6"/>
      <c r="E141" s="4"/>
      <c r="F141" s="4"/>
      <c r="G141" s="4"/>
      <c r="H141" s="6"/>
      <c r="I141" s="4"/>
      <c r="N141" s="4"/>
      <c r="Q141" s="14"/>
      <c r="R141" s="1"/>
      <c r="W141" s="22"/>
      <c r="X141" s="10"/>
      <c r="Y141" s="5"/>
      <c r="AA141" s="14"/>
      <c r="AC141" s="14"/>
      <c r="AD141" s="17"/>
      <c r="AF141" s="10"/>
      <c r="AG141" s="10"/>
      <c r="AH141" s="10"/>
      <c r="AJ141" s="10"/>
      <c r="AN141" s="21"/>
      <c r="AO141" s="13" t="s">
        <v>961</v>
      </c>
    </row>
    <row r="142" spans="2:41" ht="27" customHeight="1">
      <c r="B142" s="4"/>
      <c r="C142" s="5"/>
      <c r="D142" s="6"/>
      <c r="E142" s="4"/>
      <c r="F142" s="4"/>
      <c r="G142" s="4"/>
      <c r="H142" s="6"/>
      <c r="I142" s="4"/>
      <c r="N142" s="4"/>
      <c r="Q142" s="14"/>
      <c r="R142" s="1"/>
      <c r="W142" s="22"/>
      <c r="X142" s="10"/>
      <c r="Y142" s="5"/>
      <c r="AA142" s="14"/>
      <c r="AC142" s="14"/>
      <c r="AD142" s="17"/>
      <c r="AF142" s="10"/>
      <c r="AG142" s="10"/>
      <c r="AH142" s="10"/>
      <c r="AJ142" s="10"/>
      <c r="AN142" s="21"/>
      <c r="AO142" s="13" t="s">
        <v>961</v>
      </c>
    </row>
    <row r="143" spans="2:41" ht="27" customHeight="1">
      <c r="B143" s="4"/>
      <c r="C143" s="5"/>
      <c r="D143" s="6"/>
      <c r="E143" s="4"/>
      <c r="F143" s="4"/>
      <c r="G143" s="4"/>
      <c r="H143" s="6"/>
      <c r="I143" s="4"/>
      <c r="N143" s="4"/>
      <c r="Q143" s="14"/>
      <c r="R143" s="1"/>
      <c r="W143" s="22"/>
      <c r="X143" s="10"/>
      <c r="Y143" s="5"/>
      <c r="AA143" s="14"/>
      <c r="AC143" s="14"/>
      <c r="AD143" s="17"/>
      <c r="AF143" s="10"/>
      <c r="AG143" s="10"/>
      <c r="AH143" s="10"/>
      <c r="AJ143" s="10"/>
      <c r="AN143" s="21"/>
      <c r="AO143" s="13" t="s">
        <v>961</v>
      </c>
    </row>
    <row r="144" spans="2:41" ht="27" customHeight="1">
      <c r="B144" s="4"/>
      <c r="C144" s="5"/>
      <c r="D144" s="6"/>
      <c r="E144" s="4"/>
      <c r="F144" s="4"/>
      <c r="G144" s="4"/>
      <c r="H144" s="6"/>
      <c r="I144" s="4"/>
      <c r="N144" s="4"/>
      <c r="Q144" s="14"/>
      <c r="R144" s="1"/>
      <c r="W144" s="22"/>
      <c r="X144" s="10"/>
      <c r="Y144" s="5"/>
      <c r="AA144" s="14"/>
      <c r="AC144" s="14"/>
      <c r="AD144" s="17"/>
      <c r="AF144" s="10"/>
      <c r="AG144" s="10"/>
      <c r="AH144" s="10"/>
      <c r="AJ144" s="10"/>
      <c r="AN144" s="21"/>
      <c r="AO144" s="13" t="s">
        <v>961</v>
      </c>
    </row>
    <row r="145" spans="2:41" ht="27" customHeight="1">
      <c r="B145" s="4"/>
      <c r="C145" s="5"/>
      <c r="D145" s="6"/>
      <c r="E145" s="4"/>
      <c r="F145" s="4"/>
      <c r="G145" s="4"/>
      <c r="H145" s="6"/>
      <c r="I145" s="4"/>
      <c r="N145" s="4"/>
      <c r="Q145" s="14"/>
      <c r="R145" s="1"/>
      <c r="W145" s="22"/>
      <c r="X145" s="10"/>
      <c r="Y145" s="5"/>
      <c r="AA145" s="14"/>
      <c r="AC145" s="14"/>
      <c r="AD145" s="17"/>
      <c r="AF145" s="10"/>
      <c r="AG145" s="10"/>
      <c r="AH145" s="10"/>
      <c r="AJ145" s="10"/>
      <c r="AN145" s="21"/>
      <c r="AO145" s="13" t="s">
        <v>961</v>
      </c>
    </row>
    <row r="146" spans="2:41" ht="27" customHeight="1">
      <c r="B146" s="4"/>
      <c r="C146" s="5"/>
      <c r="D146" s="6"/>
      <c r="E146" s="4"/>
      <c r="F146" s="4"/>
      <c r="G146" s="4"/>
      <c r="H146" s="6"/>
      <c r="I146" s="4"/>
      <c r="N146" s="4"/>
      <c r="Q146" s="14"/>
      <c r="R146" s="1"/>
      <c r="W146" s="22"/>
      <c r="X146" s="10"/>
      <c r="Y146" s="5"/>
      <c r="AA146" s="14"/>
      <c r="AC146" s="14"/>
      <c r="AD146" s="17"/>
      <c r="AF146" s="10"/>
      <c r="AG146" s="10"/>
      <c r="AH146" s="10"/>
      <c r="AJ146" s="10"/>
      <c r="AN146" s="21"/>
      <c r="AO146" s="13" t="s">
        <v>961</v>
      </c>
    </row>
    <row r="147" spans="2:41" ht="27" customHeight="1">
      <c r="B147" s="4"/>
      <c r="C147" s="5"/>
      <c r="D147" s="6"/>
      <c r="E147" s="4"/>
      <c r="F147" s="4"/>
      <c r="G147" s="4"/>
      <c r="H147" s="6"/>
      <c r="I147" s="4"/>
      <c r="N147" s="4"/>
      <c r="Q147" s="14"/>
      <c r="R147" s="1"/>
      <c r="W147" s="22"/>
      <c r="X147" s="10"/>
      <c r="Y147" s="5"/>
      <c r="AA147" s="14"/>
      <c r="AC147" s="14"/>
      <c r="AD147" s="17"/>
      <c r="AF147" s="10"/>
      <c r="AG147" s="10"/>
      <c r="AH147" s="10"/>
      <c r="AJ147" s="10"/>
      <c r="AN147" s="21"/>
      <c r="AO147" s="13" t="s">
        <v>961</v>
      </c>
    </row>
    <row r="148" spans="2:41" ht="27" customHeight="1">
      <c r="B148" s="4"/>
      <c r="C148" s="5"/>
      <c r="D148" s="6"/>
      <c r="E148" s="4"/>
      <c r="F148" s="4"/>
      <c r="G148" s="4"/>
      <c r="H148" s="6"/>
      <c r="I148" s="4"/>
      <c r="N148" s="4"/>
      <c r="Q148" s="14"/>
      <c r="R148" s="1"/>
      <c r="W148" s="22"/>
      <c r="X148" s="10"/>
      <c r="Y148" s="5"/>
      <c r="AA148" s="14"/>
      <c r="AC148" s="14"/>
      <c r="AD148" s="17"/>
      <c r="AF148" s="10"/>
      <c r="AG148" s="10"/>
      <c r="AH148" s="10"/>
      <c r="AJ148" s="10"/>
      <c r="AN148" s="21"/>
      <c r="AO148" s="13" t="s">
        <v>961</v>
      </c>
    </row>
    <row r="149" spans="2:41" ht="27" customHeight="1">
      <c r="B149" s="4"/>
      <c r="C149" s="5"/>
      <c r="D149" s="6"/>
      <c r="E149" s="4"/>
      <c r="F149" s="4"/>
      <c r="G149" s="4"/>
      <c r="H149" s="6"/>
      <c r="I149" s="4"/>
      <c r="N149" s="4"/>
      <c r="Q149" s="14"/>
      <c r="R149" s="1"/>
      <c r="W149" s="22"/>
      <c r="X149" s="10"/>
      <c r="Y149" s="5"/>
      <c r="AA149" s="14"/>
      <c r="AC149" s="14"/>
      <c r="AD149" s="17"/>
      <c r="AF149" s="10"/>
      <c r="AG149" s="10"/>
      <c r="AH149" s="10"/>
      <c r="AJ149" s="10"/>
      <c r="AN149" s="21"/>
      <c r="AO149" s="13" t="s">
        <v>961</v>
      </c>
    </row>
    <row r="150" spans="2:41" ht="27" customHeight="1">
      <c r="B150" s="4"/>
      <c r="C150" s="5"/>
      <c r="D150" s="6"/>
      <c r="E150" s="4"/>
      <c r="F150" s="4"/>
      <c r="G150" s="4"/>
      <c r="H150" s="6"/>
      <c r="I150" s="4"/>
      <c r="N150" s="4"/>
      <c r="Q150" s="14"/>
      <c r="R150" s="1"/>
      <c r="W150" s="22"/>
      <c r="X150" s="10"/>
      <c r="Y150" s="5"/>
      <c r="AA150" s="14"/>
      <c r="AC150" s="14"/>
      <c r="AD150" s="17"/>
      <c r="AF150" s="10"/>
      <c r="AG150" s="10"/>
      <c r="AH150" s="10"/>
      <c r="AJ150" s="10"/>
      <c r="AN150" s="21"/>
      <c r="AO150" s="13" t="s">
        <v>961</v>
      </c>
    </row>
    <row r="151" spans="2:41" ht="27" customHeight="1">
      <c r="B151" s="4"/>
      <c r="C151" s="5"/>
      <c r="D151" s="6"/>
      <c r="E151" s="4"/>
      <c r="F151" s="4"/>
      <c r="G151" s="4"/>
      <c r="H151" s="6"/>
      <c r="I151" s="4"/>
      <c r="N151" s="4"/>
      <c r="Q151" s="14"/>
      <c r="R151" s="1"/>
      <c r="W151" s="22"/>
      <c r="X151" s="10"/>
      <c r="Y151" s="5"/>
      <c r="AA151" s="14"/>
      <c r="AC151" s="14"/>
      <c r="AD151" s="17"/>
      <c r="AF151" s="10"/>
      <c r="AG151" s="10"/>
      <c r="AH151" s="10"/>
      <c r="AJ151" s="10"/>
      <c r="AN151" s="21"/>
      <c r="AO151" s="13" t="s">
        <v>961</v>
      </c>
    </row>
    <row r="152" spans="2:41" ht="27" customHeight="1">
      <c r="B152" s="4"/>
      <c r="C152" s="5"/>
      <c r="D152" s="6"/>
      <c r="E152" s="4"/>
      <c r="F152" s="4"/>
      <c r="G152" s="4"/>
      <c r="H152" s="6"/>
      <c r="I152" s="4"/>
      <c r="N152" s="4"/>
      <c r="Q152" s="14"/>
      <c r="R152" s="1"/>
      <c r="W152" s="22"/>
      <c r="X152" s="10"/>
      <c r="Y152" s="5"/>
      <c r="AA152" s="14"/>
      <c r="AC152" s="14"/>
      <c r="AD152" s="17"/>
      <c r="AF152" s="10"/>
      <c r="AG152" s="10"/>
      <c r="AH152" s="10"/>
      <c r="AJ152" s="10"/>
      <c r="AN152" s="21"/>
      <c r="AO152" s="13" t="s">
        <v>961</v>
      </c>
    </row>
    <row r="153" spans="2:41" ht="27" customHeight="1">
      <c r="B153" s="4"/>
      <c r="C153" s="5"/>
      <c r="D153" s="6"/>
      <c r="E153" s="4"/>
      <c r="F153" s="4"/>
      <c r="G153" s="4"/>
      <c r="H153" s="6"/>
      <c r="I153" s="4"/>
      <c r="N153" s="4"/>
      <c r="Q153" s="14"/>
      <c r="R153" s="1"/>
      <c r="W153" s="22"/>
      <c r="X153" s="10"/>
      <c r="Y153" s="5"/>
      <c r="AA153" s="14"/>
      <c r="AC153" s="14"/>
      <c r="AD153" s="17"/>
      <c r="AF153" s="10"/>
      <c r="AG153" s="10"/>
      <c r="AH153" s="10"/>
      <c r="AJ153" s="10"/>
      <c r="AN153" s="21"/>
      <c r="AO153" s="13" t="s">
        <v>961</v>
      </c>
    </row>
    <row r="154" spans="2:41" ht="27" customHeight="1">
      <c r="B154" s="4"/>
      <c r="C154" s="5"/>
      <c r="D154" s="6"/>
      <c r="E154" s="4"/>
      <c r="F154" s="4"/>
      <c r="G154" s="4"/>
      <c r="H154" s="6"/>
      <c r="I154" s="4"/>
      <c r="N154" s="4"/>
      <c r="Q154" s="14"/>
      <c r="R154" s="1"/>
      <c r="W154" s="22"/>
      <c r="X154" s="10"/>
      <c r="Y154" s="5"/>
      <c r="AA154" s="14"/>
      <c r="AC154" s="14"/>
      <c r="AD154" s="17"/>
      <c r="AF154" s="10"/>
      <c r="AG154" s="10"/>
      <c r="AH154" s="10"/>
      <c r="AJ154" s="10"/>
      <c r="AN154" s="21"/>
      <c r="AO154" s="13" t="s">
        <v>961</v>
      </c>
    </row>
    <row r="155" spans="2:41" ht="27" customHeight="1">
      <c r="B155" s="4"/>
      <c r="C155" s="5"/>
      <c r="D155" s="6"/>
      <c r="E155" s="4"/>
      <c r="F155" s="4"/>
      <c r="G155" s="4"/>
      <c r="H155" s="6"/>
      <c r="I155" s="4"/>
      <c r="N155" s="4"/>
      <c r="Q155" s="14"/>
      <c r="R155" s="1"/>
      <c r="W155" s="22"/>
      <c r="X155" s="10"/>
      <c r="Y155" s="5"/>
      <c r="AA155" s="14"/>
      <c r="AC155" s="14"/>
      <c r="AD155" s="17"/>
      <c r="AF155" s="10"/>
      <c r="AG155" s="10"/>
      <c r="AH155" s="10"/>
      <c r="AJ155" s="10"/>
      <c r="AN155" s="21"/>
      <c r="AO155" s="13" t="s">
        <v>961</v>
      </c>
    </row>
    <row r="156" spans="2:41" ht="27" customHeight="1">
      <c r="B156" s="4"/>
      <c r="C156" s="5"/>
      <c r="D156" s="6"/>
      <c r="E156" s="4"/>
      <c r="F156" s="4"/>
      <c r="G156" s="4"/>
      <c r="H156" s="6"/>
      <c r="I156" s="4"/>
      <c r="N156" s="4"/>
      <c r="Q156" s="14"/>
      <c r="R156" s="1"/>
      <c r="W156" s="22"/>
      <c r="X156" s="10"/>
      <c r="Y156" s="5"/>
      <c r="AA156" s="14"/>
      <c r="AC156" s="14"/>
      <c r="AD156" s="17"/>
      <c r="AF156" s="10"/>
      <c r="AG156" s="10"/>
      <c r="AH156" s="10"/>
      <c r="AJ156" s="10"/>
      <c r="AN156" s="21"/>
      <c r="AO156" s="13" t="s">
        <v>961</v>
      </c>
    </row>
    <row r="157" spans="2:41" ht="27" customHeight="1">
      <c r="B157" s="4"/>
      <c r="C157" s="5"/>
      <c r="D157" s="6"/>
      <c r="E157" s="4"/>
      <c r="F157" s="4"/>
      <c r="G157" s="4"/>
      <c r="H157" s="6"/>
      <c r="I157" s="4"/>
      <c r="N157" s="4"/>
      <c r="Q157" s="14"/>
      <c r="R157" s="1"/>
      <c r="W157" s="22"/>
      <c r="X157" s="10"/>
      <c r="Y157" s="5"/>
      <c r="AA157" s="14"/>
      <c r="AC157" s="14"/>
      <c r="AD157" s="17"/>
      <c r="AF157" s="10"/>
      <c r="AG157" s="10"/>
      <c r="AH157" s="10"/>
      <c r="AJ157" s="10"/>
      <c r="AN157" s="21"/>
      <c r="AO157" s="13" t="s">
        <v>961</v>
      </c>
    </row>
    <row r="158" spans="2:41" ht="27" customHeight="1">
      <c r="B158" s="4"/>
      <c r="C158" s="5"/>
      <c r="D158" s="6"/>
      <c r="E158" s="4"/>
      <c r="F158" s="4"/>
      <c r="G158" s="4"/>
      <c r="H158" s="6"/>
      <c r="I158" s="4"/>
      <c r="N158" s="4"/>
      <c r="Q158" s="14"/>
      <c r="R158" s="1"/>
      <c r="W158" s="22"/>
      <c r="X158" s="10"/>
      <c r="Y158" s="5"/>
      <c r="AA158" s="14"/>
      <c r="AC158" s="14"/>
      <c r="AD158" s="17"/>
      <c r="AF158" s="10"/>
      <c r="AG158" s="10"/>
      <c r="AH158" s="10"/>
      <c r="AJ158" s="10"/>
      <c r="AN158" s="21"/>
      <c r="AO158" s="13" t="s">
        <v>961</v>
      </c>
    </row>
    <row r="159" spans="2:41" ht="27" customHeight="1">
      <c r="B159" s="4"/>
      <c r="C159" s="5"/>
      <c r="D159" s="6"/>
      <c r="E159" s="4"/>
      <c r="F159" s="4"/>
      <c r="G159" s="4"/>
      <c r="H159" s="6"/>
      <c r="I159" s="4"/>
      <c r="N159" s="4"/>
      <c r="Q159" s="14"/>
      <c r="R159" s="1"/>
      <c r="W159" s="22"/>
      <c r="X159" s="10"/>
      <c r="Y159" s="5"/>
      <c r="AA159" s="14"/>
      <c r="AC159" s="14"/>
      <c r="AD159" s="17"/>
      <c r="AF159" s="10"/>
      <c r="AG159" s="10"/>
      <c r="AH159" s="10"/>
      <c r="AJ159" s="10"/>
      <c r="AN159" s="21"/>
      <c r="AO159" s="13" t="s">
        <v>961</v>
      </c>
    </row>
    <row r="160" spans="2:41" ht="27" customHeight="1">
      <c r="B160" s="4"/>
      <c r="C160" s="5"/>
      <c r="D160" s="6"/>
      <c r="E160" s="4"/>
      <c r="F160" s="4"/>
      <c r="G160" s="4"/>
      <c r="H160" s="6"/>
      <c r="I160" s="4"/>
      <c r="N160" s="4"/>
      <c r="Q160" s="14"/>
      <c r="R160" s="1"/>
      <c r="W160" s="22"/>
      <c r="X160" s="10"/>
      <c r="Y160" s="5"/>
      <c r="AA160" s="14"/>
      <c r="AC160" s="14"/>
      <c r="AD160" s="17"/>
      <c r="AF160" s="10"/>
      <c r="AG160" s="10"/>
      <c r="AH160" s="10"/>
      <c r="AJ160" s="10"/>
      <c r="AN160" s="21"/>
      <c r="AO160" s="13" t="s">
        <v>961</v>
      </c>
    </row>
    <row r="161" spans="2:41" ht="27" customHeight="1">
      <c r="B161" s="4"/>
      <c r="C161" s="5"/>
      <c r="D161" s="6"/>
      <c r="E161" s="4"/>
      <c r="F161" s="4"/>
      <c r="G161" s="4"/>
      <c r="H161" s="6"/>
      <c r="I161" s="4"/>
      <c r="N161" s="4"/>
      <c r="Q161" s="14"/>
      <c r="R161" s="1"/>
      <c r="W161" s="22"/>
      <c r="X161" s="10"/>
      <c r="Y161" s="5"/>
      <c r="AA161" s="14"/>
      <c r="AC161" s="14"/>
      <c r="AD161" s="17"/>
      <c r="AF161" s="10"/>
      <c r="AG161" s="10"/>
      <c r="AH161" s="10"/>
      <c r="AJ161" s="10"/>
      <c r="AN161" s="21"/>
      <c r="AO161" s="13" t="s">
        <v>961</v>
      </c>
    </row>
    <row r="162" spans="2:41" ht="27" customHeight="1">
      <c r="B162" s="4"/>
      <c r="C162" s="5"/>
      <c r="D162" s="6"/>
      <c r="E162" s="4"/>
      <c r="F162" s="4"/>
      <c r="G162" s="4"/>
      <c r="H162" s="6"/>
      <c r="I162" s="4"/>
      <c r="N162" s="4"/>
      <c r="Q162" s="14"/>
      <c r="R162" s="1"/>
      <c r="W162" s="22"/>
      <c r="X162" s="10"/>
      <c r="Y162" s="5"/>
      <c r="AA162" s="14"/>
      <c r="AC162" s="14"/>
      <c r="AD162" s="17"/>
      <c r="AF162" s="10"/>
      <c r="AG162" s="10"/>
      <c r="AH162" s="10"/>
      <c r="AJ162" s="10"/>
      <c r="AN162" s="21"/>
      <c r="AO162" s="13" t="s">
        <v>961</v>
      </c>
    </row>
    <row r="163" spans="2:41" ht="27" customHeight="1">
      <c r="B163" s="4"/>
      <c r="C163" s="5"/>
      <c r="D163" s="6"/>
      <c r="E163" s="4"/>
      <c r="F163" s="4"/>
      <c r="G163" s="4"/>
      <c r="H163" s="6"/>
      <c r="I163" s="4"/>
      <c r="N163" s="4"/>
      <c r="Q163" s="14"/>
      <c r="R163" s="1"/>
      <c r="W163" s="22"/>
      <c r="X163" s="10"/>
      <c r="Y163" s="5"/>
      <c r="AA163" s="14"/>
      <c r="AC163" s="14"/>
      <c r="AD163" s="17"/>
      <c r="AF163" s="10"/>
      <c r="AG163" s="10"/>
      <c r="AH163" s="10"/>
      <c r="AJ163" s="10"/>
      <c r="AN163" s="21"/>
      <c r="AO163" s="13" t="s">
        <v>961</v>
      </c>
    </row>
    <row r="164" spans="2:41" ht="27" customHeight="1">
      <c r="B164" s="4"/>
      <c r="C164" s="5"/>
      <c r="D164" s="6"/>
      <c r="E164" s="4"/>
      <c r="F164" s="4"/>
      <c r="G164" s="4"/>
      <c r="H164" s="6"/>
      <c r="I164" s="4"/>
      <c r="N164" s="4"/>
      <c r="Q164" s="14"/>
      <c r="R164" s="1"/>
      <c r="W164" s="22"/>
      <c r="X164" s="10"/>
      <c r="Y164" s="5"/>
      <c r="AA164" s="14"/>
      <c r="AC164" s="14"/>
      <c r="AD164" s="17"/>
      <c r="AF164" s="10"/>
      <c r="AG164" s="10"/>
      <c r="AH164" s="10"/>
      <c r="AJ164" s="10"/>
      <c r="AN164" s="21"/>
      <c r="AO164" s="13" t="s">
        <v>961</v>
      </c>
    </row>
    <row r="165" spans="2:41" ht="27" customHeight="1">
      <c r="B165" s="4"/>
      <c r="C165" s="5"/>
      <c r="D165" s="6"/>
      <c r="E165" s="4"/>
      <c r="F165" s="4"/>
      <c r="G165" s="4"/>
      <c r="H165" s="6"/>
      <c r="I165" s="4"/>
      <c r="N165" s="4"/>
      <c r="Q165" s="14"/>
      <c r="R165" s="1"/>
      <c r="W165" s="22"/>
      <c r="X165" s="10"/>
      <c r="Y165" s="5"/>
      <c r="AA165" s="14"/>
      <c r="AC165" s="14"/>
      <c r="AD165" s="17"/>
      <c r="AF165" s="10"/>
      <c r="AG165" s="10"/>
      <c r="AH165" s="10"/>
      <c r="AJ165" s="10"/>
      <c r="AN165" s="21"/>
      <c r="AO165" s="13" t="s">
        <v>961</v>
      </c>
    </row>
    <row r="166" spans="2:41" ht="27" customHeight="1">
      <c r="B166" s="4"/>
      <c r="C166" s="5"/>
      <c r="D166" s="6"/>
      <c r="E166" s="4"/>
      <c r="F166" s="4"/>
      <c r="G166" s="4"/>
      <c r="H166" s="6"/>
      <c r="I166" s="4"/>
      <c r="N166" s="4"/>
      <c r="Q166" s="14"/>
      <c r="R166" s="1"/>
      <c r="W166" s="22"/>
      <c r="X166" s="10"/>
      <c r="Y166" s="5"/>
      <c r="AA166" s="14"/>
      <c r="AC166" s="14"/>
      <c r="AD166" s="17"/>
      <c r="AF166" s="10"/>
      <c r="AG166" s="10"/>
      <c r="AH166" s="10"/>
      <c r="AJ166" s="10"/>
      <c r="AN166" s="21"/>
      <c r="AO166" s="13" t="s">
        <v>961</v>
      </c>
    </row>
    <row r="167" spans="2:41" ht="27" customHeight="1">
      <c r="B167" s="4"/>
      <c r="C167" s="5"/>
      <c r="D167" s="6"/>
      <c r="E167" s="4"/>
      <c r="F167" s="4"/>
      <c r="G167" s="4"/>
      <c r="H167" s="6"/>
      <c r="I167" s="4"/>
      <c r="N167" s="4"/>
      <c r="Q167" s="14"/>
      <c r="R167" s="1"/>
      <c r="W167" s="22"/>
      <c r="X167" s="10"/>
      <c r="Y167" s="5"/>
      <c r="AA167" s="14"/>
      <c r="AC167" s="14"/>
      <c r="AD167" s="17"/>
      <c r="AF167" s="10"/>
      <c r="AG167" s="10"/>
      <c r="AH167" s="10"/>
      <c r="AJ167" s="10"/>
      <c r="AN167" s="21"/>
      <c r="AO167" s="13" t="s">
        <v>961</v>
      </c>
    </row>
    <row r="168" spans="2:41" ht="27" customHeight="1">
      <c r="B168" s="4"/>
      <c r="C168" s="5"/>
      <c r="D168" s="6"/>
      <c r="E168" s="4"/>
      <c r="F168" s="4"/>
      <c r="G168" s="4"/>
      <c r="H168" s="6"/>
      <c r="I168" s="4"/>
      <c r="N168" s="4"/>
      <c r="Q168" s="14"/>
      <c r="R168" s="1"/>
      <c r="W168" s="22"/>
      <c r="X168" s="10"/>
      <c r="Y168" s="5"/>
      <c r="AA168" s="14"/>
      <c r="AC168" s="14"/>
      <c r="AD168" s="17"/>
      <c r="AF168" s="10"/>
      <c r="AG168" s="10"/>
      <c r="AH168" s="10"/>
      <c r="AJ168" s="10"/>
      <c r="AN168" s="21"/>
      <c r="AO168" s="13" t="s">
        <v>961</v>
      </c>
    </row>
    <row r="169" spans="2:41" ht="27" customHeight="1">
      <c r="B169" s="4"/>
      <c r="C169" s="5"/>
      <c r="D169" s="6"/>
      <c r="E169" s="4"/>
      <c r="F169" s="4"/>
      <c r="G169" s="4"/>
      <c r="H169" s="6"/>
      <c r="I169" s="4"/>
      <c r="N169" s="4"/>
      <c r="Q169" s="14"/>
      <c r="R169" s="1"/>
      <c r="W169" s="22"/>
      <c r="X169" s="10"/>
      <c r="Y169" s="5"/>
      <c r="AA169" s="14"/>
      <c r="AC169" s="14"/>
      <c r="AD169" s="17"/>
      <c r="AF169" s="10"/>
      <c r="AG169" s="10"/>
      <c r="AH169" s="10"/>
      <c r="AJ169" s="10"/>
      <c r="AN169" s="21"/>
      <c r="AO169" s="13" t="s">
        <v>961</v>
      </c>
    </row>
    <row r="170" spans="2:41" ht="27" customHeight="1">
      <c r="B170" s="4"/>
      <c r="C170" s="5"/>
      <c r="D170" s="6"/>
      <c r="E170" s="4"/>
      <c r="F170" s="4"/>
      <c r="G170" s="4"/>
      <c r="H170" s="6"/>
      <c r="I170" s="4"/>
      <c r="N170" s="4"/>
      <c r="Q170" s="14"/>
      <c r="R170" s="1"/>
      <c r="W170" s="22"/>
      <c r="X170" s="10"/>
      <c r="Y170" s="5"/>
      <c r="AA170" s="14"/>
      <c r="AC170" s="14"/>
      <c r="AD170" s="17"/>
      <c r="AF170" s="10"/>
      <c r="AG170" s="10"/>
      <c r="AH170" s="10"/>
      <c r="AJ170" s="10"/>
      <c r="AN170" s="21"/>
      <c r="AO170" s="13" t="s">
        <v>961</v>
      </c>
    </row>
    <row r="171" spans="2:41" ht="27" customHeight="1">
      <c r="B171" s="4"/>
      <c r="C171" s="5"/>
      <c r="D171" s="6"/>
      <c r="E171" s="4"/>
      <c r="F171" s="4"/>
      <c r="G171" s="4"/>
      <c r="H171" s="6"/>
      <c r="I171" s="4"/>
      <c r="N171" s="4"/>
      <c r="Q171" s="14"/>
      <c r="R171" s="1"/>
      <c r="W171" s="22"/>
      <c r="X171" s="10"/>
      <c r="Y171" s="5"/>
      <c r="AA171" s="14"/>
      <c r="AC171" s="14"/>
      <c r="AD171" s="17"/>
      <c r="AF171" s="10"/>
      <c r="AG171" s="10"/>
      <c r="AH171" s="10"/>
      <c r="AJ171" s="10"/>
      <c r="AN171" s="21"/>
      <c r="AO171" s="13" t="s">
        <v>961</v>
      </c>
    </row>
    <row r="172" spans="2:41" ht="27" customHeight="1">
      <c r="B172" s="4"/>
      <c r="C172" s="5"/>
      <c r="D172" s="6"/>
      <c r="E172" s="4"/>
      <c r="F172" s="4"/>
      <c r="G172" s="4"/>
      <c r="H172" s="6"/>
      <c r="I172" s="4"/>
      <c r="N172" s="4"/>
      <c r="Q172" s="14"/>
      <c r="R172" s="1"/>
      <c r="W172" s="22"/>
      <c r="X172" s="10"/>
      <c r="Y172" s="5"/>
      <c r="AA172" s="14"/>
      <c r="AC172" s="14"/>
      <c r="AD172" s="17"/>
      <c r="AF172" s="10"/>
      <c r="AG172" s="10"/>
      <c r="AH172" s="10"/>
      <c r="AJ172" s="10"/>
      <c r="AN172" s="21"/>
      <c r="AO172" s="13" t="s">
        <v>961</v>
      </c>
    </row>
    <row r="173" spans="2:41" ht="27" customHeight="1">
      <c r="B173" s="4"/>
      <c r="C173" s="5"/>
      <c r="D173" s="6"/>
      <c r="E173" s="4"/>
      <c r="F173" s="4"/>
      <c r="G173" s="4"/>
      <c r="H173" s="6"/>
      <c r="I173" s="4"/>
      <c r="N173" s="4"/>
      <c r="Q173" s="14"/>
      <c r="R173" s="1"/>
      <c r="W173" s="22"/>
      <c r="X173" s="10"/>
      <c r="Y173" s="5"/>
      <c r="AA173" s="14"/>
      <c r="AC173" s="14"/>
      <c r="AD173" s="17"/>
      <c r="AF173" s="10"/>
      <c r="AG173" s="10"/>
      <c r="AH173" s="10"/>
      <c r="AJ173" s="10"/>
      <c r="AN173" s="21"/>
      <c r="AO173" s="13" t="s">
        <v>961</v>
      </c>
    </row>
    <row r="174" spans="2:41" ht="27" customHeight="1">
      <c r="B174" s="4"/>
      <c r="C174" s="5"/>
      <c r="D174" s="6"/>
      <c r="E174" s="4"/>
      <c r="F174" s="4"/>
      <c r="G174" s="4"/>
      <c r="H174" s="6"/>
      <c r="I174" s="4"/>
      <c r="N174" s="4"/>
      <c r="Q174" s="14"/>
      <c r="R174" s="1"/>
      <c r="W174" s="22"/>
      <c r="X174" s="10"/>
      <c r="Y174" s="5"/>
      <c r="AA174" s="14"/>
      <c r="AC174" s="14"/>
      <c r="AD174" s="17"/>
      <c r="AF174" s="10"/>
      <c r="AG174" s="10"/>
      <c r="AH174" s="10"/>
      <c r="AJ174" s="10"/>
      <c r="AN174" s="21"/>
      <c r="AO174" s="13" t="s">
        <v>961</v>
      </c>
    </row>
    <row r="175" spans="2:41" ht="27" customHeight="1">
      <c r="B175" s="4"/>
      <c r="C175" s="5"/>
      <c r="D175" s="6"/>
      <c r="E175" s="4"/>
      <c r="F175" s="4"/>
      <c r="G175" s="4"/>
      <c r="H175" s="6"/>
      <c r="I175" s="4"/>
      <c r="N175" s="4"/>
      <c r="Q175" s="14"/>
      <c r="R175" s="1"/>
      <c r="W175" s="22"/>
      <c r="X175" s="10"/>
      <c r="Y175" s="5"/>
      <c r="AA175" s="14"/>
      <c r="AC175" s="14"/>
      <c r="AD175" s="17"/>
      <c r="AF175" s="10"/>
      <c r="AG175" s="10"/>
      <c r="AH175" s="10"/>
      <c r="AJ175" s="10"/>
      <c r="AN175" s="21"/>
      <c r="AO175" s="13" t="s">
        <v>961</v>
      </c>
    </row>
    <row r="176" spans="2:41" ht="27" customHeight="1">
      <c r="B176" s="4"/>
      <c r="C176" s="5"/>
      <c r="D176" s="6"/>
      <c r="E176" s="4"/>
      <c r="F176" s="4"/>
      <c r="G176" s="4"/>
      <c r="H176" s="6"/>
      <c r="I176" s="4"/>
      <c r="N176" s="4"/>
      <c r="Q176" s="14"/>
      <c r="R176" s="1"/>
      <c r="W176" s="22"/>
      <c r="X176" s="10"/>
      <c r="Y176" s="5"/>
      <c r="AA176" s="14"/>
      <c r="AC176" s="14"/>
      <c r="AD176" s="17"/>
      <c r="AF176" s="10"/>
      <c r="AG176" s="10"/>
      <c r="AH176" s="10"/>
      <c r="AJ176" s="10"/>
      <c r="AN176" s="21"/>
      <c r="AO176" s="13" t="s">
        <v>961</v>
      </c>
    </row>
    <row r="177" spans="2:41" ht="27" customHeight="1">
      <c r="B177" s="4"/>
      <c r="C177" s="5"/>
      <c r="D177" s="6"/>
      <c r="E177" s="4"/>
      <c r="F177" s="4"/>
      <c r="G177" s="4"/>
      <c r="H177" s="6"/>
      <c r="I177" s="4"/>
      <c r="N177" s="4"/>
      <c r="Q177" s="14"/>
      <c r="R177" s="1"/>
      <c r="W177" s="22"/>
      <c r="X177" s="10"/>
      <c r="Y177" s="5"/>
      <c r="AA177" s="14"/>
      <c r="AC177" s="14"/>
      <c r="AD177" s="17"/>
      <c r="AF177" s="10"/>
      <c r="AG177" s="10"/>
      <c r="AH177" s="10"/>
      <c r="AJ177" s="10"/>
      <c r="AN177" s="21"/>
      <c r="AO177" s="13" t="s">
        <v>961</v>
      </c>
    </row>
    <row r="178" spans="2:41" ht="27" customHeight="1">
      <c r="B178" s="4"/>
      <c r="C178" s="5"/>
      <c r="D178" s="6"/>
      <c r="E178" s="4"/>
      <c r="F178" s="4"/>
      <c r="G178" s="4"/>
      <c r="H178" s="6"/>
      <c r="I178" s="4"/>
      <c r="N178" s="4"/>
      <c r="Q178" s="14"/>
      <c r="R178" s="1"/>
      <c r="W178" s="22"/>
      <c r="X178" s="10"/>
      <c r="Y178" s="5"/>
      <c r="AA178" s="14"/>
      <c r="AC178" s="14"/>
      <c r="AD178" s="17"/>
      <c r="AF178" s="10"/>
      <c r="AG178" s="10"/>
      <c r="AH178" s="10"/>
      <c r="AJ178" s="10"/>
      <c r="AN178" s="21"/>
      <c r="AO178" s="13" t="s">
        <v>961</v>
      </c>
    </row>
    <row r="179" spans="2:41" ht="27" customHeight="1">
      <c r="B179" s="4"/>
      <c r="C179" s="5"/>
      <c r="D179" s="6"/>
      <c r="E179" s="4"/>
      <c r="F179" s="4"/>
      <c r="G179" s="4"/>
      <c r="H179" s="6"/>
      <c r="I179" s="4"/>
      <c r="N179" s="4"/>
      <c r="Q179" s="14"/>
      <c r="R179" s="1"/>
      <c r="W179" s="22"/>
      <c r="X179" s="10"/>
      <c r="Y179" s="5"/>
      <c r="AA179" s="14"/>
      <c r="AC179" s="14"/>
      <c r="AD179" s="17"/>
      <c r="AF179" s="10"/>
      <c r="AG179" s="10"/>
      <c r="AH179" s="10"/>
      <c r="AJ179" s="10"/>
      <c r="AN179" s="21"/>
      <c r="AO179" s="13" t="s">
        <v>961</v>
      </c>
    </row>
    <row r="180" spans="2:41" ht="27" customHeight="1">
      <c r="B180" s="4"/>
      <c r="C180" s="5"/>
      <c r="D180" s="6"/>
      <c r="E180" s="4"/>
      <c r="F180" s="4"/>
      <c r="G180" s="4"/>
      <c r="H180" s="6"/>
      <c r="I180" s="4"/>
      <c r="N180" s="4"/>
      <c r="Q180" s="14"/>
      <c r="R180" s="1"/>
      <c r="W180" s="22"/>
      <c r="X180" s="10"/>
      <c r="Y180" s="5"/>
      <c r="AA180" s="14"/>
      <c r="AC180" s="14"/>
      <c r="AD180" s="17"/>
      <c r="AF180" s="10"/>
      <c r="AG180" s="10"/>
      <c r="AH180" s="10"/>
      <c r="AJ180" s="10"/>
      <c r="AN180" s="21"/>
      <c r="AO180" s="13" t="s">
        <v>961</v>
      </c>
    </row>
    <row r="181" spans="2:41" ht="27" customHeight="1">
      <c r="B181" s="4"/>
      <c r="C181" s="5"/>
      <c r="D181" s="6"/>
      <c r="E181" s="4"/>
      <c r="F181" s="4"/>
      <c r="G181" s="4"/>
      <c r="H181" s="6"/>
      <c r="I181" s="4"/>
      <c r="N181" s="4"/>
      <c r="Q181" s="14"/>
      <c r="R181" s="1"/>
      <c r="W181" s="22"/>
      <c r="X181" s="10"/>
      <c r="Y181" s="5"/>
      <c r="AA181" s="14"/>
      <c r="AC181" s="14"/>
      <c r="AD181" s="17"/>
      <c r="AF181" s="10"/>
      <c r="AG181" s="10"/>
      <c r="AH181" s="10"/>
      <c r="AJ181" s="10"/>
      <c r="AN181" s="21"/>
      <c r="AO181" s="13" t="s">
        <v>961</v>
      </c>
    </row>
    <row r="182" spans="2:41" ht="27" customHeight="1">
      <c r="B182" s="4"/>
      <c r="C182" s="5"/>
      <c r="D182" s="6"/>
      <c r="E182" s="4"/>
      <c r="F182" s="4"/>
      <c r="G182" s="4"/>
      <c r="H182" s="6"/>
      <c r="I182" s="4"/>
      <c r="N182" s="4"/>
      <c r="Q182" s="14"/>
      <c r="R182" s="1"/>
      <c r="W182" s="22"/>
      <c r="X182" s="10"/>
      <c r="Y182" s="5"/>
      <c r="AA182" s="14"/>
      <c r="AC182" s="14"/>
      <c r="AD182" s="17"/>
      <c r="AF182" s="10"/>
      <c r="AG182" s="10"/>
      <c r="AH182" s="10"/>
      <c r="AJ182" s="10"/>
      <c r="AN182" s="21"/>
      <c r="AO182" s="13" t="s">
        <v>961</v>
      </c>
    </row>
    <row r="183" spans="2:41" ht="27" customHeight="1">
      <c r="B183" s="4"/>
      <c r="C183" s="5"/>
      <c r="D183" s="6"/>
      <c r="E183" s="4"/>
      <c r="F183" s="4"/>
      <c r="G183" s="4"/>
      <c r="H183" s="6"/>
      <c r="I183" s="4"/>
      <c r="N183" s="4"/>
      <c r="Q183" s="14"/>
      <c r="R183" s="1"/>
      <c r="W183" s="22"/>
      <c r="X183" s="10"/>
      <c r="Y183" s="5"/>
      <c r="AA183" s="14"/>
      <c r="AC183" s="14"/>
      <c r="AD183" s="17"/>
      <c r="AF183" s="10"/>
      <c r="AG183" s="10"/>
      <c r="AH183" s="10"/>
      <c r="AJ183" s="10"/>
      <c r="AN183" s="21"/>
      <c r="AO183" s="13" t="s">
        <v>961</v>
      </c>
    </row>
    <row r="184" spans="2:41" ht="27" customHeight="1">
      <c r="B184" s="4"/>
      <c r="C184" s="5"/>
      <c r="D184" s="6"/>
      <c r="E184" s="4"/>
      <c r="F184" s="4"/>
      <c r="G184" s="4"/>
      <c r="H184" s="6"/>
      <c r="I184" s="4"/>
      <c r="N184" s="4"/>
      <c r="Q184" s="14"/>
      <c r="R184" s="1"/>
      <c r="W184" s="22"/>
      <c r="X184" s="10"/>
      <c r="Y184" s="5"/>
      <c r="AA184" s="14"/>
      <c r="AC184" s="14"/>
      <c r="AD184" s="17"/>
      <c r="AF184" s="10"/>
      <c r="AG184" s="10"/>
      <c r="AH184" s="10"/>
      <c r="AJ184" s="10"/>
      <c r="AN184" s="21"/>
      <c r="AO184" s="13" t="s">
        <v>961</v>
      </c>
    </row>
    <row r="185" spans="2:41" ht="27" customHeight="1">
      <c r="B185" s="4"/>
      <c r="C185" s="5"/>
      <c r="D185" s="6"/>
      <c r="E185" s="4"/>
      <c r="F185" s="4"/>
      <c r="G185" s="4"/>
      <c r="H185" s="6"/>
      <c r="I185" s="4"/>
      <c r="N185" s="4"/>
      <c r="Q185" s="14"/>
      <c r="R185" s="1"/>
      <c r="W185" s="22"/>
      <c r="X185" s="10"/>
      <c r="Y185" s="5"/>
      <c r="AA185" s="14"/>
      <c r="AC185" s="14"/>
      <c r="AD185" s="17"/>
      <c r="AF185" s="10"/>
      <c r="AG185" s="10"/>
      <c r="AH185" s="10"/>
      <c r="AJ185" s="10"/>
      <c r="AN185" s="21"/>
      <c r="AO185" s="13" t="s">
        <v>961</v>
      </c>
    </row>
    <row r="186" spans="2:41" ht="27" customHeight="1">
      <c r="B186" s="4"/>
      <c r="C186" s="5"/>
      <c r="D186" s="6"/>
      <c r="E186" s="4"/>
      <c r="F186" s="4"/>
      <c r="G186" s="4"/>
      <c r="H186" s="6"/>
      <c r="I186" s="4"/>
      <c r="N186" s="4"/>
      <c r="Q186" s="14"/>
      <c r="R186" s="1"/>
      <c r="W186" s="22"/>
      <c r="X186" s="10"/>
      <c r="Y186" s="5"/>
      <c r="AA186" s="14"/>
      <c r="AC186" s="14"/>
      <c r="AD186" s="17"/>
      <c r="AF186" s="10"/>
      <c r="AG186" s="10"/>
      <c r="AH186" s="10"/>
      <c r="AJ186" s="10"/>
      <c r="AN186" s="21"/>
      <c r="AO186" s="13" t="s">
        <v>961</v>
      </c>
    </row>
    <row r="187" spans="2:41" ht="27" customHeight="1">
      <c r="B187" s="4"/>
      <c r="C187" s="5"/>
      <c r="D187" s="6"/>
      <c r="E187" s="4"/>
      <c r="F187" s="4"/>
      <c r="G187" s="4"/>
      <c r="H187" s="6"/>
      <c r="I187" s="4"/>
      <c r="N187" s="4"/>
      <c r="Q187" s="14"/>
      <c r="R187" s="1"/>
      <c r="W187" s="22"/>
      <c r="X187" s="10"/>
      <c r="Y187" s="5"/>
      <c r="AA187" s="14"/>
      <c r="AC187" s="14"/>
      <c r="AD187" s="17"/>
      <c r="AF187" s="10"/>
      <c r="AG187" s="10"/>
      <c r="AH187" s="10"/>
      <c r="AJ187" s="10"/>
      <c r="AN187" s="21"/>
      <c r="AO187" s="13" t="s">
        <v>961</v>
      </c>
    </row>
    <row r="188" spans="2:41" ht="27" customHeight="1">
      <c r="B188" s="4"/>
      <c r="C188" s="5"/>
      <c r="D188" s="6"/>
      <c r="E188" s="4"/>
      <c r="F188" s="4"/>
      <c r="G188" s="4"/>
      <c r="H188" s="6"/>
      <c r="I188" s="4"/>
      <c r="N188" s="4"/>
      <c r="Q188" s="14"/>
      <c r="R188" s="1"/>
      <c r="W188" s="22"/>
      <c r="X188" s="10"/>
      <c r="Y188" s="5"/>
      <c r="AA188" s="14"/>
      <c r="AC188" s="14"/>
      <c r="AD188" s="17"/>
      <c r="AF188" s="10"/>
      <c r="AG188" s="10"/>
      <c r="AH188" s="10"/>
      <c r="AJ188" s="10"/>
      <c r="AN188" s="21"/>
      <c r="AO188" s="13" t="s">
        <v>961</v>
      </c>
    </row>
    <row r="189" spans="2:41" ht="27" customHeight="1">
      <c r="B189" s="4"/>
      <c r="C189" s="5"/>
      <c r="D189" s="6"/>
      <c r="E189" s="4"/>
      <c r="F189" s="4"/>
      <c r="G189" s="4"/>
      <c r="H189" s="6"/>
      <c r="I189" s="4"/>
      <c r="N189" s="4"/>
      <c r="Q189" s="14"/>
      <c r="R189" s="1"/>
      <c r="W189" s="22"/>
      <c r="X189" s="10"/>
      <c r="Y189" s="5"/>
      <c r="AA189" s="14"/>
      <c r="AC189" s="14"/>
      <c r="AD189" s="17"/>
      <c r="AF189" s="10"/>
      <c r="AG189" s="10"/>
      <c r="AH189" s="10"/>
      <c r="AJ189" s="10"/>
      <c r="AN189" s="21"/>
      <c r="AO189" s="13" t="s">
        <v>961</v>
      </c>
    </row>
    <row r="190" spans="2:41" ht="27" customHeight="1">
      <c r="B190" s="4"/>
      <c r="C190" s="5"/>
      <c r="D190" s="6"/>
      <c r="E190" s="4"/>
      <c r="F190" s="4"/>
      <c r="G190" s="4"/>
      <c r="H190" s="6"/>
      <c r="I190" s="4"/>
      <c r="N190" s="4"/>
      <c r="Q190" s="14"/>
      <c r="R190" s="1"/>
      <c r="W190" s="22"/>
      <c r="X190" s="10"/>
      <c r="Y190" s="5"/>
      <c r="AA190" s="14"/>
      <c r="AC190" s="14"/>
      <c r="AD190" s="17"/>
      <c r="AF190" s="10"/>
      <c r="AG190" s="10"/>
      <c r="AH190" s="10"/>
      <c r="AJ190" s="10"/>
      <c r="AN190" s="21"/>
      <c r="AO190" s="13" t="s">
        <v>961</v>
      </c>
    </row>
    <row r="191" spans="2:41" ht="27" customHeight="1">
      <c r="B191" s="4"/>
      <c r="C191" s="5"/>
      <c r="D191" s="6"/>
      <c r="E191" s="4"/>
      <c r="F191" s="4"/>
      <c r="G191" s="4"/>
      <c r="H191" s="6"/>
      <c r="I191" s="4"/>
      <c r="N191" s="4"/>
      <c r="Q191" s="14"/>
      <c r="R191" s="1"/>
      <c r="W191" s="22"/>
      <c r="X191" s="10"/>
      <c r="Y191" s="5"/>
      <c r="AA191" s="14"/>
      <c r="AC191" s="14"/>
      <c r="AD191" s="17"/>
      <c r="AF191" s="10"/>
      <c r="AG191" s="10"/>
      <c r="AH191" s="10"/>
      <c r="AJ191" s="10"/>
      <c r="AN191" s="21"/>
      <c r="AO191" s="13" t="s">
        <v>961</v>
      </c>
    </row>
    <row r="192" spans="2:41" ht="27" customHeight="1">
      <c r="B192" s="4"/>
      <c r="C192" s="5"/>
      <c r="D192" s="6"/>
      <c r="E192" s="4"/>
      <c r="F192" s="4"/>
      <c r="G192" s="4"/>
      <c r="H192" s="6"/>
      <c r="I192" s="4"/>
      <c r="N192" s="4"/>
      <c r="Q192" s="14"/>
      <c r="R192" s="1"/>
      <c r="W192" s="22"/>
      <c r="X192" s="10"/>
      <c r="Y192" s="5"/>
      <c r="AA192" s="14"/>
      <c r="AC192" s="14"/>
      <c r="AD192" s="17"/>
      <c r="AF192" s="10"/>
      <c r="AG192" s="10"/>
      <c r="AH192" s="10"/>
      <c r="AJ192" s="10"/>
      <c r="AN192" s="21"/>
      <c r="AO192" s="13" t="s">
        <v>961</v>
      </c>
    </row>
    <row r="193" spans="2:41" ht="27" customHeight="1">
      <c r="B193" s="4"/>
      <c r="C193" s="5"/>
      <c r="D193" s="6"/>
      <c r="E193" s="4"/>
      <c r="F193" s="4"/>
      <c r="G193" s="4"/>
      <c r="H193" s="6"/>
      <c r="I193" s="4"/>
      <c r="N193" s="4"/>
      <c r="Q193" s="14"/>
      <c r="R193" s="1"/>
      <c r="W193" s="22"/>
      <c r="X193" s="10"/>
      <c r="Y193" s="5"/>
      <c r="AA193" s="14"/>
      <c r="AC193" s="14"/>
      <c r="AD193" s="17"/>
      <c r="AF193" s="10"/>
      <c r="AG193" s="10"/>
      <c r="AH193" s="10"/>
      <c r="AJ193" s="10"/>
      <c r="AN193" s="21"/>
      <c r="AO193" s="13" t="s">
        <v>961</v>
      </c>
    </row>
    <row r="194" spans="2:41" ht="27" customHeight="1">
      <c r="B194" s="4"/>
      <c r="C194" s="5"/>
      <c r="D194" s="6"/>
      <c r="E194" s="4"/>
      <c r="F194" s="4"/>
      <c r="G194" s="4"/>
      <c r="H194" s="6"/>
      <c r="I194" s="4"/>
      <c r="N194" s="4"/>
      <c r="Q194" s="14"/>
      <c r="R194" s="1"/>
      <c r="W194" s="22"/>
      <c r="X194" s="10"/>
      <c r="Y194" s="5"/>
      <c r="AA194" s="14"/>
      <c r="AC194" s="14"/>
      <c r="AD194" s="17"/>
      <c r="AF194" s="10"/>
      <c r="AG194" s="10"/>
      <c r="AH194" s="10"/>
      <c r="AJ194" s="10"/>
      <c r="AN194" s="21"/>
      <c r="AO194" s="13" t="s">
        <v>961</v>
      </c>
    </row>
    <row r="195" spans="2:41" ht="27" customHeight="1">
      <c r="B195" s="4"/>
      <c r="C195" s="5"/>
      <c r="D195" s="6"/>
      <c r="E195" s="4"/>
      <c r="F195" s="4"/>
      <c r="G195" s="4"/>
      <c r="H195" s="6"/>
      <c r="I195" s="4"/>
      <c r="N195" s="4"/>
      <c r="Q195" s="14"/>
      <c r="R195" s="1"/>
      <c r="W195" s="22"/>
      <c r="X195" s="10"/>
      <c r="Y195" s="5"/>
      <c r="AA195" s="14"/>
      <c r="AC195" s="14"/>
      <c r="AD195" s="17"/>
      <c r="AF195" s="10"/>
      <c r="AG195" s="10"/>
      <c r="AH195" s="10"/>
      <c r="AJ195" s="10"/>
      <c r="AN195" s="21"/>
      <c r="AO195" s="13" t="s">
        <v>961</v>
      </c>
    </row>
    <row r="196" spans="2:41" ht="27" customHeight="1">
      <c r="B196" s="4"/>
      <c r="C196" s="5"/>
      <c r="D196" s="6"/>
      <c r="E196" s="4"/>
      <c r="F196" s="4"/>
      <c r="G196" s="4"/>
      <c r="H196" s="6"/>
      <c r="I196" s="4"/>
      <c r="N196" s="4"/>
      <c r="Q196" s="14"/>
      <c r="R196" s="1"/>
      <c r="W196" s="22"/>
      <c r="X196" s="10"/>
      <c r="Y196" s="5"/>
      <c r="AA196" s="14"/>
      <c r="AC196" s="14"/>
      <c r="AD196" s="17"/>
      <c r="AF196" s="10"/>
      <c r="AG196" s="10"/>
      <c r="AH196" s="10"/>
      <c r="AJ196" s="10"/>
      <c r="AN196" s="21"/>
      <c r="AO196" s="13" t="s">
        <v>961</v>
      </c>
    </row>
    <row r="197" spans="2:41" ht="27" customHeight="1">
      <c r="B197" s="4"/>
      <c r="C197" s="5"/>
      <c r="D197" s="6"/>
      <c r="E197" s="4"/>
      <c r="F197" s="4"/>
      <c r="G197" s="4"/>
      <c r="H197" s="6"/>
      <c r="I197" s="4"/>
      <c r="N197" s="4"/>
      <c r="Q197" s="14"/>
      <c r="R197" s="1"/>
      <c r="W197" s="22"/>
      <c r="X197" s="10"/>
      <c r="Y197" s="5"/>
      <c r="AA197" s="14"/>
      <c r="AC197" s="14"/>
      <c r="AD197" s="17"/>
      <c r="AF197" s="10"/>
      <c r="AG197" s="10"/>
      <c r="AH197" s="10"/>
      <c r="AJ197" s="10"/>
      <c r="AN197" s="21"/>
      <c r="AO197" s="13" t="s">
        <v>961</v>
      </c>
    </row>
    <row r="198" spans="2:41" ht="27" customHeight="1">
      <c r="B198" s="4"/>
      <c r="C198" s="5"/>
      <c r="D198" s="6"/>
      <c r="E198" s="4"/>
      <c r="F198" s="4"/>
      <c r="G198" s="4"/>
      <c r="H198" s="6"/>
      <c r="I198" s="4"/>
      <c r="N198" s="4"/>
      <c r="Q198" s="14"/>
      <c r="R198" s="1"/>
      <c r="W198" s="22"/>
      <c r="X198" s="10"/>
      <c r="Y198" s="5"/>
      <c r="AA198" s="14"/>
      <c r="AC198" s="14"/>
      <c r="AD198" s="17"/>
      <c r="AF198" s="10"/>
      <c r="AG198" s="10"/>
      <c r="AH198" s="10"/>
      <c r="AJ198" s="10"/>
      <c r="AN198" s="21"/>
      <c r="AO198" s="13" t="s">
        <v>961</v>
      </c>
    </row>
    <row r="199" spans="2:41" ht="27" customHeight="1">
      <c r="B199" s="4"/>
      <c r="C199" s="5"/>
      <c r="D199" s="6"/>
      <c r="E199" s="4"/>
      <c r="F199" s="4"/>
      <c r="G199" s="4"/>
      <c r="H199" s="6"/>
      <c r="I199" s="4"/>
      <c r="N199" s="4"/>
      <c r="Q199" s="14"/>
      <c r="R199" s="1"/>
      <c r="W199" s="22"/>
      <c r="X199" s="10"/>
      <c r="Y199" s="5"/>
      <c r="AA199" s="14"/>
      <c r="AC199" s="14"/>
      <c r="AD199" s="17"/>
      <c r="AF199" s="10"/>
      <c r="AG199" s="10"/>
      <c r="AH199" s="10"/>
      <c r="AJ199" s="10"/>
      <c r="AN199" s="21"/>
      <c r="AO199" s="13" t="s">
        <v>961</v>
      </c>
    </row>
    <row r="200" spans="2:41" ht="27" customHeight="1">
      <c r="B200" s="4"/>
      <c r="C200" s="5"/>
      <c r="D200" s="6"/>
      <c r="E200" s="4"/>
      <c r="F200" s="4"/>
      <c r="G200" s="4"/>
      <c r="H200" s="6"/>
      <c r="I200" s="4"/>
      <c r="N200" s="4"/>
      <c r="Q200" s="14"/>
      <c r="R200" s="1"/>
      <c r="W200" s="22"/>
      <c r="X200" s="10"/>
      <c r="Y200" s="5"/>
      <c r="AA200" s="14"/>
      <c r="AC200" s="14"/>
      <c r="AD200" s="17"/>
      <c r="AF200" s="10"/>
      <c r="AG200" s="10"/>
      <c r="AH200" s="10"/>
      <c r="AJ200" s="10"/>
      <c r="AN200" s="21"/>
      <c r="AO200" s="13" t="s">
        <v>961</v>
      </c>
    </row>
    <row r="201" spans="2:41" ht="27" customHeight="1">
      <c r="B201" s="4"/>
      <c r="C201" s="5"/>
      <c r="D201" s="6"/>
      <c r="E201" s="4"/>
      <c r="F201" s="4"/>
      <c r="G201" s="4"/>
      <c r="H201" s="6"/>
      <c r="I201" s="4"/>
      <c r="N201" s="4"/>
      <c r="Q201" s="14"/>
      <c r="R201" s="1"/>
      <c r="W201" s="22"/>
      <c r="X201" s="10"/>
      <c r="Y201" s="5"/>
      <c r="AA201" s="14"/>
      <c r="AC201" s="14"/>
      <c r="AD201" s="17"/>
      <c r="AF201" s="10"/>
      <c r="AG201" s="10"/>
      <c r="AH201" s="10"/>
      <c r="AJ201" s="10"/>
      <c r="AN201" s="21"/>
      <c r="AO201" s="13" t="s">
        <v>961</v>
      </c>
    </row>
    <row r="202" spans="2:41" ht="27" customHeight="1">
      <c r="B202" s="4"/>
      <c r="C202" s="5"/>
      <c r="D202" s="6"/>
      <c r="E202" s="4"/>
      <c r="F202" s="4"/>
      <c r="G202" s="4"/>
      <c r="H202" s="6"/>
      <c r="I202" s="4"/>
      <c r="N202" s="4"/>
      <c r="Q202" s="14"/>
      <c r="R202" s="1"/>
      <c r="W202" s="22"/>
      <c r="X202" s="10"/>
      <c r="Y202" s="5"/>
      <c r="AA202" s="14"/>
      <c r="AC202" s="14"/>
      <c r="AD202" s="17"/>
      <c r="AF202" s="10"/>
      <c r="AG202" s="10"/>
      <c r="AH202" s="10"/>
      <c r="AJ202" s="10"/>
      <c r="AN202" s="21"/>
      <c r="AO202" s="13" t="s">
        <v>961</v>
      </c>
    </row>
    <row r="203" spans="2:41" ht="27" customHeight="1">
      <c r="B203" s="4"/>
      <c r="C203" s="5"/>
      <c r="D203" s="6"/>
      <c r="E203" s="4"/>
      <c r="F203" s="4"/>
      <c r="G203" s="4"/>
      <c r="H203" s="6"/>
      <c r="I203" s="4"/>
      <c r="N203" s="4"/>
      <c r="Q203" s="14"/>
      <c r="R203" s="1"/>
      <c r="W203" s="22"/>
      <c r="X203" s="10"/>
      <c r="Y203" s="5"/>
      <c r="AA203" s="14"/>
      <c r="AC203" s="14"/>
      <c r="AD203" s="17"/>
      <c r="AF203" s="10"/>
      <c r="AG203" s="10"/>
      <c r="AH203" s="10"/>
      <c r="AJ203" s="10"/>
      <c r="AN203" s="21"/>
      <c r="AO203" s="13" t="s">
        <v>961</v>
      </c>
    </row>
    <row r="204" spans="2:41" ht="27" customHeight="1">
      <c r="B204" s="4"/>
      <c r="C204" s="5"/>
      <c r="D204" s="6"/>
      <c r="E204" s="4"/>
      <c r="F204" s="4"/>
      <c r="G204" s="4"/>
      <c r="H204" s="6"/>
      <c r="I204" s="4"/>
      <c r="N204" s="4"/>
      <c r="Q204" s="14"/>
      <c r="R204" s="1"/>
      <c r="W204" s="22"/>
      <c r="X204" s="10"/>
      <c r="Y204" s="5"/>
      <c r="AA204" s="14"/>
      <c r="AC204" s="14"/>
      <c r="AD204" s="17"/>
      <c r="AF204" s="10"/>
      <c r="AG204" s="10"/>
      <c r="AH204" s="10"/>
      <c r="AJ204" s="10"/>
      <c r="AN204" s="21"/>
      <c r="AO204" s="13" t="s">
        <v>961</v>
      </c>
    </row>
    <row r="205" spans="2:41" ht="27" customHeight="1">
      <c r="B205" s="4"/>
      <c r="C205" s="5"/>
      <c r="D205" s="6"/>
      <c r="E205" s="4"/>
      <c r="F205" s="4"/>
      <c r="G205" s="4"/>
      <c r="H205" s="6"/>
      <c r="I205" s="4"/>
      <c r="N205" s="4"/>
      <c r="Q205" s="14"/>
      <c r="R205" s="1"/>
      <c r="W205" s="22"/>
      <c r="X205" s="10"/>
      <c r="Y205" s="5"/>
      <c r="AA205" s="14"/>
      <c r="AC205" s="14"/>
      <c r="AD205" s="17"/>
      <c r="AF205" s="10"/>
      <c r="AG205" s="10"/>
      <c r="AH205" s="10"/>
      <c r="AJ205" s="10"/>
      <c r="AN205" s="21"/>
      <c r="AO205" s="13" t="s">
        <v>961</v>
      </c>
    </row>
    <row r="206" spans="2:41" ht="27" customHeight="1">
      <c r="B206" s="4"/>
      <c r="C206" s="5"/>
      <c r="D206" s="6"/>
      <c r="E206" s="4"/>
      <c r="F206" s="4"/>
      <c r="G206" s="4"/>
      <c r="H206" s="6"/>
      <c r="I206" s="4"/>
      <c r="N206" s="4"/>
      <c r="Q206" s="14"/>
      <c r="R206" s="1"/>
      <c r="W206" s="22"/>
      <c r="X206" s="10"/>
      <c r="Y206" s="5"/>
      <c r="AA206" s="14"/>
      <c r="AC206" s="14"/>
      <c r="AD206" s="17"/>
      <c r="AF206" s="10"/>
      <c r="AG206" s="10"/>
      <c r="AH206" s="10"/>
      <c r="AJ206" s="10"/>
      <c r="AN206" s="21"/>
      <c r="AO206" s="13" t="s">
        <v>961</v>
      </c>
    </row>
    <row r="207" spans="2:41" ht="27" customHeight="1">
      <c r="B207" s="4"/>
      <c r="C207" s="5"/>
      <c r="D207" s="6"/>
      <c r="E207" s="4"/>
      <c r="F207" s="4"/>
      <c r="G207" s="4"/>
      <c r="H207" s="6"/>
      <c r="I207" s="4"/>
      <c r="N207" s="4"/>
      <c r="Q207" s="14"/>
      <c r="R207" s="1"/>
      <c r="W207" s="22"/>
      <c r="X207" s="10"/>
      <c r="Y207" s="5"/>
      <c r="AA207" s="14"/>
      <c r="AC207" s="14"/>
      <c r="AD207" s="17"/>
      <c r="AF207" s="10"/>
      <c r="AG207" s="10"/>
      <c r="AH207" s="10"/>
      <c r="AJ207" s="10"/>
      <c r="AN207" s="21"/>
      <c r="AO207" s="13" t="s">
        <v>961</v>
      </c>
    </row>
    <row r="208" spans="2:41" ht="27" customHeight="1">
      <c r="B208" s="4"/>
      <c r="C208" s="5"/>
      <c r="D208" s="6"/>
      <c r="E208" s="4"/>
      <c r="F208" s="4"/>
      <c r="G208" s="4"/>
      <c r="H208" s="6"/>
      <c r="I208" s="4"/>
      <c r="N208" s="4"/>
      <c r="Q208" s="14"/>
      <c r="R208" s="1"/>
      <c r="W208" s="22"/>
      <c r="X208" s="10"/>
      <c r="Y208" s="5"/>
      <c r="AA208" s="14"/>
      <c r="AC208" s="14"/>
      <c r="AD208" s="17"/>
      <c r="AF208" s="10"/>
      <c r="AG208" s="10"/>
      <c r="AH208" s="10"/>
      <c r="AJ208" s="10"/>
      <c r="AN208" s="21"/>
      <c r="AO208" s="13" t="s">
        <v>961</v>
      </c>
    </row>
    <row r="209" spans="2:41" ht="27" customHeight="1">
      <c r="B209" s="4"/>
      <c r="C209" s="5"/>
      <c r="D209" s="6"/>
      <c r="E209" s="4"/>
      <c r="F209" s="4"/>
      <c r="G209" s="4"/>
      <c r="H209" s="6"/>
      <c r="I209" s="4"/>
      <c r="N209" s="4"/>
      <c r="Q209" s="14"/>
      <c r="R209" s="1"/>
      <c r="W209" s="22"/>
      <c r="X209" s="10"/>
      <c r="Y209" s="5"/>
      <c r="AA209" s="14"/>
      <c r="AC209" s="14"/>
      <c r="AD209" s="17"/>
      <c r="AF209" s="10"/>
      <c r="AG209" s="10"/>
      <c r="AH209" s="10"/>
      <c r="AJ209" s="10"/>
      <c r="AN209" s="21"/>
      <c r="AO209" s="13" t="s">
        <v>961</v>
      </c>
    </row>
    <row r="210" spans="2:41" ht="27" customHeight="1">
      <c r="B210" s="4"/>
      <c r="C210" s="5"/>
      <c r="D210" s="6"/>
      <c r="E210" s="4"/>
      <c r="F210" s="4"/>
      <c r="G210" s="4"/>
      <c r="H210" s="6"/>
      <c r="I210" s="4"/>
      <c r="N210" s="4"/>
      <c r="Q210" s="14"/>
      <c r="R210" s="1"/>
      <c r="W210" s="22"/>
      <c r="X210" s="10"/>
      <c r="Y210" s="5"/>
      <c r="AA210" s="14"/>
      <c r="AC210" s="14"/>
      <c r="AD210" s="17"/>
      <c r="AF210" s="10"/>
      <c r="AG210" s="10"/>
      <c r="AH210" s="10"/>
      <c r="AJ210" s="10"/>
      <c r="AN210" s="21"/>
      <c r="AO210" s="13" t="s">
        <v>961</v>
      </c>
    </row>
    <row r="211" spans="2:41" ht="27" customHeight="1">
      <c r="B211" s="4"/>
      <c r="C211" s="5"/>
      <c r="D211" s="6"/>
      <c r="E211" s="4"/>
      <c r="F211" s="4"/>
      <c r="G211" s="4"/>
      <c r="H211" s="6"/>
      <c r="I211" s="4"/>
      <c r="N211" s="4"/>
      <c r="Q211" s="14"/>
      <c r="R211" s="1"/>
      <c r="W211" s="22"/>
      <c r="X211" s="10"/>
      <c r="Y211" s="5"/>
      <c r="AA211" s="14"/>
      <c r="AC211" s="14"/>
      <c r="AD211" s="17"/>
      <c r="AF211" s="10"/>
      <c r="AG211" s="10"/>
      <c r="AH211" s="10"/>
      <c r="AJ211" s="10"/>
      <c r="AN211" s="21"/>
      <c r="AO211" s="13" t="s">
        <v>961</v>
      </c>
    </row>
    <row r="212" spans="2:41" ht="27" customHeight="1">
      <c r="B212" s="4"/>
      <c r="C212" s="5"/>
      <c r="D212" s="6"/>
      <c r="E212" s="4"/>
      <c r="F212" s="4"/>
      <c r="G212" s="4"/>
      <c r="H212" s="6"/>
      <c r="I212" s="4"/>
      <c r="N212" s="4"/>
      <c r="Q212" s="14"/>
      <c r="R212" s="1"/>
      <c r="W212" s="22"/>
      <c r="X212" s="10"/>
      <c r="Y212" s="5"/>
      <c r="AA212" s="14"/>
      <c r="AC212" s="14"/>
      <c r="AD212" s="17"/>
      <c r="AF212" s="10"/>
      <c r="AG212" s="10"/>
      <c r="AH212" s="10"/>
      <c r="AJ212" s="10"/>
      <c r="AN212" s="21"/>
      <c r="AO212" s="13" t="s">
        <v>961</v>
      </c>
    </row>
    <row r="213" spans="2:41" ht="27" customHeight="1">
      <c r="B213" s="4"/>
      <c r="C213" s="5"/>
      <c r="D213" s="6"/>
      <c r="E213" s="4"/>
      <c r="F213" s="4"/>
      <c r="G213" s="4"/>
      <c r="H213" s="6"/>
      <c r="I213" s="4"/>
      <c r="N213" s="4"/>
      <c r="Q213" s="14"/>
      <c r="R213" s="1"/>
      <c r="W213" s="22"/>
      <c r="X213" s="10"/>
      <c r="Y213" s="5"/>
      <c r="AA213" s="14"/>
      <c r="AC213" s="14"/>
      <c r="AD213" s="17"/>
      <c r="AF213" s="10"/>
      <c r="AG213" s="10"/>
      <c r="AH213" s="10"/>
      <c r="AJ213" s="10"/>
      <c r="AN213" s="21"/>
      <c r="AO213" s="13" t="s">
        <v>961</v>
      </c>
    </row>
    <row r="214" spans="2:41" ht="27" customHeight="1">
      <c r="B214" s="4"/>
      <c r="C214" s="5"/>
      <c r="D214" s="6"/>
      <c r="E214" s="4"/>
      <c r="F214" s="4"/>
      <c r="G214" s="4"/>
      <c r="H214" s="6"/>
      <c r="I214" s="4"/>
      <c r="N214" s="4"/>
      <c r="Q214" s="14"/>
      <c r="R214" s="1"/>
      <c r="W214" s="22"/>
      <c r="X214" s="10"/>
      <c r="Y214" s="5"/>
      <c r="AA214" s="14"/>
      <c r="AC214" s="14"/>
      <c r="AD214" s="17"/>
      <c r="AF214" s="10"/>
      <c r="AG214" s="10"/>
      <c r="AH214" s="10"/>
      <c r="AJ214" s="10"/>
      <c r="AN214" s="21"/>
      <c r="AO214" s="13" t="s">
        <v>961</v>
      </c>
    </row>
    <row r="215" spans="2:41" ht="27" customHeight="1">
      <c r="B215" s="4"/>
      <c r="C215" s="5"/>
      <c r="D215" s="6"/>
      <c r="E215" s="4"/>
      <c r="F215" s="4"/>
      <c r="G215" s="4"/>
      <c r="H215" s="6"/>
      <c r="I215" s="4"/>
      <c r="N215" s="4"/>
      <c r="Q215" s="14"/>
      <c r="R215" s="1"/>
      <c r="W215" s="22"/>
      <c r="X215" s="10"/>
      <c r="Y215" s="5"/>
      <c r="AA215" s="14"/>
      <c r="AC215" s="14"/>
      <c r="AD215" s="17"/>
      <c r="AF215" s="10"/>
      <c r="AG215" s="10"/>
      <c r="AH215" s="10"/>
      <c r="AJ215" s="10"/>
      <c r="AN215" s="21"/>
      <c r="AO215" s="13" t="s">
        <v>961</v>
      </c>
    </row>
    <row r="216" spans="2:41" ht="27" customHeight="1">
      <c r="B216" s="4"/>
      <c r="C216" s="5"/>
      <c r="D216" s="6"/>
      <c r="E216" s="4"/>
      <c r="F216" s="4"/>
      <c r="G216" s="4"/>
      <c r="H216" s="6"/>
      <c r="I216" s="4"/>
      <c r="N216" s="4"/>
      <c r="Q216" s="14"/>
      <c r="R216" s="1"/>
      <c r="W216" s="22"/>
      <c r="X216" s="10"/>
      <c r="Y216" s="5"/>
      <c r="AA216" s="14"/>
      <c r="AC216" s="14"/>
      <c r="AD216" s="17"/>
      <c r="AF216" s="10"/>
      <c r="AG216" s="10"/>
      <c r="AH216" s="10"/>
      <c r="AJ216" s="10"/>
      <c r="AN216" s="21"/>
      <c r="AO216" s="13" t="s">
        <v>961</v>
      </c>
    </row>
    <row r="217" spans="2:41" ht="27" customHeight="1">
      <c r="B217" s="4"/>
      <c r="C217" s="5"/>
      <c r="D217" s="6"/>
      <c r="E217" s="4"/>
      <c r="F217" s="4"/>
      <c r="G217" s="4"/>
      <c r="H217" s="6"/>
      <c r="I217" s="4"/>
      <c r="N217" s="4"/>
      <c r="Q217" s="14"/>
      <c r="R217" s="1"/>
      <c r="W217" s="22"/>
      <c r="X217" s="10"/>
      <c r="Y217" s="5"/>
      <c r="AA217" s="14"/>
      <c r="AC217" s="14"/>
      <c r="AD217" s="17"/>
      <c r="AF217" s="10"/>
      <c r="AG217" s="10"/>
      <c r="AH217" s="10"/>
      <c r="AJ217" s="10"/>
      <c r="AN217" s="21"/>
      <c r="AO217" s="13" t="s">
        <v>961</v>
      </c>
    </row>
    <row r="218" spans="2:41" ht="27" customHeight="1">
      <c r="B218" s="4"/>
      <c r="C218" s="5"/>
      <c r="D218" s="6"/>
      <c r="E218" s="4"/>
      <c r="F218" s="4"/>
      <c r="G218" s="4"/>
      <c r="H218" s="6"/>
      <c r="I218" s="4"/>
      <c r="N218" s="4"/>
      <c r="Q218" s="14"/>
      <c r="R218" s="1"/>
      <c r="W218" s="22"/>
      <c r="X218" s="10"/>
      <c r="Y218" s="5"/>
      <c r="AA218" s="14"/>
      <c r="AC218" s="14"/>
      <c r="AD218" s="17"/>
      <c r="AF218" s="10"/>
      <c r="AG218" s="10"/>
      <c r="AH218" s="10"/>
      <c r="AJ218" s="10"/>
      <c r="AN218" s="21"/>
      <c r="AO218" s="13" t="s">
        <v>961</v>
      </c>
    </row>
    <row r="219" spans="2:41" ht="27" customHeight="1">
      <c r="B219" s="4"/>
      <c r="C219" s="5"/>
      <c r="D219" s="6"/>
      <c r="E219" s="4"/>
      <c r="F219" s="4"/>
      <c r="G219" s="4"/>
      <c r="H219" s="6"/>
      <c r="I219" s="4"/>
      <c r="N219" s="4"/>
      <c r="Q219" s="14"/>
      <c r="R219" s="1"/>
      <c r="W219" s="22"/>
      <c r="X219" s="10"/>
      <c r="Y219" s="5"/>
      <c r="AA219" s="14"/>
      <c r="AC219" s="14"/>
      <c r="AD219" s="17"/>
      <c r="AF219" s="10"/>
      <c r="AG219" s="10"/>
      <c r="AH219" s="10"/>
      <c r="AJ219" s="10"/>
      <c r="AN219" s="21"/>
      <c r="AO219" s="13" t="s">
        <v>961</v>
      </c>
    </row>
    <row r="220" spans="2:41" ht="27" customHeight="1">
      <c r="B220" s="4"/>
      <c r="C220" s="5"/>
      <c r="D220" s="6"/>
      <c r="E220" s="4"/>
      <c r="F220" s="4"/>
      <c r="G220" s="4"/>
      <c r="H220" s="6"/>
      <c r="I220" s="4"/>
      <c r="N220" s="4"/>
      <c r="Q220" s="14"/>
      <c r="R220" s="1"/>
      <c r="W220" s="22"/>
      <c r="X220" s="10"/>
      <c r="Y220" s="5"/>
      <c r="AA220" s="14"/>
      <c r="AC220" s="14"/>
      <c r="AD220" s="17"/>
      <c r="AF220" s="10"/>
      <c r="AG220" s="10"/>
      <c r="AH220" s="10"/>
      <c r="AJ220" s="10"/>
      <c r="AN220" s="21"/>
      <c r="AO220" s="13" t="s">
        <v>961</v>
      </c>
    </row>
    <row r="221" spans="2:41" ht="27" customHeight="1">
      <c r="B221" s="4"/>
      <c r="C221" s="5"/>
      <c r="D221" s="6"/>
      <c r="E221" s="4"/>
      <c r="F221" s="4"/>
      <c r="G221" s="4"/>
      <c r="H221" s="6"/>
      <c r="I221" s="4"/>
      <c r="N221" s="4"/>
      <c r="Q221" s="14"/>
      <c r="R221" s="1"/>
      <c r="W221" s="22"/>
      <c r="X221" s="10"/>
      <c r="Y221" s="5"/>
      <c r="AA221" s="14"/>
      <c r="AC221" s="14"/>
      <c r="AD221" s="17"/>
      <c r="AF221" s="10"/>
      <c r="AG221" s="10"/>
      <c r="AH221" s="10"/>
      <c r="AJ221" s="10"/>
      <c r="AN221" s="21"/>
      <c r="AO221" s="13" t="s">
        <v>961</v>
      </c>
    </row>
    <row r="222" spans="2:41" ht="27" customHeight="1">
      <c r="B222" s="4"/>
      <c r="C222" s="5"/>
      <c r="D222" s="6"/>
      <c r="E222" s="4"/>
      <c r="F222" s="4"/>
      <c r="G222" s="4"/>
      <c r="H222" s="6"/>
      <c r="I222" s="4"/>
      <c r="N222" s="4"/>
      <c r="Q222" s="14"/>
      <c r="R222" s="1"/>
      <c r="W222" s="22"/>
      <c r="X222" s="10"/>
      <c r="Y222" s="5"/>
      <c r="AA222" s="14"/>
      <c r="AC222" s="14"/>
      <c r="AD222" s="17"/>
      <c r="AF222" s="10"/>
      <c r="AG222" s="10"/>
      <c r="AH222" s="10"/>
      <c r="AJ222" s="10"/>
      <c r="AN222" s="21"/>
      <c r="AO222" s="13" t="s">
        <v>961</v>
      </c>
    </row>
    <row r="223" spans="2:41" ht="27" customHeight="1">
      <c r="B223" s="4"/>
      <c r="C223" s="5"/>
      <c r="D223" s="6"/>
      <c r="E223" s="4"/>
      <c r="F223" s="4"/>
      <c r="G223" s="4"/>
      <c r="H223" s="6"/>
      <c r="I223" s="4"/>
      <c r="N223" s="4"/>
      <c r="Q223" s="14"/>
      <c r="R223" s="1"/>
      <c r="W223" s="22"/>
      <c r="X223" s="10"/>
      <c r="Y223" s="5"/>
      <c r="AA223" s="14"/>
      <c r="AC223" s="14"/>
      <c r="AD223" s="17"/>
      <c r="AF223" s="10"/>
      <c r="AG223" s="10"/>
      <c r="AH223" s="10"/>
      <c r="AJ223" s="10"/>
      <c r="AN223" s="21"/>
      <c r="AO223" s="13" t="s">
        <v>961</v>
      </c>
    </row>
    <row r="224" spans="2:41" ht="27" customHeight="1">
      <c r="B224" s="4"/>
      <c r="C224" s="5"/>
      <c r="D224" s="6"/>
      <c r="E224" s="4"/>
      <c r="F224" s="4"/>
      <c r="G224" s="4"/>
      <c r="H224" s="6"/>
      <c r="I224" s="4"/>
      <c r="N224" s="4"/>
      <c r="Q224" s="14"/>
      <c r="R224" s="1"/>
      <c r="W224" s="22"/>
      <c r="X224" s="10"/>
      <c r="Y224" s="5"/>
      <c r="AA224" s="14"/>
      <c r="AC224" s="14"/>
      <c r="AD224" s="17"/>
      <c r="AF224" s="10"/>
      <c r="AG224" s="10"/>
      <c r="AH224" s="10"/>
      <c r="AJ224" s="10"/>
      <c r="AN224" s="21"/>
      <c r="AO224" s="13" t="s">
        <v>961</v>
      </c>
    </row>
    <row r="225" spans="2:41" ht="27" customHeight="1">
      <c r="B225" s="4"/>
      <c r="C225" s="5"/>
      <c r="D225" s="6"/>
      <c r="E225" s="4"/>
      <c r="F225" s="4"/>
      <c r="G225" s="4"/>
      <c r="H225" s="6"/>
      <c r="I225" s="4"/>
      <c r="N225" s="4"/>
      <c r="Q225" s="14"/>
      <c r="R225" s="1"/>
      <c r="W225" s="22"/>
      <c r="X225" s="10"/>
      <c r="Y225" s="5"/>
      <c r="AA225" s="14"/>
      <c r="AC225" s="14"/>
      <c r="AD225" s="17"/>
      <c r="AF225" s="10"/>
      <c r="AG225" s="10"/>
      <c r="AH225" s="10"/>
      <c r="AJ225" s="10"/>
      <c r="AN225" s="21"/>
      <c r="AO225" s="13" t="s">
        <v>961</v>
      </c>
    </row>
    <row r="226" spans="2:41" ht="27" customHeight="1">
      <c r="B226" s="4"/>
      <c r="C226" s="5"/>
      <c r="D226" s="6"/>
      <c r="E226" s="4"/>
      <c r="F226" s="4"/>
      <c r="G226" s="4"/>
      <c r="H226" s="6"/>
      <c r="I226" s="4"/>
      <c r="N226" s="4"/>
      <c r="Q226" s="14"/>
      <c r="R226" s="1"/>
      <c r="W226" s="22"/>
      <c r="X226" s="10"/>
      <c r="Y226" s="5"/>
      <c r="AA226" s="14"/>
      <c r="AC226" s="14"/>
      <c r="AD226" s="17"/>
      <c r="AF226" s="10"/>
      <c r="AG226" s="10"/>
      <c r="AH226" s="10"/>
      <c r="AJ226" s="10"/>
      <c r="AN226" s="21"/>
      <c r="AO226" s="13" t="s">
        <v>961</v>
      </c>
    </row>
    <row r="227" spans="2:41" ht="27" customHeight="1">
      <c r="B227" s="4"/>
      <c r="C227" s="5"/>
      <c r="D227" s="6"/>
      <c r="E227" s="4"/>
      <c r="F227" s="4"/>
      <c r="G227" s="4"/>
      <c r="H227" s="6"/>
      <c r="I227" s="4"/>
      <c r="N227" s="4"/>
      <c r="Q227" s="14"/>
      <c r="R227" s="1"/>
      <c r="W227" s="22"/>
      <c r="X227" s="10"/>
      <c r="Y227" s="5"/>
      <c r="AA227" s="14"/>
      <c r="AC227" s="14"/>
      <c r="AD227" s="17"/>
      <c r="AF227" s="10"/>
      <c r="AG227" s="10"/>
      <c r="AH227" s="10"/>
      <c r="AJ227" s="10"/>
      <c r="AN227" s="21"/>
      <c r="AO227" s="13" t="s">
        <v>961</v>
      </c>
    </row>
    <row r="228" spans="2:41" ht="27" customHeight="1">
      <c r="B228" s="4"/>
      <c r="C228" s="5"/>
      <c r="D228" s="6"/>
      <c r="E228" s="4"/>
      <c r="F228" s="4"/>
      <c r="G228" s="4"/>
      <c r="H228" s="6"/>
      <c r="I228" s="4"/>
      <c r="N228" s="4"/>
      <c r="Q228" s="14"/>
      <c r="R228" s="1"/>
      <c r="W228" s="22"/>
      <c r="X228" s="10"/>
      <c r="Y228" s="5"/>
      <c r="AA228" s="14"/>
      <c r="AC228" s="14"/>
      <c r="AD228" s="17"/>
      <c r="AF228" s="10"/>
      <c r="AG228" s="10"/>
      <c r="AH228" s="10"/>
      <c r="AJ228" s="10"/>
      <c r="AN228" s="21"/>
      <c r="AO228" s="13" t="s">
        <v>961</v>
      </c>
    </row>
    <row r="229" spans="2:41" ht="27" customHeight="1">
      <c r="B229" s="4"/>
      <c r="C229" s="5"/>
      <c r="D229" s="6"/>
      <c r="E229" s="4"/>
      <c r="F229" s="4"/>
      <c r="G229" s="4"/>
      <c r="H229" s="6"/>
      <c r="I229" s="4"/>
      <c r="N229" s="4"/>
      <c r="Q229" s="14"/>
      <c r="R229" s="1"/>
      <c r="W229" s="22"/>
      <c r="X229" s="10"/>
      <c r="Y229" s="5"/>
      <c r="AA229" s="14"/>
      <c r="AC229" s="14"/>
      <c r="AD229" s="17"/>
      <c r="AF229" s="10"/>
      <c r="AG229" s="10"/>
      <c r="AH229" s="10"/>
      <c r="AJ229" s="10"/>
      <c r="AN229" s="21"/>
      <c r="AO229" s="13" t="s">
        <v>961</v>
      </c>
    </row>
    <row r="230" spans="2:41" ht="27" customHeight="1">
      <c r="B230" s="4"/>
      <c r="C230" s="5"/>
      <c r="D230" s="6"/>
      <c r="E230" s="4"/>
      <c r="F230" s="4"/>
      <c r="G230" s="4"/>
      <c r="H230" s="6"/>
      <c r="I230" s="4"/>
      <c r="N230" s="4"/>
      <c r="Q230" s="14"/>
      <c r="R230" s="1"/>
      <c r="W230" s="22"/>
      <c r="X230" s="10"/>
      <c r="Y230" s="5"/>
      <c r="AA230" s="14"/>
      <c r="AC230" s="14"/>
      <c r="AD230" s="17"/>
      <c r="AF230" s="10"/>
      <c r="AG230" s="10"/>
      <c r="AH230" s="10"/>
      <c r="AJ230" s="10"/>
      <c r="AN230" s="21"/>
      <c r="AO230" s="13" t="s">
        <v>961</v>
      </c>
    </row>
    <row r="231" spans="2:41" ht="27" customHeight="1">
      <c r="B231" s="4"/>
      <c r="C231" s="5"/>
      <c r="D231" s="6"/>
      <c r="E231" s="4"/>
      <c r="F231" s="4"/>
      <c r="G231" s="4"/>
      <c r="H231" s="6"/>
      <c r="I231" s="4"/>
      <c r="N231" s="4"/>
      <c r="Q231" s="14"/>
      <c r="R231" s="1"/>
      <c r="W231" s="22"/>
      <c r="X231" s="10"/>
      <c r="Y231" s="5"/>
      <c r="AA231" s="14"/>
      <c r="AC231" s="14"/>
      <c r="AD231" s="17"/>
      <c r="AF231" s="10"/>
      <c r="AG231" s="10"/>
      <c r="AH231" s="10"/>
      <c r="AJ231" s="10"/>
      <c r="AN231" s="21"/>
      <c r="AO231" s="13" t="s">
        <v>961</v>
      </c>
    </row>
    <row r="232" spans="2:41" ht="27" customHeight="1">
      <c r="B232" s="4"/>
      <c r="C232" s="5"/>
      <c r="D232" s="6"/>
      <c r="E232" s="4"/>
      <c r="F232" s="4"/>
      <c r="G232" s="4"/>
      <c r="H232" s="6"/>
      <c r="I232" s="4"/>
      <c r="N232" s="4"/>
      <c r="Q232" s="14"/>
      <c r="R232" s="1"/>
      <c r="W232" s="22"/>
      <c r="X232" s="10"/>
      <c r="Y232" s="5"/>
      <c r="AA232" s="14"/>
      <c r="AC232" s="14"/>
      <c r="AD232" s="17"/>
      <c r="AF232" s="10"/>
      <c r="AG232" s="10"/>
      <c r="AH232" s="10"/>
      <c r="AJ232" s="10"/>
      <c r="AN232" s="21"/>
      <c r="AO232" s="13" t="s">
        <v>961</v>
      </c>
    </row>
    <row r="233" spans="2:41" ht="27" customHeight="1">
      <c r="B233" s="4"/>
      <c r="C233" s="5"/>
      <c r="D233" s="6"/>
      <c r="E233" s="4"/>
      <c r="F233" s="4"/>
      <c r="G233" s="4"/>
      <c r="H233" s="6"/>
      <c r="I233" s="4"/>
      <c r="N233" s="4"/>
      <c r="Q233" s="14"/>
      <c r="R233" s="1"/>
      <c r="W233" s="22"/>
      <c r="X233" s="10"/>
      <c r="Y233" s="5"/>
      <c r="AA233" s="14"/>
      <c r="AC233" s="14"/>
      <c r="AD233" s="17"/>
      <c r="AF233" s="10"/>
      <c r="AG233" s="10"/>
      <c r="AH233" s="10"/>
      <c r="AJ233" s="10"/>
      <c r="AN233" s="21"/>
      <c r="AO233" s="13" t="s">
        <v>961</v>
      </c>
    </row>
    <row r="234" spans="2:41" ht="27" customHeight="1">
      <c r="B234" s="4"/>
      <c r="C234" s="5"/>
      <c r="D234" s="6"/>
      <c r="E234" s="4"/>
      <c r="F234" s="4"/>
      <c r="G234" s="4"/>
      <c r="H234" s="6"/>
      <c r="I234" s="4"/>
      <c r="N234" s="4"/>
      <c r="Q234" s="14"/>
      <c r="R234" s="1"/>
      <c r="W234" s="22"/>
      <c r="X234" s="10"/>
      <c r="Y234" s="5"/>
      <c r="AA234" s="14"/>
      <c r="AC234" s="14"/>
      <c r="AD234" s="17"/>
      <c r="AF234" s="10"/>
      <c r="AG234" s="10"/>
      <c r="AH234" s="10"/>
      <c r="AJ234" s="10"/>
      <c r="AN234" s="21"/>
      <c r="AO234" s="13" t="s">
        <v>961</v>
      </c>
    </row>
    <row r="235" spans="2:41" ht="27" customHeight="1">
      <c r="B235" s="4"/>
      <c r="C235" s="5"/>
      <c r="D235" s="6"/>
      <c r="E235" s="4"/>
      <c r="F235" s="4"/>
      <c r="G235" s="4"/>
      <c r="H235" s="6"/>
      <c r="I235" s="4"/>
      <c r="N235" s="4"/>
      <c r="Q235" s="14"/>
      <c r="R235" s="1"/>
      <c r="W235" s="22"/>
      <c r="X235" s="10"/>
      <c r="Y235" s="5"/>
      <c r="AA235" s="14"/>
      <c r="AC235" s="14"/>
      <c r="AD235" s="17"/>
      <c r="AF235" s="10"/>
      <c r="AG235" s="10"/>
      <c r="AH235" s="10"/>
      <c r="AJ235" s="10"/>
      <c r="AN235" s="21"/>
      <c r="AO235" s="13" t="s">
        <v>961</v>
      </c>
    </row>
    <row r="236" spans="2:41" ht="27" customHeight="1">
      <c r="B236" s="4"/>
      <c r="C236" s="5"/>
      <c r="D236" s="6"/>
      <c r="E236" s="4"/>
      <c r="F236" s="4"/>
      <c r="G236" s="4"/>
      <c r="H236" s="6"/>
      <c r="I236" s="4"/>
      <c r="N236" s="4"/>
      <c r="Q236" s="14"/>
      <c r="R236" s="1"/>
      <c r="W236" s="22"/>
      <c r="X236" s="10"/>
      <c r="Y236" s="5"/>
      <c r="AA236" s="14"/>
      <c r="AC236" s="14"/>
      <c r="AD236" s="17"/>
      <c r="AF236" s="10"/>
      <c r="AG236" s="10"/>
      <c r="AH236" s="10"/>
      <c r="AJ236" s="10"/>
      <c r="AN236" s="21"/>
      <c r="AO236" s="13" t="s">
        <v>961</v>
      </c>
    </row>
    <row r="237" spans="2:41" ht="27" customHeight="1">
      <c r="B237" s="4"/>
      <c r="C237" s="5"/>
      <c r="D237" s="6"/>
      <c r="E237" s="4"/>
      <c r="F237" s="4"/>
      <c r="G237" s="4"/>
      <c r="H237" s="6"/>
      <c r="I237" s="4"/>
      <c r="N237" s="4"/>
      <c r="Q237" s="14"/>
      <c r="R237" s="1"/>
      <c r="W237" s="22"/>
      <c r="X237" s="10"/>
      <c r="Y237" s="5"/>
      <c r="AA237" s="14"/>
      <c r="AC237" s="14"/>
      <c r="AD237" s="17"/>
      <c r="AF237" s="10"/>
      <c r="AG237" s="10"/>
      <c r="AH237" s="10"/>
      <c r="AJ237" s="10"/>
      <c r="AN237" s="21"/>
      <c r="AO237" s="13" t="s">
        <v>961</v>
      </c>
    </row>
    <row r="238" spans="2:41" ht="27" customHeight="1">
      <c r="B238" s="4"/>
      <c r="C238" s="5"/>
      <c r="D238" s="6"/>
      <c r="E238" s="4"/>
      <c r="F238" s="4"/>
      <c r="G238" s="4"/>
      <c r="H238" s="6"/>
      <c r="I238" s="4"/>
      <c r="N238" s="4"/>
      <c r="Q238" s="14"/>
      <c r="R238" s="1"/>
      <c r="W238" s="22"/>
      <c r="X238" s="10"/>
      <c r="Y238" s="5"/>
      <c r="AA238" s="14"/>
      <c r="AC238" s="14"/>
      <c r="AD238" s="17"/>
      <c r="AF238" s="10"/>
      <c r="AG238" s="10"/>
      <c r="AH238" s="10"/>
      <c r="AJ238" s="10"/>
      <c r="AN238" s="21"/>
      <c r="AO238" s="13" t="s">
        <v>961</v>
      </c>
    </row>
    <row r="239" spans="2:41" ht="27" customHeight="1">
      <c r="B239" s="4"/>
      <c r="C239" s="5"/>
      <c r="D239" s="6"/>
      <c r="E239" s="4"/>
      <c r="F239" s="4"/>
      <c r="G239" s="4"/>
      <c r="H239" s="6"/>
      <c r="I239" s="4"/>
      <c r="N239" s="4"/>
      <c r="Q239" s="14"/>
      <c r="R239" s="1"/>
      <c r="W239" s="22"/>
      <c r="X239" s="10"/>
      <c r="Y239" s="5"/>
      <c r="AA239" s="14"/>
      <c r="AC239" s="14"/>
      <c r="AD239" s="17"/>
      <c r="AF239" s="10"/>
      <c r="AG239" s="10"/>
      <c r="AH239" s="10"/>
      <c r="AJ239" s="10"/>
      <c r="AN239" s="21"/>
      <c r="AO239" s="13" t="s">
        <v>961</v>
      </c>
    </row>
    <row r="240" spans="2:41" ht="27" customHeight="1">
      <c r="B240" s="4"/>
      <c r="C240" s="5"/>
      <c r="D240" s="6"/>
      <c r="E240" s="4"/>
      <c r="F240" s="4"/>
      <c r="G240" s="4"/>
      <c r="H240" s="6"/>
      <c r="I240" s="4"/>
      <c r="N240" s="4"/>
      <c r="Q240" s="14"/>
      <c r="R240" s="1"/>
      <c r="W240" s="22"/>
      <c r="X240" s="10"/>
      <c r="Y240" s="5"/>
      <c r="AA240" s="14"/>
      <c r="AC240" s="14"/>
      <c r="AD240" s="17"/>
      <c r="AF240" s="10"/>
      <c r="AG240" s="10"/>
      <c r="AH240" s="10"/>
      <c r="AJ240" s="10"/>
      <c r="AN240" s="21"/>
      <c r="AO240" s="13" t="s">
        <v>961</v>
      </c>
    </row>
    <row r="241" spans="2:41" ht="27" customHeight="1">
      <c r="B241" s="4"/>
      <c r="C241" s="5"/>
      <c r="D241" s="6"/>
      <c r="E241" s="4"/>
      <c r="F241" s="4"/>
      <c r="G241" s="4"/>
      <c r="H241" s="6"/>
      <c r="I241" s="4"/>
      <c r="N241" s="4"/>
      <c r="Q241" s="14"/>
      <c r="R241" s="1"/>
      <c r="W241" s="22"/>
      <c r="X241" s="10"/>
      <c r="Y241" s="5"/>
      <c r="AA241" s="14"/>
      <c r="AC241" s="14"/>
      <c r="AD241" s="17"/>
      <c r="AF241" s="10"/>
      <c r="AG241" s="10"/>
      <c r="AH241" s="10"/>
      <c r="AJ241" s="10"/>
      <c r="AN241" s="21"/>
      <c r="AO241" s="13" t="s">
        <v>961</v>
      </c>
    </row>
    <row r="242" spans="2:41" ht="27" customHeight="1">
      <c r="B242" s="4"/>
      <c r="C242" s="5"/>
      <c r="D242" s="6"/>
      <c r="E242" s="4"/>
      <c r="F242" s="4"/>
      <c r="G242" s="4"/>
      <c r="H242" s="6"/>
      <c r="I242" s="4"/>
      <c r="N242" s="4"/>
      <c r="Q242" s="14"/>
      <c r="R242" s="1"/>
      <c r="W242" s="22"/>
      <c r="X242" s="10"/>
      <c r="Y242" s="5"/>
      <c r="AA242" s="14"/>
      <c r="AC242" s="14"/>
      <c r="AD242" s="17"/>
      <c r="AF242" s="10"/>
      <c r="AG242" s="10"/>
      <c r="AH242" s="10"/>
      <c r="AJ242" s="10"/>
      <c r="AN242" s="21"/>
      <c r="AO242" s="13" t="s">
        <v>961</v>
      </c>
    </row>
    <row r="243" spans="2:41" ht="27" customHeight="1">
      <c r="B243" s="4"/>
      <c r="C243" s="5"/>
      <c r="D243" s="6"/>
      <c r="E243" s="4"/>
      <c r="F243" s="4"/>
      <c r="G243" s="4"/>
      <c r="H243" s="6"/>
      <c r="I243" s="4"/>
      <c r="N243" s="4"/>
      <c r="Q243" s="14"/>
      <c r="R243" s="1"/>
      <c r="W243" s="22"/>
      <c r="X243" s="10"/>
      <c r="Y243" s="5"/>
      <c r="AA243" s="14"/>
      <c r="AC243" s="14"/>
      <c r="AD243" s="17"/>
      <c r="AF243" s="10"/>
      <c r="AG243" s="10"/>
      <c r="AH243" s="10"/>
      <c r="AJ243" s="10"/>
      <c r="AN243" s="21"/>
      <c r="AO243" s="13" t="s">
        <v>961</v>
      </c>
    </row>
    <row r="244" spans="2:41" ht="27" customHeight="1">
      <c r="B244" s="4"/>
      <c r="C244" s="5"/>
      <c r="D244" s="6"/>
      <c r="E244" s="4"/>
      <c r="F244" s="4"/>
      <c r="G244" s="4"/>
      <c r="H244" s="6"/>
      <c r="I244" s="4"/>
      <c r="N244" s="4"/>
      <c r="Q244" s="14"/>
      <c r="R244" s="1"/>
      <c r="W244" s="22"/>
      <c r="X244" s="10"/>
      <c r="Y244" s="5"/>
      <c r="AA244" s="14"/>
      <c r="AC244" s="14"/>
      <c r="AD244" s="17"/>
      <c r="AF244" s="10"/>
      <c r="AG244" s="10"/>
      <c r="AH244" s="10"/>
      <c r="AJ244" s="10"/>
      <c r="AN244" s="21"/>
      <c r="AO244" s="13" t="s">
        <v>961</v>
      </c>
    </row>
    <row r="245" spans="2:41" ht="27" customHeight="1">
      <c r="B245" s="4"/>
      <c r="C245" s="5"/>
      <c r="D245" s="6"/>
      <c r="E245" s="4"/>
      <c r="F245" s="4"/>
      <c r="G245" s="4"/>
      <c r="H245" s="6"/>
      <c r="I245" s="4"/>
      <c r="N245" s="4"/>
      <c r="Q245" s="14"/>
      <c r="R245" s="1"/>
      <c r="W245" s="22"/>
      <c r="X245" s="10"/>
      <c r="Y245" s="5"/>
      <c r="AA245" s="14"/>
      <c r="AC245" s="14"/>
      <c r="AD245" s="17"/>
      <c r="AF245" s="10"/>
      <c r="AG245" s="10"/>
      <c r="AH245" s="10"/>
      <c r="AJ245" s="10"/>
      <c r="AN245" s="21"/>
      <c r="AO245" s="13" t="s">
        <v>961</v>
      </c>
    </row>
    <row r="246" spans="2:41" ht="27" customHeight="1">
      <c r="B246" s="4"/>
      <c r="C246" s="5"/>
      <c r="D246" s="6"/>
      <c r="E246" s="4"/>
      <c r="F246" s="4"/>
      <c r="G246" s="4"/>
      <c r="H246" s="6"/>
      <c r="I246" s="4"/>
      <c r="N246" s="4"/>
      <c r="Q246" s="14"/>
      <c r="R246" s="1"/>
      <c r="W246" s="22"/>
      <c r="X246" s="10"/>
      <c r="Y246" s="5"/>
      <c r="AA246" s="14"/>
      <c r="AC246" s="14"/>
      <c r="AD246" s="17"/>
      <c r="AF246" s="10"/>
      <c r="AG246" s="10"/>
      <c r="AH246" s="10"/>
      <c r="AJ246" s="10"/>
      <c r="AN246" s="21"/>
      <c r="AO246" s="13" t="s">
        <v>961</v>
      </c>
    </row>
    <row r="247" spans="2:41" ht="27" customHeight="1">
      <c r="B247" s="4"/>
      <c r="C247" s="5"/>
      <c r="D247" s="6"/>
      <c r="E247" s="4"/>
      <c r="F247" s="4"/>
      <c r="G247" s="4"/>
      <c r="H247" s="6"/>
      <c r="I247" s="4"/>
      <c r="N247" s="4"/>
      <c r="Q247" s="14"/>
      <c r="R247" s="1"/>
      <c r="W247" s="22"/>
      <c r="X247" s="10"/>
      <c r="Y247" s="5"/>
      <c r="AA247" s="14"/>
      <c r="AC247" s="14"/>
      <c r="AD247" s="17"/>
      <c r="AF247" s="10"/>
      <c r="AG247" s="10"/>
      <c r="AH247" s="10"/>
      <c r="AJ247" s="10"/>
      <c r="AN247" s="21"/>
      <c r="AO247" s="13" t="s">
        <v>961</v>
      </c>
    </row>
    <row r="248" spans="2:41" ht="27" customHeight="1">
      <c r="B248" s="4"/>
      <c r="C248" s="5"/>
      <c r="D248" s="6"/>
      <c r="E248" s="4"/>
      <c r="F248" s="4"/>
      <c r="G248" s="4"/>
      <c r="H248" s="6"/>
      <c r="I248" s="4"/>
      <c r="N248" s="4"/>
      <c r="Q248" s="14"/>
      <c r="R248" s="1"/>
      <c r="W248" s="22"/>
      <c r="X248" s="10"/>
      <c r="Y248" s="5"/>
      <c r="AA248" s="14"/>
      <c r="AC248" s="14"/>
      <c r="AD248" s="17"/>
      <c r="AF248" s="10"/>
      <c r="AG248" s="10"/>
      <c r="AH248" s="10"/>
      <c r="AJ248" s="10"/>
      <c r="AN248" s="21"/>
      <c r="AO248" s="13" t="s">
        <v>961</v>
      </c>
    </row>
    <row r="249" spans="2:41" ht="27" customHeight="1">
      <c r="B249" s="4"/>
      <c r="C249" s="5"/>
      <c r="D249" s="6"/>
      <c r="E249" s="4"/>
      <c r="F249" s="4"/>
      <c r="G249" s="4"/>
      <c r="H249" s="6"/>
      <c r="I249" s="4"/>
      <c r="N249" s="4"/>
      <c r="Q249" s="14"/>
      <c r="R249" s="1"/>
      <c r="W249" s="22"/>
      <c r="X249" s="10"/>
      <c r="Y249" s="5"/>
      <c r="AA249" s="14"/>
      <c r="AC249" s="14"/>
      <c r="AD249" s="17"/>
      <c r="AF249" s="10"/>
      <c r="AG249" s="10"/>
      <c r="AH249" s="10"/>
      <c r="AJ249" s="10"/>
      <c r="AN249" s="21"/>
      <c r="AO249" s="13" t="s">
        <v>961</v>
      </c>
    </row>
    <row r="250" spans="2:41" ht="27" customHeight="1">
      <c r="B250" s="4"/>
      <c r="C250" s="5"/>
      <c r="D250" s="6"/>
      <c r="E250" s="4"/>
      <c r="F250" s="4"/>
      <c r="G250" s="4"/>
      <c r="H250" s="6"/>
      <c r="I250" s="4"/>
      <c r="N250" s="4"/>
      <c r="Q250" s="14"/>
      <c r="R250" s="1"/>
      <c r="W250" s="22"/>
      <c r="X250" s="10"/>
      <c r="Y250" s="5"/>
      <c r="AA250" s="14"/>
      <c r="AC250" s="14"/>
      <c r="AD250" s="17"/>
      <c r="AF250" s="10"/>
      <c r="AG250" s="10"/>
      <c r="AH250" s="10"/>
      <c r="AJ250" s="10"/>
      <c r="AN250" s="21"/>
      <c r="AO250" s="13" t="s">
        <v>961</v>
      </c>
    </row>
    <row r="251" spans="2:41" ht="27" customHeight="1">
      <c r="B251" s="4"/>
      <c r="C251" s="5"/>
      <c r="D251" s="6"/>
      <c r="E251" s="4"/>
      <c r="F251" s="4"/>
      <c r="G251" s="4"/>
      <c r="H251" s="6"/>
      <c r="I251" s="4"/>
      <c r="N251" s="4"/>
      <c r="Q251" s="14"/>
      <c r="R251" s="1"/>
      <c r="W251" s="22"/>
      <c r="X251" s="10"/>
      <c r="Y251" s="5"/>
      <c r="AA251" s="14"/>
      <c r="AC251" s="14"/>
      <c r="AD251" s="17"/>
      <c r="AF251" s="10"/>
      <c r="AG251" s="10"/>
      <c r="AH251" s="10"/>
      <c r="AJ251" s="10"/>
      <c r="AN251" s="21"/>
      <c r="AO251" s="13" t="s">
        <v>961</v>
      </c>
    </row>
    <row r="252" spans="2:41" ht="27" customHeight="1">
      <c r="B252" s="4"/>
      <c r="C252" s="5"/>
      <c r="D252" s="6"/>
      <c r="E252" s="4"/>
      <c r="F252" s="4"/>
      <c r="G252" s="4"/>
      <c r="H252" s="6"/>
      <c r="I252" s="4"/>
      <c r="N252" s="4"/>
      <c r="Q252" s="14"/>
      <c r="R252" s="1"/>
      <c r="W252" s="22"/>
      <c r="X252" s="10"/>
      <c r="Y252" s="5"/>
      <c r="AA252" s="14"/>
      <c r="AC252" s="14"/>
      <c r="AD252" s="17"/>
      <c r="AF252" s="10"/>
      <c r="AG252" s="10"/>
      <c r="AH252" s="10"/>
      <c r="AJ252" s="10"/>
      <c r="AN252" s="21"/>
      <c r="AO252" s="13" t="s">
        <v>961</v>
      </c>
    </row>
    <row r="253" spans="2:41" ht="27" customHeight="1">
      <c r="B253" s="4"/>
      <c r="C253" s="5"/>
      <c r="D253" s="6"/>
      <c r="E253" s="4"/>
      <c r="F253" s="4"/>
      <c r="G253" s="4"/>
      <c r="H253" s="6"/>
      <c r="I253" s="4"/>
      <c r="N253" s="4"/>
      <c r="Q253" s="14"/>
      <c r="R253" s="1"/>
      <c r="W253" s="22"/>
      <c r="X253" s="10"/>
      <c r="Y253" s="5"/>
      <c r="AA253" s="14"/>
      <c r="AC253" s="14"/>
      <c r="AD253" s="17"/>
      <c r="AF253" s="10"/>
      <c r="AG253" s="10"/>
      <c r="AH253" s="10"/>
      <c r="AJ253" s="10"/>
      <c r="AN253" s="21"/>
      <c r="AO253" s="13" t="s">
        <v>961</v>
      </c>
    </row>
    <row r="254" spans="2:41" ht="27" customHeight="1">
      <c r="B254" s="4"/>
      <c r="C254" s="5"/>
      <c r="D254" s="6"/>
      <c r="E254" s="4"/>
      <c r="F254" s="4"/>
      <c r="G254" s="4"/>
      <c r="H254" s="6"/>
      <c r="I254" s="4"/>
      <c r="N254" s="4"/>
      <c r="Q254" s="14"/>
      <c r="R254" s="1"/>
      <c r="W254" s="22"/>
      <c r="X254" s="10"/>
      <c r="Y254" s="5"/>
      <c r="AA254" s="14"/>
      <c r="AC254" s="14"/>
      <c r="AD254" s="17"/>
      <c r="AF254" s="10"/>
      <c r="AG254" s="10"/>
      <c r="AH254" s="10"/>
      <c r="AJ254" s="10"/>
      <c r="AN254" s="21"/>
      <c r="AO254" s="13" t="s">
        <v>961</v>
      </c>
    </row>
    <row r="255" spans="2:41" ht="27" customHeight="1">
      <c r="B255" s="4"/>
      <c r="C255" s="5"/>
      <c r="D255" s="6"/>
      <c r="E255" s="4"/>
      <c r="F255" s="4"/>
      <c r="G255" s="4"/>
      <c r="H255" s="6"/>
      <c r="I255" s="4"/>
      <c r="N255" s="4"/>
      <c r="Q255" s="14"/>
      <c r="R255" s="1"/>
      <c r="W255" s="22"/>
      <c r="X255" s="10"/>
      <c r="Y255" s="5"/>
      <c r="AA255" s="14"/>
      <c r="AC255" s="14"/>
      <c r="AD255" s="17"/>
      <c r="AF255" s="10"/>
      <c r="AG255" s="10"/>
      <c r="AH255" s="10"/>
      <c r="AJ255" s="10"/>
      <c r="AN255" s="21"/>
      <c r="AO255" s="13" t="s">
        <v>961</v>
      </c>
    </row>
    <row r="256" spans="2:41" ht="27" customHeight="1">
      <c r="B256" s="4"/>
      <c r="C256" s="5"/>
      <c r="D256" s="6"/>
      <c r="E256" s="4"/>
      <c r="F256" s="4"/>
      <c r="G256" s="4"/>
      <c r="H256" s="6"/>
      <c r="I256" s="4"/>
      <c r="N256" s="4"/>
      <c r="Q256" s="14"/>
      <c r="R256" s="1"/>
      <c r="W256" s="22"/>
      <c r="X256" s="10"/>
      <c r="Y256" s="5"/>
      <c r="AA256" s="14"/>
      <c r="AC256" s="14"/>
      <c r="AD256" s="17"/>
      <c r="AF256" s="10"/>
      <c r="AG256" s="10"/>
      <c r="AH256" s="10"/>
      <c r="AJ256" s="10"/>
      <c r="AN256" s="21"/>
      <c r="AO256" s="13" t="s">
        <v>961</v>
      </c>
    </row>
    <row r="257" spans="2:41" ht="27" customHeight="1">
      <c r="B257" s="4"/>
      <c r="C257" s="5"/>
      <c r="D257" s="6"/>
      <c r="E257" s="4"/>
      <c r="F257" s="4"/>
      <c r="G257" s="4"/>
      <c r="H257" s="6"/>
      <c r="I257" s="4"/>
      <c r="N257" s="4"/>
      <c r="Q257" s="14"/>
      <c r="R257" s="1"/>
      <c r="W257" s="22"/>
      <c r="X257" s="10"/>
      <c r="Y257" s="5"/>
      <c r="AA257" s="14"/>
      <c r="AC257" s="14"/>
      <c r="AD257" s="17"/>
      <c r="AF257" s="10"/>
      <c r="AG257" s="10"/>
      <c r="AH257" s="10"/>
      <c r="AJ257" s="10"/>
      <c r="AN257" s="21"/>
      <c r="AO257" s="13" t="s">
        <v>961</v>
      </c>
    </row>
    <row r="258" spans="2:41" ht="27" customHeight="1">
      <c r="B258" s="4"/>
      <c r="C258" s="5"/>
      <c r="D258" s="6"/>
      <c r="E258" s="4"/>
      <c r="F258" s="4"/>
      <c r="G258" s="4"/>
      <c r="H258" s="6"/>
      <c r="I258" s="4"/>
      <c r="N258" s="4"/>
      <c r="Q258" s="14"/>
      <c r="R258" s="1"/>
      <c r="W258" s="22"/>
      <c r="X258" s="10"/>
      <c r="Y258" s="5"/>
      <c r="AA258" s="14"/>
      <c r="AC258" s="14"/>
      <c r="AD258" s="17"/>
      <c r="AF258" s="10"/>
      <c r="AG258" s="10"/>
      <c r="AH258" s="10"/>
      <c r="AJ258" s="10"/>
      <c r="AN258" s="21"/>
      <c r="AO258" s="13" t="s">
        <v>961</v>
      </c>
    </row>
    <row r="259" spans="2:41" ht="27" customHeight="1">
      <c r="B259" s="4"/>
      <c r="C259" s="5"/>
      <c r="D259" s="6"/>
      <c r="E259" s="4"/>
      <c r="F259" s="4"/>
      <c r="G259" s="4"/>
      <c r="H259" s="6"/>
      <c r="I259" s="4"/>
      <c r="N259" s="4"/>
      <c r="Q259" s="14"/>
      <c r="R259" s="1"/>
      <c r="W259" s="22"/>
      <c r="X259" s="10"/>
      <c r="Y259" s="5"/>
      <c r="AA259" s="14"/>
      <c r="AC259" s="14"/>
      <c r="AD259" s="17"/>
      <c r="AF259" s="10"/>
      <c r="AG259" s="10"/>
      <c r="AH259" s="10"/>
      <c r="AJ259" s="10"/>
      <c r="AN259" s="21"/>
      <c r="AO259" s="13" t="s">
        <v>961</v>
      </c>
    </row>
    <row r="260" spans="2:41" ht="27" customHeight="1">
      <c r="B260" s="4"/>
      <c r="C260" s="5"/>
      <c r="D260" s="6"/>
      <c r="E260" s="4"/>
      <c r="F260" s="4"/>
      <c r="G260" s="4"/>
      <c r="H260" s="6"/>
      <c r="I260" s="4"/>
      <c r="N260" s="4"/>
      <c r="Q260" s="14"/>
      <c r="R260" s="1"/>
      <c r="W260" s="22"/>
      <c r="X260" s="10"/>
      <c r="Y260" s="5"/>
      <c r="AA260" s="14"/>
      <c r="AC260" s="14"/>
      <c r="AD260" s="17"/>
      <c r="AF260" s="10"/>
      <c r="AG260" s="10"/>
      <c r="AH260" s="10"/>
      <c r="AJ260" s="10"/>
      <c r="AN260" s="21"/>
      <c r="AO260" s="13" t="s">
        <v>961</v>
      </c>
    </row>
    <row r="261" spans="2:41" ht="27" customHeight="1">
      <c r="B261" s="4"/>
      <c r="C261" s="5"/>
      <c r="D261" s="6"/>
      <c r="E261" s="4"/>
      <c r="F261" s="4"/>
      <c r="G261" s="4"/>
      <c r="H261" s="6"/>
      <c r="I261" s="4"/>
      <c r="N261" s="4"/>
      <c r="Q261" s="14"/>
      <c r="R261" s="1"/>
      <c r="W261" s="22"/>
      <c r="X261" s="10"/>
      <c r="Y261" s="5"/>
      <c r="AA261" s="14"/>
      <c r="AC261" s="14"/>
      <c r="AD261" s="17"/>
      <c r="AF261" s="10"/>
      <c r="AG261" s="10"/>
      <c r="AH261" s="10"/>
      <c r="AJ261" s="10"/>
      <c r="AN261" s="21"/>
      <c r="AO261" s="13" t="s">
        <v>961</v>
      </c>
    </row>
    <row r="262" spans="2:41" ht="27" customHeight="1">
      <c r="B262" s="4"/>
      <c r="C262" s="5"/>
      <c r="D262" s="6"/>
      <c r="E262" s="4"/>
      <c r="F262" s="4"/>
      <c r="G262" s="4"/>
      <c r="H262" s="6"/>
      <c r="I262" s="4"/>
      <c r="N262" s="4"/>
      <c r="Q262" s="14"/>
      <c r="R262" s="1"/>
      <c r="W262" s="22"/>
      <c r="X262" s="10"/>
      <c r="Y262" s="5"/>
      <c r="AA262" s="14"/>
      <c r="AC262" s="14"/>
      <c r="AD262" s="17"/>
      <c r="AF262" s="10"/>
      <c r="AG262" s="10"/>
      <c r="AH262" s="10"/>
      <c r="AJ262" s="10"/>
      <c r="AN262" s="21"/>
      <c r="AO262" s="13" t="s">
        <v>961</v>
      </c>
    </row>
    <row r="263" spans="2:41" ht="27" customHeight="1">
      <c r="B263" s="4"/>
      <c r="C263" s="5"/>
      <c r="D263" s="6"/>
      <c r="E263" s="4"/>
      <c r="F263" s="4"/>
      <c r="G263" s="4"/>
      <c r="H263" s="6"/>
      <c r="I263" s="4"/>
      <c r="N263" s="4"/>
      <c r="Q263" s="14"/>
      <c r="R263" s="1"/>
      <c r="W263" s="22"/>
      <c r="X263" s="10"/>
      <c r="Y263" s="5"/>
      <c r="AA263" s="14"/>
      <c r="AC263" s="14"/>
      <c r="AD263" s="17"/>
      <c r="AF263" s="10"/>
      <c r="AG263" s="10"/>
      <c r="AH263" s="10"/>
      <c r="AJ263" s="10"/>
      <c r="AN263" s="21"/>
      <c r="AO263" s="13" t="s">
        <v>961</v>
      </c>
    </row>
    <row r="264" spans="2:41" ht="27" customHeight="1">
      <c r="B264" s="4"/>
      <c r="C264" s="5"/>
      <c r="D264" s="6"/>
      <c r="E264" s="4"/>
      <c r="F264" s="4"/>
      <c r="G264" s="4"/>
      <c r="H264" s="6"/>
      <c r="I264" s="4"/>
      <c r="N264" s="4"/>
      <c r="Q264" s="14"/>
      <c r="R264" s="1"/>
      <c r="W264" s="22"/>
      <c r="X264" s="10"/>
      <c r="Y264" s="5"/>
      <c r="AA264" s="14"/>
      <c r="AC264" s="14"/>
      <c r="AD264" s="17"/>
      <c r="AF264" s="10"/>
      <c r="AG264" s="10"/>
      <c r="AH264" s="10"/>
      <c r="AJ264" s="10"/>
      <c r="AN264" s="21"/>
      <c r="AO264" s="13" t="s">
        <v>961</v>
      </c>
    </row>
    <row r="265" spans="2:41" ht="27" customHeight="1">
      <c r="B265" s="4"/>
      <c r="C265" s="5"/>
      <c r="D265" s="6"/>
      <c r="E265" s="4"/>
      <c r="F265" s="4"/>
      <c r="G265" s="4"/>
      <c r="H265" s="6"/>
      <c r="I265" s="4"/>
      <c r="N265" s="4"/>
      <c r="Q265" s="14"/>
      <c r="R265" s="1"/>
      <c r="W265" s="22"/>
      <c r="X265" s="10"/>
      <c r="Y265" s="5"/>
      <c r="AA265" s="14"/>
      <c r="AC265" s="14"/>
      <c r="AD265" s="17"/>
      <c r="AF265" s="10"/>
      <c r="AG265" s="10"/>
      <c r="AH265" s="10"/>
      <c r="AJ265" s="10"/>
      <c r="AN265" s="21"/>
      <c r="AO265" s="13" t="s">
        <v>961</v>
      </c>
    </row>
    <row r="266" spans="2:41" ht="27" customHeight="1">
      <c r="B266" s="4"/>
      <c r="C266" s="5"/>
      <c r="D266" s="6"/>
      <c r="E266" s="4"/>
      <c r="F266" s="4"/>
      <c r="G266" s="4"/>
      <c r="H266" s="6"/>
      <c r="I266" s="4"/>
      <c r="N266" s="4"/>
      <c r="Q266" s="14"/>
      <c r="R266" s="1"/>
      <c r="W266" s="22"/>
      <c r="X266" s="10"/>
      <c r="Y266" s="5"/>
      <c r="AA266" s="14"/>
      <c r="AC266" s="14"/>
      <c r="AD266" s="17"/>
      <c r="AF266" s="10"/>
      <c r="AG266" s="10"/>
      <c r="AH266" s="10"/>
      <c r="AJ266" s="10"/>
      <c r="AN266" s="21"/>
      <c r="AO266" s="13" t="s">
        <v>961</v>
      </c>
    </row>
    <row r="267" spans="2:41" ht="27" customHeight="1">
      <c r="B267" s="4"/>
      <c r="C267" s="5"/>
      <c r="D267" s="6"/>
      <c r="E267" s="4"/>
      <c r="F267" s="4"/>
      <c r="G267" s="4"/>
      <c r="H267" s="6"/>
      <c r="I267" s="4"/>
      <c r="N267" s="4"/>
      <c r="Q267" s="14"/>
      <c r="R267" s="1"/>
      <c r="W267" s="22"/>
      <c r="X267" s="10"/>
      <c r="Y267" s="5"/>
      <c r="AA267" s="14"/>
      <c r="AC267" s="14"/>
      <c r="AD267" s="17"/>
      <c r="AF267" s="10"/>
      <c r="AG267" s="10"/>
      <c r="AH267" s="10"/>
      <c r="AJ267" s="10"/>
      <c r="AN267" s="21"/>
      <c r="AO267" s="13" t="s">
        <v>961</v>
      </c>
    </row>
    <row r="268" spans="2:41" ht="27" customHeight="1">
      <c r="B268" s="4"/>
      <c r="C268" s="5"/>
      <c r="D268" s="6"/>
      <c r="E268" s="4"/>
      <c r="F268" s="4"/>
      <c r="G268" s="4"/>
      <c r="H268" s="6"/>
      <c r="I268" s="4"/>
      <c r="N268" s="4"/>
      <c r="Q268" s="14"/>
      <c r="R268" s="1"/>
      <c r="W268" s="22"/>
      <c r="X268" s="10"/>
      <c r="Y268" s="5"/>
      <c r="AA268" s="14"/>
      <c r="AC268" s="14"/>
      <c r="AD268" s="17"/>
      <c r="AF268" s="10"/>
      <c r="AG268" s="10"/>
      <c r="AH268" s="10"/>
      <c r="AJ268" s="10"/>
      <c r="AN268" s="21"/>
      <c r="AO268" s="13" t="s">
        <v>961</v>
      </c>
    </row>
    <row r="269" spans="2:41" ht="27" customHeight="1">
      <c r="B269" s="4"/>
      <c r="C269" s="5"/>
      <c r="D269" s="6"/>
      <c r="E269" s="4"/>
      <c r="F269" s="4"/>
      <c r="G269" s="4"/>
      <c r="H269" s="6"/>
      <c r="I269" s="4"/>
      <c r="N269" s="4"/>
      <c r="Q269" s="14"/>
      <c r="R269" s="1"/>
      <c r="W269" s="22"/>
      <c r="X269" s="10"/>
      <c r="Y269" s="5"/>
      <c r="AA269" s="14"/>
      <c r="AC269" s="14"/>
      <c r="AD269" s="17"/>
      <c r="AF269" s="10"/>
      <c r="AG269" s="10"/>
      <c r="AH269" s="10"/>
      <c r="AJ269" s="10"/>
      <c r="AN269" s="21"/>
      <c r="AO269" s="13" t="s">
        <v>961</v>
      </c>
    </row>
    <row r="270" spans="2:41" ht="27" customHeight="1">
      <c r="B270" s="4"/>
      <c r="C270" s="5"/>
      <c r="D270" s="6"/>
      <c r="E270" s="4"/>
      <c r="F270" s="4"/>
      <c r="G270" s="4"/>
      <c r="H270" s="6"/>
      <c r="I270" s="4"/>
      <c r="N270" s="4"/>
      <c r="Q270" s="14"/>
      <c r="R270" s="1"/>
      <c r="W270" s="22"/>
      <c r="X270" s="10"/>
      <c r="Y270" s="5"/>
      <c r="AA270" s="14"/>
      <c r="AC270" s="14"/>
      <c r="AD270" s="17"/>
      <c r="AF270" s="10"/>
      <c r="AG270" s="10"/>
      <c r="AH270" s="10"/>
      <c r="AJ270" s="10"/>
      <c r="AN270" s="21"/>
      <c r="AO270" s="13" t="s">
        <v>961</v>
      </c>
    </row>
    <row r="271" spans="2:41" ht="27" customHeight="1">
      <c r="B271" s="4"/>
      <c r="C271" s="5"/>
      <c r="D271" s="6"/>
      <c r="E271" s="4"/>
      <c r="F271" s="4"/>
      <c r="G271" s="4"/>
      <c r="H271" s="6"/>
      <c r="I271" s="4"/>
      <c r="N271" s="4"/>
      <c r="Q271" s="14"/>
      <c r="R271" s="1"/>
      <c r="W271" s="22"/>
      <c r="X271" s="10"/>
      <c r="Y271" s="5"/>
      <c r="AA271" s="14"/>
      <c r="AC271" s="14"/>
      <c r="AD271" s="17"/>
      <c r="AF271" s="10"/>
      <c r="AG271" s="10"/>
      <c r="AH271" s="10"/>
      <c r="AJ271" s="10"/>
      <c r="AN271" s="21"/>
      <c r="AO271" s="13" t="s">
        <v>961</v>
      </c>
    </row>
    <row r="272" spans="2:41" ht="27" customHeight="1">
      <c r="B272" s="4"/>
      <c r="C272" s="5"/>
      <c r="D272" s="6"/>
      <c r="E272" s="4"/>
      <c r="F272" s="4"/>
      <c r="G272" s="4"/>
      <c r="H272" s="6"/>
      <c r="I272" s="4"/>
      <c r="N272" s="4"/>
      <c r="Q272" s="14"/>
      <c r="R272" s="1"/>
      <c r="W272" s="22"/>
      <c r="X272" s="10"/>
      <c r="Y272" s="5"/>
      <c r="AA272" s="14"/>
      <c r="AC272" s="14"/>
      <c r="AD272" s="17"/>
      <c r="AF272" s="10"/>
      <c r="AG272" s="10"/>
      <c r="AH272" s="10"/>
      <c r="AJ272" s="10"/>
      <c r="AN272" s="21"/>
      <c r="AO272" s="13" t="s">
        <v>961</v>
      </c>
    </row>
    <row r="273" spans="2:41" ht="27" customHeight="1">
      <c r="B273" s="4"/>
      <c r="C273" s="5"/>
      <c r="D273" s="6"/>
      <c r="E273" s="4"/>
      <c r="F273" s="4"/>
      <c r="G273" s="4"/>
      <c r="H273" s="6"/>
      <c r="I273" s="4"/>
      <c r="N273" s="4"/>
      <c r="Q273" s="14"/>
      <c r="R273" s="1"/>
      <c r="W273" s="22"/>
      <c r="X273" s="10"/>
      <c r="Y273" s="5"/>
      <c r="AA273" s="14"/>
      <c r="AC273" s="14"/>
      <c r="AD273" s="17"/>
      <c r="AF273" s="10"/>
      <c r="AG273" s="10"/>
      <c r="AH273" s="10"/>
      <c r="AJ273" s="10"/>
      <c r="AN273" s="21"/>
      <c r="AO273" s="13" t="s">
        <v>961</v>
      </c>
    </row>
    <row r="274" spans="2:41" ht="27" customHeight="1">
      <c r="B274" s="4"/>
      <c r="C274" s="5"/>
      <c r="D274" s="6"/>
      <c r="E274" s="4"/>
      <c r="F274" s="4"/>
      <c r="G274" s="4"/>
      <c r="H274" s="6"/>
      <c r="I274" s="4"/>
      <c r="N274" s="4"/>
      <c r="Q274" s="14"/>
      <c r="R274" s="1"/>
      <c r="W274" s="22"/>
      <c r="X274" s="10"/>
      <c r="Y274" s="5"/>
      <c r="AA274" s="14"/>
      <c r="AC274" s="14"/>
      <c r="AD274" s="17"/>
      <c r="AF274" s="10"/>
      <c r="AG274" s="10"/>
      <c r="AH274" s="10"/>
      <c r="AJ274" s="10"/>
      <c r="AN274" s="21"/>
      <c r="AO274" s="13" t="s">
        <v>961</v>
      </c>
    </row>
    <row r="275" spans="2:41" ht="27" customHeight="1">
      <c r="B275" s="4"/>
      <c r="C275" s="5"/>
      <c r="D275" s="6"/>
      <c r="E275" s="4"/>
      <c r="F275" s="4"/>
      <c r="G275" s="4"/>
      <c r="H275" s="6"/>
      <c r="I275" s="4"/>
      <c r="N275" s="4"/>
      <c r="Q275" s="14"/>
      <c r="R275" s="1"/>
      <c r="W275" s="22"/>
      <c r="X275" s="10"/>
      <c r="Y275" s="5"/>
      <c r="AA275" s="14"/>
      <c r="AC275" s="14"/>
      <c r="AD275" s="17"/>
      <c r="AF275" s="10"/>
      <c r="AG275" s="10"/>
      <c r="AH275" s="10"/>
      <c r="AJ275" s="10"/>
      <c r="AN275" s="21"/>
      <c r="AO275" s="13" t="s">
        <v>961</v>
      </c>
    </row>
    <row r="276" spans="2:41" ht="27" customHeight="1">
      <c r="B276" s="4"/>
      <c r="C276" s="5"/>
      <c r="D276" s="6"/>
      <c r="E276" s="4"/>
      <c r="F276" s="4"/>
      <c r="G276" s="4"/>
      <c r="H276" s="6"/>
      <c r="I276" s="4"/>
      <c r="N276" s="4"/>
      <c r="Q276" s="14"/>
      <c r="R276" s="1"/>
      <c r="W276" s="22"/>
      <c r="X276" s="10"/>
      <c r="Y276" s="5"/>
      <c r="AA276" s="14"/>
      <c r="AC276" s="14"/>
      <c r="AD276" s="17"/>
      <c r="AF276" s="10"/>
      <c r="AG276" s="10"/>
      <c r="AH276" s="10"/>
      <c r="AJ276" s="10"/>
      <c r="AN276" s="21"/>
      <c r="AO276" s="13" t="s">
        <v>961</v>
      </c>
    </row>
    <row r="277" spans="2:41" ht="27" customHeight="1">
      <c r="B277" s="4"/>
      <c r="C277" s="5"/>
      <c r="D277" s="6"/>
      <c r="E277" s="4"/>
      <c r="F277" s="4"/>
      <c r="G277" s="4"/>
      <c r="H277" s="6"/>
      <c r="I277" s="4"/>
      <c r="N277" s="4"/>
      <c r="Q277" s="14"/>
      <c r="R277" s="1"/>
      <c r="W277" s="22"/>
      <c r="X277" s="10"/>
      <c r="Y277" s="5"/>
      <c r="AA277" s="14"/>
      <c r="AC277" s="14"/>
      <c r="AD277" s="17"/>
      <c r="AF277" s="10"/>
      <c r="AG277" s="10"/>
      <c r="AH277" s="10"/>
      <c r="AJ277" s="10"/>
      <c r="AN277" s="21"/>
      <c r="AO277" s="13" t="s">
        <v>961</v>
      </c>
    </row>
    <row r="278" spans="2:41" ht="27" customHeight="1">
      <c r="B278" s="4"/>
      <c r="C278" s="5"/>
      <c r="D278" s="6"/>
      <c r="E278" s="4"/>
      <c r="F278" s="4"/>
      <c r="G278" s="4"/>
      <c r="H278" s="6"/>
      <c r="I278" s="4"/>
      <c r="N278" s="4"/>
      <c r="Q278" s="14"/>
      <c r="R278" s="1"/>
      <c r="W278" s="22"/>
      <c r="X278" s="10"/>
      <c r="Y278" s="5"/>
      <c r="AA278" s="14"/>
      <c r="AC278" s="14"/>
      <c r="AD278" s="17"/>
      <c r="AF278" s="10"/>
      <c r="AG278" s="10"/>
      <c r="AH278" s="10"/>
      <c r="AJ278" s="10"/>
      <c r="AN278" s="21"/>
      <c r="AO278" s="13" t="s">
        <v>961</v>
      </c>
    </row>
    <row r="279" spans="2:41" ht="27" customHeight="1">
      <c r="B279" s="4"/>
      <c r="C279" s="5"/>
      <c r="D279" s="6"/>
      <c r="E279" s="4"/>
      <c r="F279" s="4"/>
      <c r="G279" s="4"/>
      <c r="H279" s="6"/>
      <c r="I279" s="4"/>
      <c r="N279" s="4"/>
      <c r="Q279" s="14"/>
      <c r="R279" s="1"/>
      <c r="W279" s="22"/>
      <c r="X279" s="10"/>
      <c r="Y279" s="5"/>
      <c r="AA279" s="14"/>
      <c r="AC279" s="14"/>
      <c r="AD279" s="17"/>
      <c r="AF279" s="10"/>
      <c r="AG279" s="10"/>
      <c r="AH279" s="10"/>
      <c r="AJ279" s="10"/>
      <c r="AN279" s="21"/>
      <c r="AO279" s="13" t="s">
        <v>961</v>
      </c>
    </row>
    <row r="280" spans="2:41" ht="27" customHeight="1">
      <c r="B280" s="4"/>
      <c r="C280" s="5"/>
      <c r="D280" s="6"/>
      <c r="E280" s="4"/>
      <c r="F280" s="4"/>
      <c r="G280" s="4"/>
      <c r="H280" s="6"/>
      <c r="I280" s="4"/>
      <c r="N280" s="4"/>
      <c r="Q280" s="14"/>
      <c r="R280" s="1"/>
      <c r="W280" s="22"/>
      <c r="X280" s="10"/>
      <c r="Y280" s="5"/>
      <c r="AA280" s="14"/>
      <c r="AC280" s="14"/>
      <c r="AD280" s="17"/>
      <c r="AF280" s="10"/>
      <c r="AG280" s="10"/>
      <c r="AH280" s="10"/>
      <c r="AJ280" s="10"/>
      <c r="AN280" s="21"/>
      <c r="AO280" s="13" t="s">
        <v>961</v>
      </c>
    </row>
    <row r="281" spans="2:41" ht="27" customHeight="1">
      <c r="B281" s="4"/>
      <c r="C281" s="5"/>
      <c r="D281" s="6"/>
      <c r="E281" s="4"/>
      <c r="F281" s="4"/>
      <c r="G281" s="4"/>
      <c r="H281" s="6"/>
      <c r="I281" s="4"/>
      <c r="N281" s="4"/>
      <c r="Q281" s="14"/>
      <c r="R281" s="1"/>
      <c r="W281" s="22"/>
      <c r="X281" s="10"/>
      <c r="Y281" s="5"/>
      <c r="AA281" s="14"/>
      <c r="AC281" s="14"/>
      <c r="AD281" s="17"/>
      <c r="AF281" s="10"/>
      <c r="AG281" s="10"/>
      <c r="AH281" s="10"/>
      <c r="AJ281" s="10"/>
      <c r="AN281" s="21"/>
      <c r="AO281" s="13" t="s">
        <v>961</v>
      </c>
    </row>
    <row r="282" spans="2:41" ht="27" customHeight="1">
      <c r="B282" s="4"/>
      <c r="C282" s="5"/>
      <c r="D282" s="6"/>
      <c r="E282" s="4"/>
      <c r="F282" s="4"/>
      <c r="G282" s="4"/>
      <c r="H282" s="6"/>
      <c r="I282" s="4"/>
      <c r="N282" s="4"/>
      <c r="Q282" s="14"/>
      <c r="R282" s="1"/>
      <c r="W282" s="22"/>
      <c r="X282" s="10"/>
      <c r="Y282" s="5"/>
      <c r="AA282" s="14"/>
      <c r="AC282" s="14"/>
      <c r="AD282" s="17"/>
      <c r="AF282" s="10"/>
      <c r="AG282" s="10"/>
      <c r="AH282" s="10"/>
      <c r="AJ282" s="10"/>
      <c r="AN282" s="21"/>
      <c r="AO282" s="13" t="s">
        <v>961</v>
      </c>
    </row>
    <row r="283" spans="2:41" ht="27" customHeight="1">
      <c r="B283" s="4"/>
      <c r="C283" s="5"/>
      <c r="D283" s="6"/>
      <c r="E283" s="4"/>
      <c r="F283" s="4"/>
      <c r="G283" s="4"/>
      <c r="H283" s="6"/>
      <c r="I283" s="4"/>
      <c r="N283" s="4"/>
      <c r="Q283" s="14"/>
      <c r="R283" s="1"/>
      <c r="W283" s="22"/>
      <c r="X283" s="10"/>
      <c r="Y283" s="5"/>
      <c r="AA283" s="14"/>
      <c r="AC283" s="14"/>
      <c r="AD283" s="17"/>
      <c r="AF283" s="10"/>
      <c r="AG283" s="10"/>
      <c r="AH283" s="10"/>
      <c r="AJ283" s="10"/>
      <c r="AN283" s="21"/>
      <c r="AO283" s="13" t="s">
        <v>961</v>
      </c>
    </row>
    <row r="284" spans="2:41" ht="27" customHeight="1">
      <c r="B284" s="4"/>
      <c r="C284" s="5"/>
      <c r="D284" s="6"/>
      <c r="E284" s="4"/>
      <c r="F284" s="4"/>
      <c r="G284" s="4"/>
      <c r="H284" s="6"/>
      <c r="I284" s="4"/>
      <c r="N284" s="4"/>
      <c r="Q284" s="14"/>
      <c r="R284" s="1"/>
      <c r="W284" s="22"/>
      <c r="X284" s="10"/>
      <c r="Y284" s="5"/>
      <c r="AA284" s="14"/>
      <c r="AC284" s="14"/>
      <c r="AD284" s="17"/>
      <c r="AF284" s="10"/>
      <c r="AG284" s="10"/>
      <c r="AH284" s="10"/>
      <c r="AJ284" s="10"/>
      <c r="AN284" s="21"/>
      <c r="AO284" s="13" t="s">
        <v>961</v>
      </c>
    </row>
    <row r="285" spans="2:41" ht="27" customHeight="1">
      <c r="B285" s="4"/>
      <c r="C285" s="5"/>
      <c r="D285" s="6"/>
      <c r="E285" s="4"/>
      <c r="F285" s="4"/>
      <c r="G285" s="4"/>
      <c r="H285" s="6"/>
      <c r="I285" s="4"/>
      <c r="N285" s="4"/>
      <c r="Q285" s="14"/>
      <c r="R285" s="1"/>
      <c r="W285" s="22"/>
      <c r="X285" s="10"/>
      <c r="Y285" s="5"/>
      <c r="AA285" s="14"/>
      <c r="AC285" s="14"/>
      <c r="AD285" s="17"/>
      <c r="AF285" s="10"/>
      <c r="AG285" s="10"/>
      <c r="AH285" s="10"/>
      <c r="AJ285" s="10"/>
      <c r="AN285" s="21"/>
      <c r="AO285" s="13" t="s">
        <v>961</v>
      </c>
    </row>
    <row r="286" spans="2:41" ht="27" customHeight="1">
      <c r="B286" s="4"/>
      <c r="C286" s="5"/>
      <c r="D286" s="6"/>
      <c r="E286" s="4"/>
      <c r="F286" s="4"/>
      <c r="G286" s="4"/>
      <c r="H286" s="6"/>
      <c r="I286" s="4"/>
      <c r="N286" s="4"/>
      <c r="Q286" s="14"/>
      <c r="R286" s="1"/>
      <c r="W286" s="22"/>
      <c r="X286" s="10"/>
      <c r="Y286" s="5"/>
      <c r="AA286" s="14"/>
      <c r="AC286" s="14"/>
      <c r="AD286" s="17"/>
      <c r="AF286" s="10"/>
      <c r="AG286" s="10"/>
      <c r="AH286" s="10"/>
      <c r="AJ286" s="10"/>
      <c r="AN286" s="21"/>
      <c r="AO286" s="13" t="s">
        <v>961</v>
      </c>
    </row>
    <row r="287" spans="2:41" ht="27" customHeight="1">
      <c r="B287" s="4"/>
      <c r="C287" s="5"/>
      <c r="D287" s="6"/>
      <c r="E287" s="4"/>
      <c r="F287" s="4"/>
      <c r="G287" s="4"/>
      <c r="H287" s="6"/>
      <c r="I287" s="4"/>
      <c r="N287" s="4"/>
      <c r="Q287" s="14"/>
      <c r="R287" s="1"/>
      <c r="W287" s="22"/>
      <c r="X287" s="10"/>
      <c r="Y287" s="5"/>
      <c r="AA287" s="14"/>
      <c r="AC287" s="14"/>
      <c r="AD287" s="17"/>
      <c r="AF287" s="10"/>
      <c r="AG287" s="10"/>
      <c r="AH287" s="10"/>
      <c r="AJ287" s="10"/>
      <c r="AN287" s="21"/>
      <c r="AO287" s="13" t="s">
        <v>961</v>
      </c>
    </row>
    <row r="288" spans="2:41" ht="27" customHeight="1">
      <c r="B288" s="4"/>
      <c r="C288" s="5"/>
      <c r="D288" s="6"/>
      <c r="E288" s="4"/>
      <c r="F288" s="4"/>
      <c r="G288" s="4"/>
      <c r="H288" s="6"/>
      <c r="I288" s="4"/>
      <c r="N288" s="4"/>
      <c r="Q288" s="14"/>
      <c r="R288" s="1"/>
      <c r="W288" s="22"/>
      <c r="X288" s="10"/>
      <c r="Y288" s="5"/>
      <c r="AA288" s="14"/>
      <c r="AC288" s="14"/>
      <c r="AD288" s="17"/>
      <c r="AF288" s="10"/>
      <c r="AG288" s="10"/>
      <c r="AH288" s="10"/>
      <c r="AJ288" s="10"/>
      <c r="AN288" s="21"/>
      <c r="AO288" s="13" t="s">
        <v>961</v>
      </c>
    </row>
    <row r="289" spans="2:41" ht="27" customHeight="1">
      <c r="B289" s="4"/>
      <c r="C289" s="5"/>
      <c r="D289" s="6"/>
      <c r="E289" s="4"/>
      <c r="F289" s="4"/>
      <c r="G289" s="4"/>
      <c r="H289" s="6"/>
      <c r="I289" s="4"/>
      <c r="N289" s="4"/>
      <c r="Q289" s="14"/>
      <c r="R289" s="1"/>
      <c r="W289" s="22"/>
      <c r="X289" s="10"/>
      <c r="Y289" s="5"/>
      <c r="AA289" s="14"/>
      <c r="AC289" s="14"/>
      <c r="AD289" s="17"/>
      <c r="AF289" s="10"/>
      <c r="AG289" s="10"/>
      <c r="AH289" s="10"/>
      <c r="AJ289" s="10"/>
      <c r="AN289" s="21"/>
      <c r="AO289" s="13" t="s">
        <v>961</v>
      </c>
    </row>
    <row r="290" spans="2:41" ht="27" customHeight="1">
      <c r="B290" s="4"/>
      <c r="C290" s="5"/>
      <c r="D290" s="6"/>
      <c r="E290" s="4"/>
      <c r="F290" s="4"/>
      <c r="G290" s="4"/>
      <c r="H290" s="6"/>
      <c r="I290" s="4"/>
      <c r="N290" s="4"/>
      <c r="Q290" s="14"/>
      <c r="R290" s="1"/>
      <c r="W290" s="22"/>
      <c r="X290" s="10"/>
      <c r="Y290" s="5"/>
      <c r="AA290" s="14"/>
      <c r="AC290" s="14"/>
      <c r="AD290" s="17"/>
      <c r="AF290" s="10"/>
      <c r="AG290" s="10"/>
      <c r="AH290" s="10"/>
      <c r="AJ290" s="10"/>
      <c r="AN290" s="21"/>
      <c r="AO290" s="13" t="s">
        <v>961</v>
      </c>
    </row>
    <row r="291" spans="2:41" ht="27" customHeight="1">
      <c r="B291" s="4"/>
      <c r="C291" s="5"/>
      <c r="D291" s="6"/>
      <c r="E291" s="4"/>
      <c r="F291" s="4"/>
      <c r="G291" s="4"/>
      <c r="H291" s="6"/>
      <c r="I291" s="4"/>
      <c r="N291" s="4"/>
      <c r="Q291" s="14"/>
      <c r="R291" s="1"/>
      <c r="W291" s="22"/>
      <c r="X291" s="10"/>
      <c r="Y291" s="5"/>
      <c r="AA291" s="14"/>
      <c r="AC291" s="14"/>
      <c r="AD291" s="17"/>
      <c r="AF291" s="10"/>
      <c r="AG291" s="10"/>
      <c r="AH291" s="10"/>
      <c r="AJ291" s="10"/>
      <c r="AN291" s="21"/>
      <c r="AO291" s="13" t="s">
        <v>961</v>
      </c>
    </row>
    <row r="292" spans="2:41" ht="27" customHeight="1">
      <c r="B292" s="4"/>
      <c r="C292" s="5"/>
      <c r="D292" s="6"/>
      <c r="E292" s="4"/>
      <c r="F292" s="4"/>
      <c r="G292" s="4"/>
      <c r="H292" s="6"/>
      <c r="I292" s="4"/>
      <c r="N292" s="4"/>
      <c r="Q292" s="14"/>
      <c r="R292" s="1"/>
      <c r="W292" s="22"/>
      <c r="X292" s="10"/>
      <c r="Y292" s="5"/>
      <c r="AA292" s="14"/>
      <c r="AC292" s="14"/>
      <c r="AD292" s="17"/>
      <c r="AF292" s="10"/>
      <c r="AG292" s="10"/>
      <c r="AH292" s="10"/>
      <c r="AJ292" s="10"/>
      <c r="AN292" s="21"/>
      <c r="AO292" s="13" t="s">
        <v>961</v>
      </c>
    </row>
  </sheetData>
  <mergeCells count="8">
    <mergeCell ref="AI1:AJ1"/>
    <mergeCell ref="AN1:AS1"/>
    <mergeCell ref="B1:L1"/>
    <mergeCell ref="M1:R1"/>
    <mergeCell ref="S1:X1"/>
    <mergeCell ref="Y1:AD1"/>
    <mergeCell ref="AE1:AF1"/>
    <mergeCell ref="AG1:AH1"/>
  </mergeCells>
  <phoneticPr fontId="11" type="noConversion"/>
  <conditionalFormatting sqref="C20:C23">
    <cfRule type="cellIs" dxfId="117" priority="7" operator="equal">
      <formula>"PENDIENTE"</formula>
    </cfRule>
  </conditionalFormatting>
  <conditionalFormatting sqref="C42">
    <cfRule type="cellIs" dxfId="116" priority="6" operator="equal">
      <formula>"PENDIENTE"</formula>
    </cfRule>
  </conditionalFormatting>
  <conditionalFormatting sqref="E47">
    <cfRule type="cellIs" dxfId="115" priority="4" operator="equal">
      <formula>"PENDIENTE"</formula>
    </cfRule>
  </conditionalFormatting>
  <conditionalFormatting sqref="S35:S37">
    <cfRule type="cellIs" dxfId="114" priority="2" operator="equal">
      <formula>"PENDIENTE"</formula>
    </cfRule>
  </conditionalFormatting>
  <conditionalFormatting sqref="AM3:AM52">
    <cfRule type="cellIs" dxfId="113" priority="1" operator="equal">
      <formula>"PENDIENTE"</formula>
    </cfRule>
  </conditionalFormatting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DATA!$C$3:$C$39</xm:f>
          </x14:formula1>
          <xm:sqref>C3:C19 C24:C41 C43:C292</xm:sqref>
        </x14:dataValidation>
        <x14:dataValidation type="list" allowBlank="1" showInputMessage="1" showErrorMessage="1">
          <x14:formula1>
            <xm:f>DATA!$H$3:$H$13</xm:f>
          </x14:formula1>
          <xm:sqref>N3:N7 N9:N292</xm:sqref>
        </x14:dataValidation>
        <x14:dataValidation type="list" allowBlank="1" showInputMessage="1" showErrorMessage="1">
          <x14:formula1>
            <xm:f>DATA!$I$3:$I$8</xm:f>
          </x14:formula1>
          <xm:sqref>S3:S7 S9:S292</xm:sqref>
        </x14:dataValidation>
        <x14:dataValidation type="list" allowBlank="1" showInputMessage="1" showErrorMessage="1">
          <x14:formula1>
            <xm:f>DATA!$E$3:$E$5</xm:f>
          </x14:formula1>
          <xm:sqref>F3:F292</xm:sqref>
        </x14:dataValidation>
        <x14:dataValidation type="list" allowBlank="1" showInputMessage="1" showErrorMessage="1">
          <x14:formula1>
            <xm:f>DATA!$D$3:$D$43</xm:f>
          </x14:formula1>
          <xm:sqref>E3:E292</xm:sqref>
        </x14:dataValidation>
        <x14:dataValidation type="list" allowBlank="1" showInputMessage="1" showErrorMessage="1">
          <x14:formula1>
            <xm:f>DATA!$G$3:$G$8</xm:f>
          </x14:formula1>
          <xm:sqref>K3:K292</xm:sqref>
        </x14:dataValidation>
        <x14:dataValidation type="list" allowBlank="1" showInputMessage="1" showErrorMessage="1">
          <x14:formula1>
            <xm:f>DATA!$F$3:$F$9</xm:f>
          </x14:formula1>
          <xm:sqref>I3:I292</xm:sqref>
        </x14:dataValidation>
        <x14:dataValidation type="list" allowBlank="1" showInputMessage="1" showErrorMessage="1">
          <x14:formula1>
            <xm:f>DATA!$B$3:$B$14</xm:f>
          </x14:formula1>
          <xm:sqref>B3:B292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O283"/>
  <sheetViews>
    <sheetView zoomScale="60" zoomScaleNormal="60" workbookViewId="0">
      <pane xSplit="6" ySplit="2" topLeftCell="L34" activePane="bottomRight" state="frozen"/>
      <selection activeCell="D33" sqref="D33"/>
      <selection pane="topRight" activeCell="D33" sqref="D33"/>
      <selection pane="bottomLeft" activeCell="D33" sqref="D33"/>
      <selection pane="bottomRight" activeCell="O4" sqref="O4"/>
    </sheetView>
  </sheetViews>
  <sheetFormatPr baseColWidth="10" defaultRowHeight="15"/>
  <cols>
    <col min="1" max="1" width="54.42578125" customWidth="1"/>
    <col min="3" max="3" width="40.140625" customWidth="1"/>
    <col min="4" max="4" width="21" customWidth="1"/>
    <col min="5" max="5" width="19" customWidth="1"/>
    <col min="7" max="7" width="18.5703125" customWidth="1"/>
    <col min="9" max="9" width="24.5703125" customWidth="1"/>
    <col min="10" max="10" width="37.42578125" customWidth="1"/>
    <col min="11" max="11" width="22.85546875" customWidth="1"/>
    <col min="12" max="12" width="23.140625" customWidth="1"/>
    <col min="13" max="13" width="29.42578125" style="9" customWidth="1"/>
    <col min="14" max="14" width="22.85546875" customWidth="1"/>
    <col min="15" max="15" width="27.42578125" customWidth="1"/>
    <col min="16" max="16" width="24.42578125" style="10" bestFit="1" customWidth="1"/>
    <col min="17" max="17" width="18.5703125" customWidth="1"/>
    <col min="18" max="18" width="34.5703125" customWidth="1"/>
    <col min="19" max="19" width="18" style="6" customWidth="1"/>
    <col min="20" max="20" width="16" style="6" customWidth="1"/>
    <col min="21" max="21" width="21.5703125" style="6" customWidth="1"/>
    <col min="22" max="22" width="19" customWidth="1"/>
    <col min="23" max="23" width="21" customWidth="1"/>
    <col min="24" max="24" width="35.42578125" customWidth="1"/>
    <col min="25" max="25" width="15.85546875" customWidth="1"/>
    <col min="26" max="26" width="33.5703125" customWidth="1"/>
    <col min="27" max="27" width="26.85546875" customWidth="1"/>
    <col min="28" max="28" width="25" style="10" customWidth="1"/>
    <col min="29" max="29" width="41.140625" customWidth="1"/>
    <col min="30" max="30" width="18.85546875" customWidth="1"/>
    <col min="31" max="31" width="17.85546875" customWidth="1"/>
    <col min="32" max="32" width="20.42578125" customWidth="1"/>
    <col min="33" max="33" width="19.42578125" customWidth="1"/>
    <col min="34" max="34" width="20.42578125" customWidth="1"/>
    <col min="35" max="35" width="19.42578125" customWidth="1"/>
    <col min="36" max="36" width="20.42578125" customWidth="1"/>
    <col min="37" max="37" width="22.5703125" customWidth="1"/>
    <col min="38" max="38" width="19" bestFit="1" customWidth="1"/>
    <col min="39" max="39" width="30" style="11" customWidth="1"/>
    <col min="40" max="40" width="29.42578125" style="12" customWidth="1"/>
    <col min="41" max="41" width="28.42578125" bestFit="1" customWidth="1"/>
    <col min="42" max="42" width="26.5703125" customWidth="1"/>
    <col min="43" max="43" width="21.5703125" customWidth="1"/>
    <col min="44" max="44" width="26.42578125" customWidth="1"/>
    <col min="45" max="45" width="34.5703125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3</v>
      </c>
      <c r="AH1" s="176"/>
      <c r="AI1" s="176" t="s">
        <v>142</v>
      </c>
      <c r="AJ1" s="177"/>
      <c r="AK1" s="18" t="s">
        <v>162</v>
      </c>
      <c r="AL1" s="19" t="s">
        <v>4</v>
      </c>
      <c r="AM1" s="20">
        <v>18.097899999999999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28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1385</v>
      </c>
      <c r="AG2" s="24" t="s">
        <v>1386</v>
      </c>
      <c r="AH2" s="25" t="s">
        <v>1387</v>
      </c>
      <c r="AI2" s="25" t="s">
        <v>1388</v>
      </c>
      <c r="AJ2" s="25" t="s">
        <v>1389</v>
      </c>
      <c r="AK2" s="24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27" customHeight="1">
      <c r="B3" s="4" t="s">
        <v>63</v>
      </c>
      <c r="C3" s="5" t="s">
        <v>44</v>
      </c>
      <c r="D3" s="6" t="s">
        <v>962</v>
      </c>
      <c r="E3" s="4" t="s">
        <v>46</v>
      </c>
      <c r="F3" s="4" t="s">
        <v>49</v>
      </c>
      <c r="G3" s="4" t="s">
        <v>967</v>
      </c>
      <c r="H3" s="6" t="s">
        <v>167</v>
      </c>
      <c r="I3" s="4" t="s">
        <v>50</v>
      </c>
      <c r="J3" s="70" t="s">
        <v>968</v>
      </c>
      <c r="K3" s="39" t="s">
        <v>155</v>
      </c>
      <c r="L3" s="39"/>
      <c r="M3" s="39">
        <v>476783484</v>
      </c>
      <c r="N3" s="4" t="s">
        <v>51</v>
      </c>
      <c r="O3" s="39">
        <v>6203198692</v>
      </c>
      <c r="P3" s="10">
        <v>3485</v>
      </c>
      <c r="Q3" s="14"/>
      <c r="R3" s="1">
        <f>P3+Q3</f>
        <v>3485</v>
      </c>
      <c r="S3" s="6" t="s">
        <v>151</v>
      </c>
      <c r="T3" s="6">
        <v>1632</v>
      </c>
      <c r="U3" s="6">
        <v>4015676</v>
      </c>
      <c r="W3" s="22">
        <v>45448</v>
      </c>
      <c r="X3" s="10">
        <v>1696019</v>
      </c>
      <c r="Y3" s="5" t="s">
        <v>189</v>
      </c>
      <c r="Z3" t="s">
        <v>170</v>
      </c>
      <c r="AA3" s="14">
        <v>0</v>
      </c>
      <c r="AC3" s="14"/>
      <c r="AD3" s="17">
        <f>AA3+AB3+AC3</f>
        <v>0</v>
      </c>
      <c r="AF3" s="10"/>
      <c r="AH3" s="10"/>
      <c r="AI3">
        <v>10056</v>
      </c>
      <c r="AJ3" s="43">
        <v>7018</v>
      </c>
      <c r="AK3" s="112">
        <f>Tabla3[[#This Row],[ TOTAL DE GASTOS USD]]*$AM$1</f>
        <v>63071.181499999999</v>
      </c>
      <c r="AM3" s="111">
        <f>Tabla3[[#This Row],[FLETE EN MXN]]/Tabla3[[#This Row],[VALOR COMERCIAL MXN]]</f>
        <v>3.7187780030766164E-2</v>
      </c>
      <c r="AN3" s="45" t="s">
        <v>1019</v>
      </c>
      <c r="AO3" s="13" t="str">
        <f>+C3&amp;" "&amp;D3&amp;" "&amp;" "&amp;U3</f>
        <v>BIP SALLY #117  4015676</v>
      </c>
      <c r="AP3">
        <v>40000447</v>
      </c>
      <c r="AR3">
        <v>20006953</v>
      </c>
    </row>
    <row r="4" spans="1:16369" ht="27" customHeight="1">
      <c r="B4" s="4" t="s">
        <v>63</v>
      </c>
      <c r="C4" s="5" t="s">
        <v>44</v>
      </c>
      <c r="D4" s="6" t="s">
        <v>969</v>
      </c>
      <c r="E4" s="4" t="s">
        <v>46</v>
      </c>
      <c r="F4" s="4" t="s">
        <v>49</v>
      </c>
      <c r="G4" s="4" t="s">
        <v>978</v>
      </c>
      <c r="H4" s="6" t="s">
        <v>167</v>
      </c>
      <c r="I4" s="4" t="s">
        <v>50</v>
      </c>
      <c r="J4" s="72" t="s">
        <v>791</v>
      </c>
      <c r="K4" s="39" t="s">
        <v>155</v>
      </c>
      <c r="M4" s="39">
        <v>476783482</v>
      </c>
      <c r="N4" s="4" t="s">
        <v>51</v>
      </c>
      <c r="O4" s="39">
        <v>6203271863</v>
      </c>
      <c r="P4" s="10">
        <v>3485</v>
      </c>
      <c r="Q4" s="14"/>
      <c r="R4" s="1">
        <f t="shared" ref="R4:R39" si="0">P4+Q4</f>
        <v>3485</v>
      </c>
      <c r="S4" s="6" t="s">
        <v>151</v>
      </c>
      <c r="T4" s="6">
        <v>1632</v>
      </c>
      <c r="U4" s="6">
        <v>4015798</v>
      </c>
      <c r="W4" s="22">
        <v>45450</v>
      </c>
      <c r="X4" s="10">
        <v>1469904</v>
      </c>
      <c r="Y4" s="5" t="s">
        <v>189</v>
      </c>
      <c r="Z4" t="s">
        <v>170</v>
      </c>
      <c r="AA4" s="14">
        <v>0</v>
      </c>
      <c r="AC4" s="14"/>
      <c r="AD4" s="17">
        <f t="shared" ref="AD4:AD39" si="1">AA4+AB4+AC4</f>
        <v>0</v>
      </c>
      <c r="AF4" s="10"/>
      <c r="AH4" s="10"/>
      <c r="AI4">
        <v>10057</v>
      </c>
      <c r="AJ4" s="43">
        <v>7018</v>
      </c>
      <c r="AK4" s="112">
        <f>Tabla3[[#This Row],[ TOTAL DE GASTOS USD]]*$AM$1</f>
        <v>63071.181499999999</v>
      </c>
      <c r="AM4" s="111">
        <f>Tabla3[[#This Row],[FLETE EN MXN]]/Tabla3[[#This Row],[VALOR COMERCIAL MXN]]</f>
        <v>4.2908367825381794E-2</v>
      </c>
      <c r="AN4" s="45" t="s">
        <v>1019</v>
      </c>
      <c r="AO4" s="13" t="str">
        <f t="shared" ref="AO4:AO69" si="2">+C4&amp;" "&amp;D4&amp;" "&amp;" "&amp;U4</f>
        <v>BIP SALLY #118  4015798</v>
      </c>
      <c r="AP4">
        <v>40000448</v>
      </c>
      <c r="AR4">
        <v>20006954</v>
      </c>
    </row>
    <row r="5" spans="1:16369" ht="50.25" customHeight="1">
      <c r="B5" s="4" t="s">
        <v>63</v>
      </c>
      <c r="C5" s="5" t="s">
        <v>43</v>
      </c>
      <c r="D5" s="6" t="s">
        <v>211</v>
      </c>
      <c r="E5" s="4" t="s">
        <v>43</v>
      </c>
      <c r="F5" s="4" t="s">
        <v>49</v>
      </c>
      <c r="G5" s="40" t="s">
        <v>971</v>
      </c>
      <c r="H5" s="6" t="s">
        <v>167</v>
      </c>
      <c r="I5" s="4" t="s">
        <v>41</v>
      </c>
      <c r="J5" s="72" t="s">
        <v>1046</v>
      </c>
      <c r="K5" s="39" t="s">
        <v>155</v>
      </c>
      <c r="M5" s="9" t="s">
        <v>1047</v>
      </c>
      <c r="N5" s="4" t="s">
        <v>42</v>
      </c>
      <c r="O5" s="39" t="s">
        <v>1200</v>
      </c>
      <c r="P5" s="10">
        <v>1300</v>
      </c>
      <c r="Q5" s="14"/>
      <c r="R5" s="1">
        <f t="shared" si="0"/>
        <v>1300</v>
      </c>
      <c r="S5" s="6" t="s">
        <v>146</v>
      </c>
      <c r="T5" s="6">
        <v>3921</v>
      </c>
      <c r="U5" s="6">
        <v>4002385</v>
      </c>
      <c r="W5" s="22">
        <v>45453</v>
      </c>
      <c r="X5" s="10">
        <v>2040607</v>
      </c>
      <c r="Y5" s="5" t="s">
        <v>42</v>
      </c>
      <c r="Z5" t="s">
        <v>1201</v>
      </c>
      <c r="AA5" s="14">
        <v>83448.94</v>
      </c>
      <c r="AC5" s="14"/>
      <c r="AD5" s="17">
        <f t="shared" si="1"/>
        <v>83448.94</v>
      </c>
      <c r="AF5" s="10"/>
      <c r="AH5" s="10"/>
      <c r="AI5">
        <v>10062</v>
      </c>
      <c r="AJ5" s="43">
        <v>20300</v>
      </c>
      <c r="AK5" s="112">
        <f>Tabla3[[#This Row],[ TOTAL DE GASTOS USD]]*$AM$1</f>
        <v>23527.27</v>
      </c>
      <c r="AM5" s="111">
        <f>Tabla3[[#This Row],[FLETE EN MXN]]/Tabla3[[#This Row],[VALOR COMERCIAL MXN]]</f>
        <v>1.1529544885418897E-2</v>
      </c>
      <c r="AN5" s="45" t="s">
        <v>1202</v>
      </c>
      <c r="AO5" s="13" t="str">
        <f t="shared" si="2"/>
        <v>Perú #13  4002385</v>
      </c>
      <c r="AP5">
        <v>40000512</v>
      </c>
      <c r="AQ5">
        <v>20008189</v>
      </c>
      <c r="AR5">
        <v>20006956</v>
      </c>
    </row>
    <row r="6" spans="1:16369" ht="27" customHeight="1">
      <c r="B6" s="4" t="s">
        <v>63</v>
      </c>
      <c r="C6" s="5" t="s">
        <v>44</v>
      </c>
      <c r="D6" s="6" t="s">
        <v>970</v>
      </c>
      <c r="E6" s="4" t="s">
        <v>46</v>
      </c>
      <c r="F6" s="4" t="s">
        <v>49</v>
      </c>
      <c r="G6" s="4" t="s">
        <v>979</v>
      </c>
      <c r="H6" s="6" t="s">
        <v>167</v>
      </c>
      <c r="I6" s="4" t="s">
        <v>50</v>
      </c>
      <c r="J6" s="72" t="s">
        <v>988</v>
      </c>
      <c r="K6" s="39" t="s">
        <v>155</v>
      </c>
      <c r="M6" s="39">
        <v>476783485</v>
      </c>
      <c r="N6" s="4" t="s">
        <v>51</v>
      </c>
      <c r="O6" s="39">
        <v>6203430172</v>
      </c>
      <c r="P6" s="10">
        <v>3485</v>
      </c>
      <c r="Q6" s="14"/>
      <c r="R6" s="1">
        <f t="shared" si="0"/>
        <v>3485</v>
      </c>
      <c r="S6" s="6" t="s">
        <v>151</v>
      </c>
      <c r="T6" s="6">
        <v>1632</v>
      </c>
      <c r="U6" s="6">
        <v>4015829</v>
      </c>
      <c r="W6" s="22">
        <v>45451</v>
      </c>
      <c r="X6" s="10">
        <v>816983</v>
      </c>
      <c r="Y6" s="5" t="s">
        <v>189</v>
      </c>
      <c r="Z6" t="s">
        <v>170</v>
      </c>
      <c r="AA6" s="14">
        <v>0</v>
      </c>
      <c r="AC6" s="14"/>
      <c r="AD6" s="17">
        <f t="shared" si="1"/>
        <v>0</v>
      </c>
      <c r="AF6" s="10"/>
      <c r="AH6" s="10"/>
      <c r="AI6">
        <v>10058</v>
      </c>
      <c r="AJ6" s="43">
        <v>7018</v>
      </c>
      <c r="AK6" s="112">
        <f>Tabla3[[#This Row],[ TOTAL DE GASTOS USD]]*$AM$1</f>
        <v>63071.181499999999</v>
      </c>
      <c r="AM6" s="111">
        <f>Tabla3[[#This Row],[FLETE EN MXN]]/Tabla3[[#This Row],[VALOR COMERCIAL MXN]]</f>
        <v>7.7200114935072089E-2</v>
      </c>
      <c r="AN6" s="45" t="s">
        <v>1019</v>
      </c>
      <c r="AO6" s="13" t="str">
        <f t="shared" si="2"/>
        <v>BIP SALLY #119  4015829</v>
      </c>
      <c r="AP6">
        <v>40000450</v>
      </c>
      <c r="AR6">
        <v>20006955</v>
      </c>
    </row>
    <row r="7" spans="1:16369" ht="27" customHeight="1">
      <c r="B7" s="4" t="s">
        <v>63</v>
      </c>
      <c r="C7" s="5" t="s">
        <v>44</v>
      </c>
      <c r="D7" s="6" t="s">
        <v>975</v>
      </c>
      <c r="E7" s="4" t="s">
        <v>46</v>
      </c>
      <c r="F7" s="4" t="s">
        <v>49</v>
      </c>
      <c r="G7" s="4" t="s">
        <v>980</v>
      </c>
      <c r="H7" s="6" t="s">
        <v>167</v>
      </c>
      <c r="I7" s="4" t="s">
        <v>50</v>
      </c>
      <c r="J7" s="72" t="s">
        <v>987</v>
      </c>
      <c r="K7" s="39" t="s">
        <v>155</v>
      </c>
      <c r="M7" s="39">
        <v>476783481</v>
      </c>
      <c r="N7" s="4" t="s">
        <v>51</v>
      </c>
      <c r="O7" s="39">
        <v>6203333324</v>
      </c>
      <c r="P7" s="10">
        <v>3485</v>
      </c>
      <c r="Q7" s="14"/>
      <c r="R7" s="1">
        <f t="shared" si="0"/>
        <v>3485</v>
      </c>
      <c r="S7" s="6" t="s">
        <v>151</v>
      </c>
      <c r="T7" s="6">
        <v>1632</v>
      </c>
      <c r="U7" s="6">
        <v>4016038</v>
      </c>
      <c r="W7" s="22">
        <v>45453</v>
      </c>
      <c r="X7" s="10">
        <v>739773</v>
      </c>
      <c r="Y7" s="5" t="s">
        <v>189</v>
      </c>
      <c r="Z7" t="s">
        <v>170</v>
      </c>
      <c r="AA7" s="14">
        <v>0</v>
      </c>
      <c r="AC7" s="14"/>
      <c r="AD7" s="17">
        <f t="shared" si="1"/>
        <v>0</v>
      </c>
      <c r="AF7" s="10"/>
      <c r="AH7" s="10"/>
      <c r="AI7">
        <v>10063</v>
      </c>
      <c r="AJ7" s="43">
        <v>7018</v>
      </c>
      <c r="AK7" s="112">
        <f>Tabla3[[#This Row],[ TOTAL DE GASTOS USD]]*$AM$1</f>
        <v>63071.181499999999</v>
      </c>
      <c r="AM7" s="111">
        <f>Tabla3[[#This Row],[FLETE EN MXN]]/Tabla3[[#This Row],[VALOR COMERCIAL MXN]]</f>
        <v>8.5257479659300889E-2</v>
      </c>
      <c r="AN7" s="45" t="s">
        <v>1050</v>
      </c>
      <c r="AO7" s="13" t="str">
        <f t="shared" si="2"/>
        <v>BIP SALLY #120  4016038</v>
      </c>
      <c r="AP7">
        <v>40000458</v>
      </c>
      <c r="AR7">
        <v>20006957</v>
      </c>
    </row>
    <row r="8" spans="1:16369" ht="27" customHeight="1">
      <c r="B8" s="4" t="s">
        <v>63</v>
      </c>
      <c r="C8" s="5" t="s">
        <v>44</v>
      </c>
      <c r="D8" s="6" t="s">
        <v>976</v>
      </c>
      <c r="E8" s="4" t="s">
        <v>46</v>
      </c>
      <c r="F8" s="4" t="s">
        <v>49</v>
      </c>
      <c r="G8" s="4" t="s">
        <v>997</v>
      </c>
      <c r="H8" s="6" t="s">
        <v>167</v>
      </c>
      <c r="I8" s="4" t="s">
        <v>50</v>
      </c>
      <c r="J8" s="72" t="s">
        <v>996</v>
      </c>
      <c r="K8" s="39" t="s">
        <v>155</v>
      </c>
      <c r="M8" s="39">
        <v>477889892</v>
      </c>
      <c r="N8" s="4" t="s">
        <v>51</v>
      </c>
      <c r="O8" s="39">
        <v>6203614677</v>
      </c>
      <c r="P8" s="10">
        <v>3485</v>
      </c>
      <c r="Q8" s="14"/>
      <c r="R8" s="1">
        <f t="shared" si="0"/>
        <v>3485</v>
      </c>
      <c r="S8" s="6" t="s">
        <v>151</v>
      </c>
      <c r="T8" s="6">
        <v>1632</v>
      </c>
      <c r="U8" s="6">
        <v>4016243</v>
      </c>
      <c r="W8" s="22">
        <v>45455</v>
      </c>
      <c r="X8" s="10">
        <v>1229464</v>
      </c>
      <c r="Y8" s="5" t="s">
        <v>189</v>
      </c>
      <c r="Z8" t="s">
        <v>170</v>
      </c>
      <c r="AA8" s="14">
        <v>0</v>
      </c>
      <c r="AC8" s="14"/>
      <c r="AD8" s="17">
        <f t="shared" si="1"/>
        <v>0</v>
      </c>
      <c r="AF8" s="10"/>
      <c r="AH8" s="10"/>
      <c r="AI8">
        <v>10071</v>
      </c>
      <c r="AJ8" s="43">
        <v>7018</v>
      </c>
      <c r="AK8" s="112">
        <f>Tabla3[[#This Row],[ TOTAL DE GASTOS USD]]*$AM$1</f>
        <v>63071.181499999999</v>
      </c>
      <c r="AM8" s="111">
        <f>Tabla3[[#This Row],[FLETE EN MXN]]/Tabla3[[#This Row],[VALOR COMERCIAL MXN]]</f>
        <v>5.1299738341260906E-2</v>
      </c>
      <c r="AN8" s="45" t="s">
        <v>1051</v>
      </c>
      <c r="AO8" s="13" t="str">
        <f t="shared" si="2"/>
        <v>BIP SALLY #121  4016243</v>
      </c>
      <c r="AP8">
        <v>40000459</v>
      </c>
      <c r="AR8">
        <v>20006983</v>
      </c>
    </row>
    <row r="9" spans="1:16369" ht="27" customHeight="1">
      <c r="B9" s="4" t="s">
        <v>64</v>
      </c>
      <c r="C9" s="5" t="s">
        <v>44</v>
      </c>
      <c r="D9" s="6" t="s">
        <v>981</v>
      </c>
      <c r="E9" s="4" t="s">
        <v>46</v>
      </c>
      <c r="F9" s="4" t="s">
        <v>49</v>
      </c>
      <c r="G9" s="4" t="s">
        <v>998</v>
      </c>
      <c r="H9" s="6" t="s">
        <v>167</v>
      </c>
      <c r="I9" s="4" t="s">
        <v>50</v>
      </c>
      <c r="J9" s="69">
        <v>283252</v>
      </c>
      <c r="K9" s="39" t="s">
        <v>155</v>
      </c>
      <c r="M9" s="39">
        <v>477889890</v>
      </c>
      <c r="N9" s="4" t="s">
        <v>51</v>
      </c>
      <c r="O9" s="39">
        <v>6203619936</v>
      </c>
      <c r="P9" s="10">
        <v>3485</v>
      </c>
      <c r="Q9" s="14"/>
      <c r="R9" s="1">
        <v>3485</v>
      </c>
      <c r="S9" s="6" t="s">
        <v>151</v>
      </c>
      <c r="T9" s="6">
        <v>1632</v>
      </c>
      <c r="U9" s="6">
        <v>4016350</v>
      </c>
      <c r="W9" s="22">
        <v>45456</v>
      </c>
      <c r="X9" s="10">
        <v>1858594</v>
      </c>
      <c r="Y9" s="5" t="s">
        <v>189</v>
      </c>
      <c r="Z9" t="s">
        <v>170</v>
      </c>
      <c r="AA9" s="14">
        <v>0</v>
      </c>
      <c r="AC9" s="14"/>
      <c r="AD9" s="17">
        <f t="shared" si="1"/>
        <v>0</v>
      </c>
      <c r="AF9" s="10"/>
      <c r="AH9" s="10"/>
      <c r="AI9">
        <v>10072</v>
      </c>
      <c r="AJ9" s="43">
        <v>7018</v>
      </c>
      <c r="AK9" s="112">
        <f>Tabla3[[#This Row],[ TOTAL DE GASTOS USD]]*$AM$1</f>
        <v>63071.181499999999</v>
      </c>
      <c r="AM9" s="111">
        <f>Tabla3[[#This Row],[FLETE EN MXN]]/Tabla3[[#This Row],[VALOR COMERCIAL MXN]]</f>
        <v>3.393488922271351E-2</v>
      </c>
      <c r="AN9" s="45" t="s">
        <v>1051</v>
      </c>
      <c r="AO9" s="13" t="str">
        <f t="shared" si="2"/>
        <v>BIP SALLY #122  4016350</v>
      </c>
      <c r="AP9">
        <v>40000461</v>
      </c>
      <c r="AR9">
        <v>20006962</v>
      </c>
    </row>
    <row r="10" spans="1:16369" ht="27" customHeight="1">
      <c r="B10" s="4" t="s">
        <v>63</v>
      </c>
      <c r="C10" s="5" t="s">
        <v>116</v>
      </c>
      <c r="D10" s="6" t="s">
        <v>197</v>
      </c>
      <c r="E10" s="4" t="s">
        <v>46</v>
      </c>
      <c r="F10" s="4" t="s">
        <v>49</v>
      </c>
      <c r="G10" s="4" t="s">
        <v>986</v>
      </c>
      <c r="H10" s="6" t="s">
        <v>167</v>
      </c>
      <c r="I10" s="4" t="s">
        <v>50</v>
      </c>
      <c r="K10" s="39" t="s">
        <v>155</v>
      </c>
      <c r="M10" s="100" t="s">
        <v>1083</v>
      </c>
      <c r="N10" s="6" t="s">
        <v>452</v>
      </c>
      <c r="O10" s="39">
        <v>93536379</v>
      </c>
      <c r="P10" s="10">
        <v>3385</v>
      </c>
      <c r="Q10" s="14"/>
      <c r="R10" s="1">
        <f t="shared" si="0"/>
        <v>3385</v>
      </c>
      <c r="S10" s="6" t="s">
        <v>151</v>
      </c>
      <c r="T10" s="6">
        <v>1688</v>
      </c>
      <c r="U10" s="6">
        <v>4002511</v>
      </c>
      <c r="W10" s="22">
        <v>45453</v>
      </c>
      <c r="X10" s="10">
        <v>783036</v>
      </c>
      <c r="Y10" s="5" t="s">
        <v>75</v>
      </c>
      <c r="Z10" t="s">
        <v>995</v>
      </c>
      <c r="AA10" s="14">
        <v>8043.84</v>
      </c>
      <c r="AC10" s="14"/>
      <c r="AD10" s="17">
        <f t="shared" si="1"/>
        <v>8043.84</v>
      </c>
      <c r="AF10" s="10"/>
      <c r="AH10" s="10"/>
      <c r="AI10">
        <v>10064</v>
      </c>
      <c r="AJ10" s="10">
        <v>7018</v>
      </c>
      <c r="AK10" s="112">
        <f>Tabla3[[#This Row],[ TOTAL DE GASTOS USD]]*$AM$1</f>
        <v>61261.391499999998</v>
      </c>
      <c r="AM10" s="111">
        <f>Tabla3[[#This Row],[FLETE EN MXN]]/Tabla3[[#This Row],[VALOR COMERCIAL MXN]]</f>
        <v>7.8235727986963557E-2</v>
      </c>
      <c r="AN10" s="45" t="s">
        <v>1084</v>
      </c>
      <c r="AO10" s="13" t="str">
        <f t="shared" si="2"/>
        <v>BIP LOREAL #9  4002511</v>
      </c>
      <c r="AP10">
        <v>40000437</v>
      </c>
      <c r="AQ10">
        <v>20006952</v>
      </c>
      <c r="AR10">
        <v>20006958</v>
      </c>
    </row>
    <row r="11" spans="1:16369" ht="27" customHeight="1">
      <c r="B11" s="4" t="s">
        <v>63</v>
      </c>
      <c r="C11" s="5" t="s">
        <v>84</v>
      </c>
      <c r="D11" s="6" t="s">
        <v>977</v>
      </c>
      <c r="E11" s="4" t="s">
        <v>84</v>
      </c>
      <c r="F11" s="4" t="s">
        <v>52</v>
      </c>
      <c r="G11" s="4" t="s">
        <v>983</v>
      </c>
      <c r="H11" s="6" t="s">
        <v>167</v>
      </c>
      <c r="I11" s="4" t="s">
        <v>140</v>
      </c>
      <c r="J11" s="72" t="s">
        <v>245</v>
      </c>
      <c r="K11" s="39" t="s">
        <v>155</v>
      </c>
      <c r="M11" s="39" t="s">
        <v>982</v>
      </c>
      <c r="N11" s="4" t="s">
        <v>70</v>
      </c>
      <c r="O11" s="39" t="s">
        <v>245</v>
      </c>
      <c r="P11" s="10">
        <v>0</v>
      </c>
      <c r="Q11" s="14"/>
      <c r="R11" s="1">
        <f t="shared" si="0"/>
        <v>0</v>
      </c>
      <c r="S11" s="6" t="s">
        <v>245</v>
      </c>
      <c r="T11" s="6" t="s">
        <v>245</v>
      </c>
      <c r="U11" s="6" t="s">
        <v>245</v>
      </c>
      <c r="W11" s="22"/>
      <c r="X11" s="10"/>
      <c r="Y11" s="5" t="s">
        <v>245</v>
      </c>
      <c r="AA11" s="14">
        <v>0</v>
      </c>
      <c r="AC11" s="14"/>
      <c r="AD11" s="17">
        <f t="shared" si="1"/>
        <v>0</v>
      </c>
      <c r="AF11" s="10"/>
      <c r="AH11" s="10"/>
      <c r="AI11" s="47" t="s">
        <v>245</v>
      </c>
      <c r="AJ11" s="10"/>
      <c r="AK11" s="112">
        <f>Tabla3[[#This Row],[ TOTAL DE GASTOS USD]]*$AM$1</f>
        <v>0</v>
      </c>
      <c r="AM11" s="111" t="e">
        <f>Tabla3[[#This Row],[FLETE EN MXN]]/Tabla3[[#This Row],[VALOR COMERCIAL MXN]]</f>
        <v>#DIV/0!</v>
      </c>
      <c r="AN11" s="21"/>
      <c r="AO11" s="13" t="str">
        <f t="shared" si="2"/>
        <v>Brasil #envio aereo  N/A</v>
      </c>
    </row>
    <row r="12" spans="1:16369" ht="27" customHeight="1">
      <c r="B12" s="4" t="s">
        <v>63</v>
      </c>
      <c r="C12" s="5" t="s">
        <v>92</v>
      </c>
      <c r="D12" s="6" t="s">
        <v>780</v>
      </c>
      <c r="E12" s="4" t="s">
        <v>92</v>
      </c>
      <c r="F12" s="4" t="s">
        <v>52</v>
      </c>
      <c r="G12" s="4" t="s">
        <v>984</v>
      </c>
      <c r="H12" s="6" t="s">
        <v>167</v>
      </c>
      <c r="I12" s="4" t="s">
        <v>140</v>
      </c>
      <c r="J12" s="72" t="s">
        <v>245</v>
      </c>
      <c r="K12" s="39" t="s">
        <v>155</v>
      </c>
      <c r="M12" s="39" t="s">
        <v>985</v>
      </c>
      <c r="N12" s="4" t="s">
        <v>70</v>
      </c>
      <c r="O12" s="39" t="s">
        <v>245</v>
      </c>
      <c r="P12" s="10">
        <v>0</v>
      </c>
      <c r="Q12" s="14"/>
      <c r="R12" s="1">
        <f t="shared" si="0"/>
        <v>0</v>
      </c>
      <c r="S12" s="6" t="s">
        <v>245</v>
      </c>
      <c r="T12" s="6" t="s">
        <v>245</v>
      </c>
      <c r="U12" s="6" t="s">
        <v>245</v>
      </c>
      <c r="W12" s="22"/>
      <c r="X12" s="10"/>
      <c r="Y12" s="5" t="s">
        <v>245</v>
      </c>
      <c r="AA12" s="14">
        <v>0</v>
      </c>
      <c r="AC12" s="14"/>
      <c r="AD12" s="17">
        <f t="shared" si="1"/>
        <v>0</v>
      </c>
      <c r="AF12" s="10"/>
      <c r="AH12" s="10"/>
      <c r="AI12" s="47" t="s">
        <v>245</v>
      </c>
      <c r="AJ12" s="10"/>
      <c r="AK12" s="112">
        <f>Tabla3[[#This Row],[ TOTAL DE GASTOS USD]]*$AM$1</f>
        <v>0</v>
      </c>
      <c r="AM12" s="111" t="e">
        <f>Tabla3[[#This Row],[FLETE EN MXN]]/Tabla3[[#This Row],[VALOR COMERCIAL MXN]]</f>
        <v>#DIV/0!</v>
      </c>
      <c r="AN12" s="21"/>
      <c r="AO12" s="13" t="str">
        <f t="shared" si="2"/>
        <v>Italia #12  N/A</v>
      </c>
    </row>
    <row r="13" spans="1:16369" ht="78" customHeight="1">
      <c r="B13" s="4" t="s">
        <v>63</v>
      </c>
      <c r="C13" s="5" t="s">
        <v>92</v>
      </c>
      <c r="D13" s="6" t="s">
        <v>211</v>
      </c>
      <c r="E13" s="4" t="s">
        <v>92</v>
      </c>
      <c r="F13" s="4" t="s">
        <v>40</v>
      </c>
      <c r="G13" s="40" t="s">
        <v>1089</v>
      </c>
      <c r="H13" s="6" t="s">
        <v>167</v>
      </c>
      <c r="I13" s="4" t="s">
        <v>41</v>
      </c>
      <c r="J13" s="48" t="s">
        <v>1007</v>
      </c>
      <c r="K13" s="39" t="s">
        <v>155</v>
      </c>
      <c r="M13" s="39">
        <v>66953219</v>
      </c>
      <c r="N13" s="4" t="s">
        <v>74</v>
      </c>
      <c r="O13" s="39">
        <v>10120144</v>
      </c>
      <c r="P13" s="10">
        <v>6322.52</v>
      </c>
      <c r="Q13" s="14"/>
      <c r="R13" s="1">
        <f t="shared" si="0"/>
        <v>6322.52</v>
      </c>
      <c r="S13" s="6" t="s">
        <v>147</v>
      </c>
      <c r="T13" s="6">
        <v>3921</v>
      </c>
      <c r="U13" s="6">
        <v>4010803</v>
      </c>
      <c r="W13" s="22">
        <v>45457</v>
      </c>
      <c r="X13" s="10">
        <v>2073592</v>
      </c>
      <c r="Y13" s="5" t="s">
        <v>42</v>
      </c>
      <c r="Z13" t="s">
        <v>1178</v>
      </c>
      <c r="AA13" s="14">
        <v>30496.09</v>
      </c>
      <c r="AC13" s="14"/>
      <c r="AD13" s="17">
        <f t="shared" si="1"/>
        <v>30496.09</v>
      </c>
      <c r="AF13" s="10"/>
      <c r="AH13" s="10"/>
      <c r="AI13">
        <v>10074</v>
      </c>
      <c r="AJ13" s="43">
        <v>9639.6</v>
      </c>
      <c r="AK13" s="112">
        <f>Tabla3[[#This Row],[ TOTAL DE GASTOS USD]]*$AM$1</f>
        <v>114424.33470800001</v>
      </c>
      <c r="AM13" s="111">
        <f>Tabla3[[#This Row],[FLETE EN MXN]]/Tabla3[[#This Row],[VALOR COMERCIAL MXN]]</f>
        <v>5.5181701466826653E-2</v>
      </c>
      <c r="AN13" s="45" t="s">
        <v>1179</v>
      </c>
      <c r="AO13" s="96" t="str">
        <f t="shared" si="2"/>
        <v>Italia #13  4010803</v>
      </c>
      <c r="AP13">
        <v>20006992</v>
      </c>
      <c r="AQ13">
        <v>20008188</v>
      </c>
      <c r="AR13">
        <v>20006972</v>
      </c>
    </row>
    <row r="14" spans="1:16369" ht="27" customHeight="1">
      <c r="B14" s="4" t="s">
        <v>63</v>
      </c>
      <c r="C14" s="5" t="s">
        <v>92</v>
      </c>
      <c r="D14" s="6" t="s">
        <v>212</v>
      </c>
      <c r="E14" s="4" t="s">
        <v>92</v>
      </c>
      <c r="F14" s="4" t="s">
        <v>40</v>
      </c>
      <c r="G14" s="4" t="s">
        <v>1044</v>
      </c>
      <c r="H14" s="6" t="s">
        <v>167</v>
      </c>
      <c r="I14" s="4" t="s">
        <v>218</v>
      </c>
      <c r="J14" s="48" t="s">
        <v>1045</v>
      </c>
      <c r="K14" s="39" t="s">
        <v>155</v>
      </c>
      <c r="M14" s="39">
        <v>69620557</v>
      </c>
      <c r="N14" s="4" t="s">
        <v>74</v>
      </c>
      <c r="O14" s="39">
        <v>10120402</v>
      </c>
      <c r="P14" s="10">
        <v>3508.88</v>
      </c>
      <c r="Q14" s="14"/>
      <c r="R14" s="1">
        <f t="shared" si="0"/>
        <v>3508.88</v>
      </c>
      <c r="S14" s="6" t="s">
        <v>147</v>
      </c>
      <c r="T14" s="6">
        <v>3921</v>
      </c>
      <c r="U14" s="6">
        <v>4011033</v>
      </c>
      <c r="W14" s="22">
        <v>45467</v>
      </c>
      <c r="X14" s="10">
        <v>743850</v>
      </c>
      <c r="Y14" s="5" t="s">
        <v>42</v>
      </c>
      <c r="Z14" t="s">
        <v>1239</v>
      </c>
      <c r="AA14" s="14">
        <v>16482.599999999999</v>
      </c>
      <c r="AC14" s="14"/>
      <c r="AD14" s="17">
        <f t="shared" si="1"/>
        <v>16482.599999999999</v>
      </c>
      <c r="AF14" s="10"/>
      <c r="AH14" s="10"/>
      <c r="AI14">
        <v>10095</v>
      </c>
      <c r="AJ14" s="80">
        <v>9639.6</v>
      </c>
      <c r="AK14" s="112">
        <f>Tabla3[[#This Row],[ TOTAL DE GASTOS USD]]*$AM$1</f>
        <v>63503.359351999999</v>
      </c>
      <c r="AM14" s="111">
        <f>Tabla3[[#This Row],[FLETE EN MXN]]/Tabla3[[#This Row],[VALOR COMERCIAL MXN]]</f>
        <v>8.5371189557034349E-2</v>
      </c>
      <c r="AN14" s="45" t="s">
        <v>1240</v>
      </c>
      <c r="AO14" s="13" t="str">
        <f t="shared" si="2"/>
        <v>Italia #14  4011033</v>
      </c>
      <c r="AP14">
        <v>20007175</v>
      </c>
      <c r="AQ14">
        <v>20008482</v>
      </c>
      <c r="AR14">
        <v>20007242</v>
      </c>
    </row>
    <row r="15" spans="1:16369" ht="27" customHeight="1">
      <c r="B15" s="4" t="s">
        <v>63</v>
      </c>
      <c r="C15" s="5" t="s">
        <v>44</v>
      </c>
      <c r="D15" s="6" t="s">
        <v>999</v>
      </c>
      <c r="E15" s="4" t="s">
        <v>46</v>
      </c>
      <c r="F15" s="4" t="s">
        <v>49</v>
      </c>
      <c r="G15" s="4" t="s">
        <v>1001</v>
      </c>
      <c r="H15" s="6" t="s">
        <v>167</v>
      </c>
      <c r="I15" s="4" t="s">
        <v>50</v>
      </c>
      <c r="J15" s="72" t="s">
        <v>1002</v>
      </c>
      <c r="K15" s="39" t="s">
        <v>155</v>
      </c>
      <c r="M15" s="39">
        <v>477889893</v>
      </c>
      <c r="N15" s="4" t="s">
        <v>51</v>
      </c>
      <c r="O15" s="39">
        <v>6203617792</v>
      </c>
      <c r="P15" s="10">
        <v>3485</v>
      </c>
      <c r="Q15" s="14"/>
      <c r="R15" s="1">
        <f t="shared" si="0"/>
        <v>3485</v>
      </c>
      <c r="S15" s="6" t="s">
        <v>151</v>
      </c>
      <c r="T15" s="6">
        <v>1632</v>
      </c>
      <c r="U15" s="6">
        <v>4016375</v>
      </c>
      <c r="W15" s="22">
        <v>45456</v>
      </c>
      <c r="X15" s="10">
        <v>1932478</v>
      </c>
      <c r="Y15" s="5" t="s">
        <v>189</v>
      </c>
      <c r="Z15" t="s">
        <v>170</v>
      </c>
      <c r="AA15" s="14">
        <v>0</v>
      </c>
      <c r="AC15" s="14"/>
      <c r="AD15" s="17">
        <f t="shared" si="1"/>
        <v>0</v>
      </c>
      <c r="AF15" s="10"/>
      <c r="AH15" s="10"/>
      <c r="AI15">
        <v>10073</v>
      </c>
      <c r="AJ15" s="43">
        <v>7018</v>
      </c>
      <c r="AK15" s="112">
        <f>Tabla3[[#This Row],[ TOTAL DE GASTOS USD]]*$AM$1</f>
        <v>63071.181499999999</v>
      </c>
      <c r="AM15" s="111">
        <f>Tabla3[[#This Row],[FLETE EN MXN]]/Tabla3[[#This Row],[VALOR COMERCIAL MXN]]</f>
        <v>3.2637464178117422E-2</v>
      </c>
      <c r="AN15" s="45" t="s">
        <v>1051</v>
      </c>
      <c r="AO15" s="13" t="str">
        <f t="shared" si="2"/>
        <v>BIP SALLY #123  4016375</v>
      </c>
      <c r="AP15">
        <v>40000460</v>
      </c>
      <c r="AR15">
        <v>20006963</v>
      </c>
    </row>
    <row r="16" spans="1:16369" ht="27" customHeight="1">
      <c r="B16" s="4" t="s">
        <v>63</v>
      </c>
      <c r="C16" s="5" t="s">
        <v>44</v>
      </c>
      <c r="D16" s="6" t="s">
        <v>1000</v>
      </c>
      <c r="E16" s="4" t="s">
        <v>46</v>
      </c>
      <c r="F16" s="4" t="s">
        <v>49</v>
      </c>
      <c r="G16" s="4" t="s">
        <v>1004</v>
      </c>
      <c r="H16" s="6" t="s">
        <v>167</v>
      </c>
      <c r="I16" s="4" t="s">
        <v>50</v>
      </c>
      <c r="J16" s="70" t="s">
        <v>1006</v>
      </c>
      <c r="K16" s="39" t="s">
        <v>155</v>
      </c>
      <c r="M16" s="39">
        <v>477889889</v>
      </c>
      <c r="N16" s="4" t="s">
        <v>51</v>
      </c>
      <c r="O16" s="39">
        <v>6203686209</v>
      </c>
      <c r="P16" s="10">
        <v>3485</v>
      </c>
      <c r="Q16" s="14"/>
      <c r="R16" s="1">
        <f t="shared" si="0"/>
        <v>3485</v>
      </c>
      <c r="S16" s="6" t="s">
        <v>151</v>
      </c>
      <c r="T16" s="6">
        <v>1632</v>
      </c>
      <c r="U16" s="6">
        <v>4016440</v>
      </c>
      <c r="W16" s="22">
        <v>45457</v>
      </c>
      <c r="X16" s="10">
        <v>1144135</v>
      </c>
      <c r="Y16" s="5" t="s">
        <v>189</v>
      </c>
      <c r="Z16" t="s">
        <v>170</v>
      </c>
      <c r="AA16" s="14">
        <v>0</v>
      </c>
      <c r="AC16" s="14"/>
      <c r="AD16" s="17">
        <f t="shared" si="1"/>
        <v>0</v>
      </c>
      <c r="AF16" s="10"/>
      <c r="AH16" s="10"/>
      <c r="AI16">
        <v>10079</v>
      </c>
      <c r="AJ16" s="43">
        <v>7018</v>
      </c>
      <c r="AK16" s="112">
        <f>Tabla3[[#This Row],[ TOTAL DE GASTOS USD]]*$AM$1</f>
        <v>63071.181499999999</v>
      </c>
      <c r="AM16" s="111">
        <f>Tabla3[[#This Row],[FLETE EN MXN]]/Tabla3[[#This Row],[VALOR COMERCIAL MXN]]</f>
        <v>5.512564644906414E-2</v>
      </c>
      <c r="AN16" s="45" t="s">
        <v>1051</v>
      </c>
      <c r="AO16" s="13" t="str">
        <f t="shared" si="2"/>
        <v>BIP SALLY #124  4016440</v>
      </c>
      <c r="AP16">
        <v>40000462</v>
      </c>
      <c r="AR16">
        <v>20006985</v>
      </c>
    </row>
    <row r="17" spans="1:45" ht="27" customHeight="1">
      <c r="B17" s="4" t="s">
        <v>63</v>
      </c>
      <c r="C17" s="5" t="s">
        <v>44</v>
      </c>
      <c r="D17" s="6" t="s">
        <v>1003</v>
      </c>
      <c r="E17" s="4" t="s">
        <v>46</v>
      </c>
      <c r="F17" s="4" t="s">
        <v>49</v>
      </c>
      <c r="G17" s="4" t="s">
        <v>1005</v>
      </c>
      <c r="H17" s="6" t="s">
        <v>167</v>
      </c>
      <c r="I17" s="4" t="s">
        <v>50</v>
      </c>
      <c r="J17" s="72" t="s">
        <v>1012</v>
      </c>
      <c r="K17" s="39" t="s">
        <v>155</v>
      </c>
      <c r="M17" s="39">
        <v>477889891</v>
      </c>
      <c r="N17" s="4" t="s">
        <v>51</v>
      </c>
      <c r="O17" s="39">
        <v>6203829285</v>
      </c>
      <c r="P17" s="10">
        <v>3485</v>
      </c>
      <c r="Q17" s="14"/>
      <c r="R17" s="1">
        <f t="shared" ref="R17" si="3">P17+Q17</f>
        <v>3485</v>
      </c>
      <c r="S17" s="6" t="s">
        <v>151</v>
      </c>
      <c r="T17" s="6">
        <v>1632</v>
      </c>
      <c r="U17" s="6">
        <v>4016650</v>
      </c>
      <c r="W17" s="22">
        <v>45461</v>
      </c>
      <c r="X17" s="10">
        <v>771408</v>
      </c>
      <c r="Y17" s="5" t="s">
        <v>189</v>
      </c>
      <c r="Z17" t="s">
        <v>170</v>
      </c>
      <c r="AA17" s="14">
        <v>0</v>
      </c>
      <c r="AC17" s="14"/>
      <c r="AD17" s="17"/>
      <c r="AF17" s="10"/>
      <c r="AH17" s="10"/>
      <c r="AI17">
        <v>10084</v>
      </c>
      <c r="AJ17" s="43">
        <v>7018</v>
      </c>
      <c r="AK17" s="112">
        <f>Tabla3[[#This Row],[ TOTAL DE GASTOS USD]]*$AM$1</f>
        <v>63071.181499999999</v>
      </c>
      <c r="AM17" s="111">
        <f>Tabla3[[#This Row],[FLETE EN MXN]]/Tabla3[[#This Row],[VALOR COMERCIAL MXN]]</f>
        <v>8.1761119277995564E-2</v>
      </c>
      <c r="AN17" s="45" t="s">
        <v>1051</v>
      </c>
      <c r="AO17" s="13" t="str">
        <f t="shared" si="2"/>
        <v>BIP SALLY #125  4016650</v>
      </c>
      <c r="AP17">
        <v>40000463</v>
      </c>
      <c r="AS17">
        <v>20006981</v>
      </c>
    </row>
    <row r="18" spans="1:45" ht="27" customHeight="1">
      <c r="A18" t="s">
        <v>1204</v>
      </c>
      <c r="B18" s="4" t="s">
        <v>63</v>
      </c>
      <c r="C18" s="5" t="s">
        <v>87</v>
      </c>
      <c r="D18" s="6" t="s">
        <v>185</v>
      </c>
      <c r="E18" s="4" t="s">
        <v>87</v>
      </c>
      <c r="F18" s="4" t="s">
        <v>40</v>
      </c>
      <c r="G18" s="40" t="s">
        <v>1030</v>
      </c>
      <c r="H18" s="6" t="s">
        <v>167</v>
      </c>
      <c r="I18" s="4" t="s">
        <v>41</v>
      </c>
      <c r="J18" s="39" t="s">
        <v>1039</v>
      </c>
      <c r="K18" s="39" t="s">
        <v>155</v>
      </c>
      <c r="M18" s="9" t="s">
        <v>1038</v>
      </c>
      <c r="N18" s="4" t="s">
        <v>42</v>
      </c>
      <c r="O18" s="39" t="s">
        <v>1314</v>
      </c>
      <c r="P18" s="10">
        <v>1305</v>
      </c>
      <c r="Q18" s="14"/>
      <c r="R18" s="1">
        <f t="shared" ref="R18:R24" si="4">P18+Q18</f>
        <v>1305</v>
      </c>
      <c r="S18" s="6" t="s">
        <v>146</v>
      </c>
      <c r="T18" s="6">
        <v>3921</v>
      </c>
      <c r="U18" s="6">
        <v>4002570</v>
      </c>
      <c r="W18" s="22">
        <v>45467</v>
      </c>
      <c r="X18" s="10">
        <v>2075975</v>
      </c>
      <c r="Y18" s="5" t="s">
        <v>42</v>
      </c>
      <c r="Z18" t="s">
        <v>1313</v>
      </c>
      <c r="AA18" s="14">
        <v>110738.23</v>
      </c>
      <c r="AC18" s="14"/>
      <c r="AD18" s="17">
        <f t="shared" si="1"/>
        <v>110738.23</v>
      </c>
      <c r="AF18" s="10"/>
      <c r="AH18" s="10"/>
      <c r="AI18">
        <v>10090</v>
      </c>
      <c r="AJ18" s="43">
        <v>20300</v>
      </c>
      <c r="AK18" s="112">
        <f>Tabla3[[#This Row],[ TOTAL DE GASTOS USD]]*$AM$1</f>
        <v>23617.7595</v>
      </c>
      <c r="AM18" s="111">
        <f>Tabla3[[#This Row],[FLETE EN MXN]]/Tabla3[[#This Row],[VALOR COMERCIAL MXN]]</f>
        <v>1.1376707089439901E-2</v>
      </c>
      <c r="AN18" s="45" t="s">
        <v>1315</v>
      </c>
      <c r="AO18" s="13" t="str">
        <f t="shared" si="2"/>
        <v>Chile #8  4002570</v>
      </c>
      <c r="AP18">
        <v>40000575</v>
      </c>
      <c r="AQ18">
        <v>20009447</v>
      </c>
      <c r="AS18">
        <v>20006982</v>
      </c>
    </row>
    <row r="19" spans="1:45" ht="43.5" customHeight="1">
      <c r="B19" s="4" t="s">
        <v>63</v>
      </c>
      <c r="C19" s="5" t="s">
        <v>45</v>
      </c>
      <c r="D19" s="6" t="s">
        <v>197</v>
      </c>
      <c r="E19" s="4" t="s">
        <v>45</v>
      </c>
      <c r="F19" s="4" t="s">
        <v>40</v>
      </c>
      <c r="G19" s="40" t="s">
        <v>1031</v>
      </c>
      <c r="H19" s="6" t="s">
        <v>167</v>
      </c>
      <c r="I19" s="6" t="s">
        <v>432</v>
      </c>
      <c r="J19" s="48" t="s">
        <v>1041</v>
      </c>
      <c r="K19" s="39" t="s">
        <v>155</v>
      </c>
      <c r="M19" s="39" t="s">
        <v>1040</v>
      </c>
      <c r="N19" s="4" t="s">
        <v>74</v>
      </c>
      <c r="O19" s="39">
        <v>10120400</v>
      </c>
      <c r="P19" s="10">
        <v>7111.27</v>
      </c>
      <c r="Q19" s="14"/>
      <c r="R19" s="1">
        <f t="shared" si="4"/>
        <v>7111.27</v>
      </c>
      <c r="S19" s="6" t="s">
        <v>147</v>
      </c>
      <c r="T19" s="6">
        <v>3921</v>
      </c>
      <c r="U19" s="6">
        <v>4011028</v>
      </c>
      <c r="W19" s="22">
        <v>45467</v>
      </c>
      <c r="X19" s="10">
        <v>1881972</v>
      </c>
      <c r="Y19" s="5" t="s">
        <v>42</v>
      </c>
      <c r="Z19" t="s">
        <v>1229</v>
      </c>
      <c r="AA19" s="14">
        <v>33079.660000000003</v>
      </c>
      <c r="AC19" s="14"/>
      <c r="AD19" s="17">
        <f t="shared" si="1"/>
        <v>33079.660000000003</v>
      </c>
      <c r="AF19" s="10"/>
      <c r="AH19" s="10"/>
      <c r="AI19">
        <v>10094</v>
      </c>
      <c r="AJ19" s="43">
        <v>9639.6</v>
      </c>
      <c r="AK19" s="112">
        <f>Tabla3[[#This Row],[ TOTAL DE GASTOS USD]]*$AM$1</f>
        <v>128699.053333</v>
      </c>
      <c r="AM19" s="111">
        <f>Tabla3[[#This Row],[FLETE EN MXN]]/Tabla3[[#This Row],[VALOR COMERCIAL MXN]]</f>
        <v>6.8385211540341731E-2</v>
      </c>
      <c r="AN19" s="45" t="s">
        <v>1230</v>
      </c>
      <c r="AO19" s="13" t="str">
        <f t="shared" si="2"/>
        <v>Colombia #9  4011028</v>
      </c>
      <c r="AP19">
        <v>20007357</v>
      </c>
      <c r="AQ19">
        <v>20008480</v>
      </c>
      <c r="AS19">
        <v>20007940</v>
      </c>
    </row>
    <row r="20" spans="1:45" ht="79.5" customHeight="1">
      <c r="B20" s="4" t="s">
        <v>63</v>
      </c>
      <c r="C20" s="5" t="s">
        <v>43</v>
      </c>
      <c r="D20" s="6" t="s">
        <v>212</v>
      </c>
      <c r="E20" s="4" t="s">
        <v>43</v>
      </c>
      <c r="F20" s="4" t="s">
        <v>40</v>
      </c>
      <c r="G20" s="40" t="s">
        <v>1032</v>
      </c>
      <c r="H20" s="6" t="s">
        <v>167</v>
      </c>
      <c r="I20" s="6" t="s">
        <v>432</v>
      </c>
      <c r="J20" s="48" t="s">
        <v>1074</v>
      </c>
      <c r="K20" s="39" t="s">
        <v>155</v>
      </c>
      <c r="M20" s="39" t="s">
        <v>1075</v>
      </c>
      <c r="N20" s="4" t="s">
        <v>74</v>
      </c>
      <c r="O20" s="39">
        <v>10120398</v>
      </c>
      <c r="P20" s="10">
        <v>6524.89</v>
      </c>
      <c r="Q20" s="14"/>
      <c r="R20" s="1">
        <f t="shared" si="4"/>
        <v>6524.89</v>
      </c>
      <c r="S20" s="6" t="s">
        <v>146</v>
      </c>
      <c r="T20" s="6">
        <v>3921</v>
      </c>
      <c r="U20" s="6">
        <v>4002578</v>
      </c>
      <c r="W20" s="22">
        <v>45470</v>
      </c>
      <c r="X20" s="10">
        <v>5005593</v>
      </c>
      <c r="Y20" s="5" t="s">
        <v>42</v>
      </c>
      <c r="Z20" s="93" t="s">
        <v>1208</v>
      </c>
      <c r="AA20" s="14">
        <v>33231.43</v>
      </c>
      <c r="AC20" s="14"/>
      <c r="AD20" s="17">
        <f t="shared" si="1"/>
        <v>33231.43</v>
      </c>
      <c r="AF20" s="10"/>
      <c r="AH20" s="10"/>
      <c r="AI20">
        <v>10112</v>
      </c>
      <c r="AJ20" s="43">
        <v>20300</v>
      </c>
      <c r="AK20" s="112">
        <f>Tabla3[[#This Row],[ TOTAL DE GASTOS USD]]*$AM$1</f>
        <v>118086.806731</v>
      </c>
      <c r="AM20" s="111">
        <f>Tabla3[[#This Row],[FLETE EN MXN]]/Tabla3[[#This Row],[VALOR COMERCIAL MXN]]</f>
        <v>2.3590972484378976E-2</v>
      </c>
      <c r="AN20" s="45" t="s">
        <v>1209</v>
      </c>
      <c r="AO20" s="13" t="str">
        <f t="shared" si="2"/>
        <v>Perú #14  4002578</v>
      </c>
      <c r="AP20">
        <v>20007137</v>
      </c>
      <c r="AQ20">
        <v>20008478</v>
      </c>
      <c r="AS20" t="s">
        <v>1146</v>
      </c>
    </row>
    <row r="21" spans="1:45" ht="49.5" customHeight="1">
      <c r="B21" s="4" t="s">
        <v>63</v>
      </c>
      <c r="C21" s="6" t="s">
        <v>251</v>
      </c>
      <c r="D21" s="6" t="s">
        <v>198</v>
      </c>
      <c r="E21" s="6" t="s">
        <v>776</v>
      </c>
      <c r="F21" s="4" t="s">
        <v>49</v>
      </c>
      <c r="G21" s="40" t="s">
        <v>1010</v>
      </c>
      <c r="H21" s="6" t="s">
        <v>167</v>
      </c>
      <c r="I21" s="4" t="s">
        <v>50</v>
      </c>
      <c r="J21" s="72" t="s">
        <v>1011</v>
      </c>
      <c r="K21" s="39" t="s">
        <v>155</v>
      </c>
      <c r="M21" s="39">
        <v>476062999</v>
      </c>
      <c r="N21" s="4" t="s">
        <v>51</v>
      </c>
      <c r="O21" s="39">
        <v>6204059393</v>
      </c>
      <c r="P21" s="10">
        <v>5005</v>
      </c>
      <c r="Q21" s="14"/>
      <c r="R21" s="1">
        <v>5005</v>
      </c>
      <c r="S21" s="6" t="s">
        <v>151</v>
      </c>
      <c r="T21" s="6">
        <v>1632</v>
      </c>
      <c r="U21" s="6">
        <v>4016657</v>
      </c>
      <c r="W21" s="22">
        <v>45461</v>
      </c>
      <c r="X21" s="10">
        <v>1580226</v>
      </c>
      <c r="Y21" s="5" t="s">
        <v>189</v>
      </c>
      <c r="Z21" t="s">
        <v>170</v>
      </c>
      <c r="AA21" s="14">
        <v>0</v>
      </c>
      <c r="AC21" s="14"/>
      <c r="AD21" s="17">
        <f t="shared" si="1"/>
        <v>0</v>
      </c>
      <c r="AF21" s="10"/>
      <c r="AH21" s="10"/>
      <c r="AI21">
        <v>10083</v>
      </c>
      <c r="AJ21" s="97">
        <v>7018</v>
      </c>
      <c r="AK21" s="112">
        <f>Tabla3[[#This Row],[ TOTAL DE GASTOS USD]]*$AM$1</f>
        <v>90579.989499999996</v>
      </c>
      <c r="AM21" s="111">
        <f>Tabla3[[#This Row],[FLETE EN MXN]]/Tabla3[[#This Row],[VALOR COMERCIAL MXN]]</f>
        <v>5.7320908211863364E-2</v>
      </c>
      <c r="AN21" s="45" t="s">
        <v>1104</v>
      </c>
      <c r="AO21" s="13" t="str">
        <f t="shared" si="2"/>
        <v>BIP ITS A 10 #10  4016657</v>
      </c>
      <c r="AP21" t="s">
        <v>1130</v>
      </c>
      <c r="AS21">
        <v>20006978</v>
      </c>
    </row>
    <row r="22" spans="1:45" ht="27" customHeight="1">
      <c r="B22" s="4" t="s">
        <v>63</v>
      </c>
      <c r="C22" s="6" t="s">
        <v>251</v>
      </c>
      <c r="D22" s="6" t="s">
        <v>199</v>
      </c>
      <c r="E22" s="6" t="s">
        <v>776</v>
      </c>
      <c r="F22" s="4" t="s">
        <v>49</v>
      </c>
      <c r="G22" s="4" t="s">
        <v>1014</v>
      </c>
      <c r="H22" s="6" t="s">
        <v>167</v>
      </c>
      <c r="I22" s="4" t="s">
        <v>50</v>
      </c>
      <c r="J22" s="70" t="s">
        <v>552</v>
      </c>
      <c r="K22" s="39" t="s">
        <v>155</v>
      </c>
      <c r="M22" s="39">
        <v>478689179</v>
      </c>
      <c r="N22" s="4" t="s">
        <v>51</v>
      </c>
      <c r="O22" s="39">
        <v>6204066145</v>
      </c>
      <c r="P22" s="10">
        <v>5005</v>
      </c>
      <c r="Q22" s="14"/>
      <c r="R22" s="1">
        <f t="shared" si="4"/>
        <v>5005</v>
      </c>
      <c r="S22" s="6" t="s">
        <v>151</v>
      </c>
      <c r="T22" s="6">
        <v>1632</v>
      </c>
      <c r="U22" s="6">
        <v>4016806</v>
      </c>
      <c r="W22" s="22">
        <v>45462</v>
      </c>
      <c r="X22" s="10">
        <v>2471314</v>
      </c>
      <c r="Y22" s="5" t="s">
        <v>189</v>
      </c>
      <c r="Z22" t="s">
        <v>170</v>
      </c>
      <c r="AA22" s="14">
        <v>0</v>
      </c>
      <c r="AC22" s="14"/>
      <c r="AD22" s="17">
        <f t="shared" si="1"/>
        <v>0</v>
      </c>
      <c r="AF22" s="10"/>
      <c r="AH22" s="10"/>
      <c r="AI22">
        <v>10082</v>
      </c>
      <c r="AJ22" s="43">
        <v>7018</v>
      </c>
      <c r="AK22" s="112">
        <f>Tabla3[[#This Row],[ TOTAL DE GASTOS USD]]*$AM$1</f>
        <v>90579.989499999996</v>
      </c>
      <c r="AM22" s="111">
        <f>Tabla3[[#This Row],[FLETE EN MXN]]/Tabla3[[#This Row],[VALOR COMERCIAL MXN]]</f>
        <v>3.6652561956918461E-2</v>
      </c>
      <c r="AN22" s="45" t="s">
        <v>1104</v>
      </c>
      <c r="AO22" s="13" t="str">
        <f t="shared" si="2"/>
        <v>BIP ITS A 10 #11  4016806</v>
      </c>
      <c r="AP22" t="s">
        <v>1131</v>
      </c>
      <c r="AS22">
        <v>20006979</v>
      </c>
    </row>
    <row r="23" spans="1:45" ht="27" customHeight="1">
      <c r="B23" s="4" t="s">
        <v>63</v>
      </c>
      <c r="C23" s="6" t="s">
        <v>251</v>
      </c>
      <c r="D23" s="6" t="s">
        <v>780</v>
      </c>
      <c r="E23" s="6" t="s">
        <v>776</v>
      </c>
      <c r="F23" s="4" t="s">
        <v>49</v>
      </c>
      <c r="G23" s="40" t="s">
        <v>1013</v>
      </c>
      <c r="H23" s="6" t="s">
        <v>167</v>
      </c>
      <c r="I23" s="4" t="s">
        <v>50</v>
      </c>
      <c r="J23" s="72" t="s">
        <v>428</v>
      </c>
      <c r="K23" s="39" t="s">
        <v>155</v>
      </c>
      <c r="M23" s="39">
        <v>478689181</v>
      </c>
      <c r="N23" s="4" t="s">
        <v>51</v>
      </c>
      <c r="O23" s="39">
        <v>6204101339</v>
      </c>
      <c r="P23" s="10">
        <v>5005</v>
      </c>
      <c r="Q23" s="14"/>
      <c r="R23" s="1">
        <f t="shared" si="4"/>
        <v>5005</v>
      </c>
      <c r="S23" s="6" t="s">
        <v>151</v>
      </c>
      <c r="T23" s="6">
        <v>1632</v>
      </c>
      <c r="U23" s="6">
        <v>4016771</v>
      </c>
      <c r="W23" s="22">
        <v>45461</v>
      </c>
      <c r="X23" s="10">
        <v>2531267</v>
      </c>
      <c r="Y23" s="5" t="s">
        <v>189</v>
      </c>
      <c r="Z23" t="s">
        <v>170</v>
      </c>
      <c r="AA23" s="14">
        <v>0</v>
      </c>
      <c r="AC23" s="14"/>
      <c r="AD23" s="17">
        <f t="shared" si="1"/>
        <v>0</v>
      </c>
      <c r="AF23" s="10"/>
      <c r="AH23" s="10"/>
      <c r="AI23">
        <v>10080</v>
      </c>
      <c r="AJ23" s="43">
        <v>7018</v>
      </c>
      <c r="AK23" s="112">
        <f>Tabla3[[#This Row],[ TOTAL DE GASTOS USD]]*$AM$1</f>
        <v>90579.989499999996</v>
      </c>
      <c r="AM23" s="111">
        <f>Tabla3[[#This Row],[FLETE EN MXN]]/Tabla3[[#This Row],[VALOR COMERCIAL MXN]]</f>
        <v>3.5784446879764162E-2</v>
      </c>
      <c r="AN23" s="45" t="s">
        <v>1104</v>
      </c>
      <c r="AO23" s="13" t="str">
        <f t="shared" si="2"/>
        <v>BIP ITS A 10 #12  4016771</v>
      </c>
      <c r="AP23" t="s">
        <v>1132</v>
      </c>
      <c r="AS23">
        <v>20006977</v>
      </c>
    </row>
    <row r="24" spans="1:45" ht="50.25" customHeight="1">
      <c r="B24" s="4" t="s">
        <v>63</v>
      </c>
      <c r="C24" s="5" t="s">
        <v>103</v>
      </c>
      <c r="D24" s="6" t="s">
        <v>304</v>
      </c>
      <c r="E24" s="4" t="s">
        <v>46</v>
      </c>
      <c r="F24" s="4" t="s">
        <v>49</v>
      </c>
      <c r="G24" s="40" t="s">
        <v>1033</v>
      </c>
      <c r="H24" s="6" t="s">
        <v>167</v>
      </c>
      <c r="I24" s="4" t="s">
        <v>50</v>
      </c>
      <c r="J24" s="39" t="s">
        <v>1049</v>
      </c>
      <c r="K24" s="39" t="s">
        <v>155</v>
      </c>
      <c r="M24" s="94">
        <v>765</v>
      </c>
      <c r="N24" s="6" t="s">
        <v>452</v>
      </c>
      <c r="O24" s="39">
        <v>93910334</v>
      </c>
      <c r="P24" s="10">
        <v>3385</v>
      </c>
      <c r="Q24" s="14"/>
      <c r="R24" s="1">
        <f t="shared" si="4"/>
        <v>3385</v>
      </c>
      <c r="S24" s="6" t="s">
        <v>151</v>
      </c>
      <c r="T24" s="6">
        <v>1688</v>
      </c>
      <c r="U24" s="6">
        <v>4002567</v>
      </c>
      <c r="W24" s="22">
        <v>45462</v>
      </c>
      <c r="X24" s="10">
        <v>1979369</v>
      </c>
      <c r="Y24" s="5" t="s">
        <v>75</v>
      </c>
      <c r="Z24" t="s">
        <v>1052</v>
      </c>
      <c r="AA24" s="14">
        <v>8043.84</v>
      </c>
      <c r="AC24" s="14"/>
      <c r="AD24" s="17">
        <f t="shared" si="1"/>
        <v>8043.84</v>
      </c>
      <c r="AF24" s="10"/>
      <c r="AH24" s="10"/>
      <c r="AI24">
        <v>10081</v>
      </c>
      <c r="AJ24" s="43">
        <v>7018</v>
      </c>
      <c r="AK24" s="112">
        <f>Tabla3[[#This Row],[ TOTAL DE GASTOS USD]]*$AM$1</f>
        <v>61261.391499999998</v>
      </c>
      <c r="AM24" s="111">
        <f>Tabla3[[#This Row],[FLETE EN MXN]]/Tabla3[[#This Row],[VALOR COMERCIAL MXN]]</f>
        <v>3.0949960063030187E-2</v>
      </c>
      <c r="AN24" s="45" t="s">
        <v>1053</v>
      </c>
      <c r="AO24" s="13" t="str">
        <f t="shared" si="2"/>
        <v>BIP ALFA #26  4002567</v>
      </c>
      <c r="AP24">
        <v>40000481</v>
      </c>
      <c r="AQ24">
        <v>20007360</v>
      </c>
      <c r="AS24">
        <v>20006978</v>
      </c>
    </row>
    <row r="25" spans="1:45" ht="27" customHeight="1">
      <c r="B25" s="4" t="s">
        <v>63</v>
      </c>
      <c r="C25" s="5" t="s">
        <v>44</v>
      </c>
      <c r="D25" s="6" t="s">
        <v>1008</v>
      </c>
      <c r="E25" s="4" t="s">
        <v>46</v>
      </c>
      <c r="F25" s="4" t="s">
        <v>49</v>
      </c>
      <c r="G25" s="4" t="s">
        <v>1015</v>
      </c>
      <c r="H25" s="6" t="s">
        <v>167</v>
      </c>
      <c r="I25" s="4" t="s">
        <v>50</v>
      </c>
      <c r="J25" s="70" t="s">
        <v>1016</v>
      </c>
      <c r="K25" s="39" t="s">
        <v>155</v>
      </c>
      <c r="M25" s="39">
        <v>478689186</v>
      </c>
      <c r="N25" s="4" t="s">
        <v>51</v>
      </c>
      <c r="O25" s="39">
        <v>6204099841</v>
      </c>
      <c r="P25" s="10">
        <v>3485</v>
      </c>
      <c r="Q25" s="14"/>
      <c r="R25" s="1">
        <f t="shared" si="0"/>
        <v>3485</v>
      </c>
      <c r="S25" s="6" t="s">
        <v>151</v>
      </c>
      <c r="T25" s="6">
        <v>1632</v>
      </c>
      <c r="U25" s="6">
        <v>4016905</v>
      </c>
      <c r="W25" s="22">
        <v>45462</v>
      </c>
      <c r="X25" s="10">
        <v>1358785</v>
      </c>
      <c r="Y25" s="5" t="s">
        <v>189</v>
      </c>
      <c r="Z25" t="s">
        <v>170</v>
      </c>
      <c r="AA25" s="14">
        <v>0</v>
      </c>
      <c r="AC25" s="14"/>
      <c r="AD25" s="17">
        <f t="shared" si="1"/>
        <v>0</v>
      </c>
      <c r="AF25" s="10"/>
      <c r="AH25" s="10"/>
      <c r="AI25">
        <v>10086</v>
      </c>
      <c r="AJ25" s="43">
        <v>7018</v>
      </c>
      <c r="AK25" s="112">
        <f>Tabla3[[#This Row],[ TOTAL DE GASTOS USD]]*$AM$1</f>
        <v>63071.181499999999</v>
      </c>
      <c r="AM25" s="111">
        <f>Tabla3[[#This Row],[FLETE EN MXN]]/Tabla3[[#This Row],[VALOR COMERCIAL MXN]]</f>
        <v>4.6417337179907051E-2</v>
      </c>
      <c r="AN25" s="45" t="s">
        <v>1184</v>
      </c>
      <c r="AO25" s="13" t="str">
        <f t="shared" si="2"/>
        <v>BIP SALLY #126  4016905</v>
      </c>
      <c r="AP25">
        <v>40000495</v>
      </c>
      <c r="AS25">
        <v>20006986</v>
      </c>
    </row>
    <row r="26" spans="1:45" ht="27" customHeight="1">
      <c r="B26" s="4" t="s">
        <v>63</v>
      </c>
      <c r="C26" s="5" t="s">
        <v>44</v>
      </c>
      <c r="D26" s="6" t="s">
        <v>1009</v>
      </c>
      <c r="E26" s="4" t="s">
        <v>46</v>
      </c>
      <c r="F26" s="4" t="s">
        <v>49</v>
      </c>
      <c r="G26" s="4" t="s">
        <v>1017</v>
      </c>
      <c r="H26" s="6" t="s">
        <v>167</v>
      </c>
      <c r="I26" s="4" t="s">
        <v>50</v>
      </c>
      <c r="J26" s="70" t="s">
        <v>964</v>
      </c>
      <c r="K26" s="39" t="s">
        <v>155</v>
      </c>
      <c r="M26" s="39">
        <v>478689185</v>
      </c>
      <c r="N26" s="4" t="s">
        <v>51</v>
      </c>
      <c r="O26" s="39">
        <v>6204014997</v>
      </c>
      <c r="P26" s="10">
        <v>3485</v>
      </c>
      <c r="Q26" s="14"/>
      <c r="R26" s="1">
        <f t="shared" si="0"/>
        <v>3485</v>
      </c>
      <c r="S26" s="6" t="s">
        <v>151</v>
      </c>
      <c r="T26" s="6">
        <v>1632</v>
      </c>
      <c r="U26" s="6">
        <v>4016911</v>
      </c>
      <c r="W26" s="22">
        <v>45462</v>
      </c>
      <c r="X26" s="10">
        <v>1380570</v>
      </c>
      <c r="Y26" s="5" t="s">
        <v>189</v>
      </c>
      <c r="Z26" t="s">
        <v>170</v>
      </c>
      <c r="AA26" s="14">
        <v>0</v>
      </c>
      <c r="AC26" s="14"/>
      <c r="AD26" s="17">
        <f t="shared" si="1"/>
        <v>0</v>
      </c>
      <c r="AF26" s="10"/>
      <c r="AH26" s="10"/>
      <c r="AI26">
        <v>10087</v>
      </c>
      <c r="AJ26" s="43">
        <v>7018</v>
      </c>
      <c r="AK26" s="112">
        <f>Tabla3[[#This Row],[ TOTAL DE GASTOS USD]]*$AM$1</f>
        <v>63071.181499999999</v>
      </c>
      <c r="AM26" s="111">
        <f>Tabla3[[#This Row],[FLETE EN MXN]]/Tabla3[[#This Row],[VALOR COMERCIAL MXN]]</f>
        <v>4.5684884866395763E-2</v>
      </c>
      <c r="AN26" s="45" t="s">
        <v>1104</v>
      </c>
      <c r="AO26" s="13" t="str">
        <f t="shared" si="2"/>
        <v>BIP SALLY #127  4016911</v>
      </c>
      <c r="AP26" t="s">
        <v>1136</v>
      </c>
      <c r="AS26">
        <v>20006987</v>
      </c>
    </row>
    <row r="27" spans="1:45" ht="27" customHeight="1">
      <c r="B27" s="4" t="s">
        <v>63</v>
      </c>
      <c r="C27" s="5" t="s">
        <v>120</v>
      </c>
      <c r="D27" s="6" t="s">
        <v>1022</v>
      </c>
      <c r="E27" s="4" t="s">
        <v>46</v>
      </c>
      <c r="F27" s="4" t="s">
        <v>49</v>
      </c>
      <c r="G27" s="40" t="s">
        <v>1034</v>
      </c>
      <c r="H27" s="6" t="s">
        <v>167</v>
      </c>
      <c r="I27" s="4" t="s">
        <v>50</v>
      </c>
      <c r="J27" s="72" t="s">
        <v>1042</v>
      </c>
      <c r="K27" s="39" t="s">
        <v>155</v>
      </c>
      <c r="M27" s="39">
        <v>478689180</v>
      </c>
      <c r="N27" s="4" t="s">
        <v>51</v>
      </c>
      <c r="O27" s="39">
        <v>6204330901</v>
      </c>
      <c r="P27" s="10">
        <v>3485</v>
      </c>
      <c r="Q27" s="14"/>
      <c r="R27" s="1">
        <f t="shared" si="0"/>
        <v>3485</v>
      </c>
      <c r="S27" s="6" t="s">
        <v>151</v>
      </c>
      <c r="T27" s="6">
        <v>1632</v>
      </c>
      <c r="U27" s="6">
        <v>4017506</v>
      </c>
      <c r="W27" s="22">
        <v>45469</v>
      </c>
      <c r="X27" s="10">
        <v>3398435</v>
      </c>
      <c r="Y27" s="5" t="s">
        <v>189</v>
      </c>
      <c r="Z27" t="s">
        <v>170</v>
      </c>
      <c r="AA27" s="14">
        <v>0</v>
      </c>
      <c r="AC27" s="14"/>
      <c r="AD27" s="17">
        <f t="shared" si="1"/>
        <v>0</v>
      </c>
      <c r="AF27" s="10"/>
      <c r="AH27" s="10"/>
      <c r="AI27">
        <v>10098</v>
      </c>
      <c r="AJ27" s="43">
        <v>7018</v>
      </c>
      <c r="AK27" s="112">
        <f>Tabla3[[#This Row],[ TOTAL DE GASTOS USD]]*$AM$1</f>
        <v>63071.181499999999</v>
      </c>
      <c r="AM27" s="111">
        <f>Tabla3[[#This Row],[FLETE EN MXN]]/Tabla3[[#This Row],[VALOR COMERCIAL MXN]]</f>
        <v>1.8558890047919115E-2</v>
      </c>
      <c r="AN27" s="45" t="s">
        <v>1185</v>
      </c>
      <c r="AO27" s="13" t="str">
        <f t="shared" si="2"/>
        <v>BIP S + BIP A #128+27  4017506</v>
      </c>
      <c r="AP27">
        <v>40000508</v>
      </c>
      <c r="AS27">
        <v>20007244</v>
      </c>
    </row>
    <row r="28" spans="1:45" ht="27" customHeight="1">
      <c r="B28" s="4" t="s">
        <v>63</v>
      </c>
      <c r="C28" s="5" t="s">
        <v>44</v>
      </c>
      <c r="D28" s="6" t="s">
        <v>1023</v>
      </c>
      <c r="E28" s="4" t="s">
        <v>46</v>
      </c>
      <c r="F28" s="4" t="s">
        <v>49</v>
      </c>
      <c r="G28" s="4" t="s">
        <v>1035</v>
      </c>
      <c r="H28" s="6" t="s">
        <v>167</v>
      </c>
      <c r="I28" s="4" t="s">
        <v>50</v>
      </c>
      <c r="J28" s="70" t="s">
        <v>1048</v>
      </c>
      <c r="K28" s="39" t="s">
        <v>155</v>
      </c>
      <c r="M28" s="39">
        <v>478689183</v>
      </c>
      <c r="N28" s="4" t="s">
        <v>51</v>
      </c>
      <c r="O28" s="39">
        <v>6204323172</v>
      </c>
      <c r="P28" s="10">
        <v>3485</v>
      </c>
      <c r="Q28" s="14"/>
      <c r="R28" s="1">
        <f t="shared" si="0"/>
        <v>3485</v>
      </c>
      <c r="S28" s="6" t="s">
        <v>151</v>
      </c>
      <c r="T28" s="6">
        <v>1632</v>
      </c>
      <c r="U28" s="6">
        <v>4017466</v>
      </c>
      <c r="W28" s="22">
        <v>45469</v>
      </c>
      <c r="X28" s="10">
        <v>711734</v>
      </c>
      <c r="Y28" s="5" t="s">
        <v>189</v>
      </c>
      <c r="Z28" t="s">
        <v>170</v>
      </c>
      <c r="AA28" s="14">
        <v>0</v>
      </c>
      <c r="AC28" s="14"/>
      <c r="AD28" s="17">
        <f t="shared" si="1"/>
        <v>0</v>
      </c>
      <c r="AF28" s="10"/>
      <c r="AH28" s="10"/>
      <c r="AI28">
        <v>10099</v>
      </c>
      <c r="AJ28" s="43">
        <v>7018</v>
      </c>
      <c r="AK28" s="112">
        <f>Tabla3[[#This Row],[ TOTAL DE GASTOS USD]]*$AM$1</f>
        <v>63071.181499999999</v>
      </c>
      <c r="AM28" s="111">
        <f>Tabla3[[#This Row],[FLETE EN MXN]]/Tabla3[[#This Row],[VALOR COMERCIAL MXN]]</f>
        <v>8.8616226708292709E-2</v>
      </c>
      <c r="AN28" s="45" t="s">
        <v>1185</v>
      </c>
      <c r="AO28" s="13" t="str">
        <f t="shared" si="2"/>
        <v>BIP SALLY #129  4017466</v>
      </c>
      <c r="AP28">
        <v>40000496</v>
      </c>
      <c r="AS28">
        <v>20007293</v>
      </c>
    </row>
    <row r="29" spans="1:45" ht="50.25" customHeight="1">
      <c r="B29" s="4" t="s">
        <v>63</v>
      </c>
      <c r="C29" s="6" t="s">
        <v>1025</v>
      </c>
      <c r="D29" s="6" t="s">
        <v>1024</v>
      </c>
      <c r="E29" s="4" t="s">
        <v>46</v>
      </c>
      <c r="F29" s="4" t="s">
        <v>49</v>
      </c>
      <c r="G29" s="40" t="s">
        <v>1036</v>
      </c>
      <c r="H29" s="6" t="s">
        <v>167</v>
      </c>
      <c r="I29" s="4" t="s">
        <v>50</v>
      </c>
      <c r="J29" s="98" t="s">
        <v>893</v>
      </c>
      <c r="K29" s="39" t="s">
        <v>155</v>
      </c>
      <c r="M29">
        <v>478689184</v>
      </c>
      <c r="N29" s="4" t="s">
        <v>51</v>
      </c>
      <c r="O29" s="39">
        <v>6204465634</v>
      </c>
      <c r="P29" s="10">
        <v>3485</v>
      </c>
      <c r="Q29" s="14"/>
      <c r="R29" s="1">
        <f t="shared" si="0"/>
        <v>3485</v>
      </c>
      <c r="S29" s="6" t="s">
        <v>151</v>
      </c>
      <c r="T29" s="6">
        <v>1632</v>
      </c>
      <c r="U29" s="6">
        <v>4017467</v>
      </c>
      <c r="W29" s="22">
        <v>45470</v>
      </c>
      <c r="X29" s="10">
        <v>1283000</v>
      </c>
      <c r="Y29" s="5" t="s">
        <v>189</v>
      </c>
      <c r="Z29" t="s">
        <v>170</v>
      </c>
      <c r="AA29" s="14">
        <v>0</v>
      </c>
      <c r="AC29" s="14"/>
      <c r="AD29" s="17">
        <f t="shared" si="1"/>
        <v>0</v>
      </c>
      <c r="AF29" s="10"/>
      <c r="AH29" s="10"/>
      <c r="AI29">
        <v>10100</v>
      </c>
      <c r="AJ29" s="43">
        <v>7018</v>
      </c>
      <c r="AK29" s="112">
        <f>Tabla3[[#This Row],[ TOTAL DE GASTOS USD]]*$AM$1</f>
        <v>63071.181499999999</v>
      </c>
      <c r="AM29" s="111">
        <f>Tabla3[[#This Row],[FLETE EN MXN]]/Tabla3[[#This Row],[VALOR COMERCIAL MXN]]</f>
        <v>4.9159143803585346E-2</v>
      </c>
      <c r="AN29" s="45" t="s">
        <v>1105</v>
      </c>
      <c r="AO29" s="13" t="str">
        <f t="shared" si="2"/>
        <v>BIP S + BIP A + BIP L #130+28+10  4017467</v>
      </c>
      <c r="AP29" t="s">
        <v>1135</v>
      </c>
      <c r="AS29">
        <v>20007292</v>
      </c>
    </row>
    <row r="30" spans="1:45" ht="27" customHeight="1">
      <c r="B30" s="4" t="s">
        <v>63</v>
      </c>
      <c r="C30" s="5" t="s">
        <v>44</v>
      </c>
      <c r="D30" s="6" t="s">
        <v>1026</v>
      </c>
      <c r="E30" s="4" t="s">
        <v>46</v>
      </c>
      <c r="F30" s="4" t="s">
        <v>49</v>
      </c>
      <c r="G30" s="4" t="s">
        <v>1037</v>
      </c>
      <c r="H30" s="6" t="s">
        <v>167</v>
      </c>
      <c r="I30" s="4" t="s">
        <v>50</v>
      </c>
      <c r="J30" s="70" t="s">
        <v>1043</v>
      </c>
      <c r="K30" s="39" t="s">
        <v>155</v>
      </c>
      <c r="M30" s="39">
        <v>479676336</v>
      </c>
      <c r="N30" s="4" t="s">
        <v>51</v>
      </c>
      <c r="O30" s="39">
        <v>6204480544</v>
      </c>
      <c r="P30" s="10">
        <v>3485</v>
      </c>
      <c r="Q30" s="14"/>
      <c r="R30" s="1">
        <f t="shared" si="0"/>
        <v>3485</v>
      </c>
      <c r="S30" s="6" t="s">
        <v>151</v>
      </c>
      <c r="T30" s="6">
        <v>1632</v>
      </c>
      <c r="U30" s="6">
        <v>4017600</v>
      </c>
      <c r="W30" s="22">
        <v>45470</v>
      </c>
      <c r="X30" s="10">
        <v>719317</v>
      </c>
      <c r="Y30" s="5" t="s">
        <v>189</v>
      </c>
      <c r="Z30" t="s">
        <v>170</v>
      </c>
      <c r="AA30" s="14">
        <v>0</v>
      </c>
      <c r="AC30" s="14"/>
      <c r="AD30" s="17">
        <f t="shared" si="1"/>
        <v>0</v>
      </c>
      <c r="AF30" s="10"/>
      <c r="AH30" s="10"/>
      <c r="AI30">
        <v>10101</v>
      </c>
      <c r="AJ30" s="43">
        <v>7018</v>
      </c>
      <c r="AK30" s="112">
        <f>Tabla3[[#This Row],[ TOTAL DE GASTOS USD]]*$AM$1</f>
        <v>63071.181499999999</v>
      </c>
      <c r="AM30" s="111">
        <f>Tabla3[[#This Row],[FLETE EN MXN]]/Tabla3[[#This Row],[VALOR COMERCIAL MXN]]</f>
        <v>8.7682039351217891E-2</v>
      </c>
      <c r="AN30" s="45" t="s">
        <v>1185</v>
      </c>
      <c r="AO30" s="13" t="str">
        <f t="shared" si="2"/>
        <v>BIP SALLY #131  4017600</v>
      </c>
      <c r="AP30">
        <v>40000497</v>
      </c>
      <c r="AS30">
        <v>20007294</v>
      </c>
    </row>
    <row r="31" spans="1:45" ht="27" customHeight="1">
      <c r="B31" s="4" t="s">
        <v>63</v>
      </c>
      <c r="C31" s="5" t="s">
        <v>44</v>
      </c>
      <c r="D31" s="6" t="s">
        <v>1027</v>
      </c>
      <c r="E31" s="4" t="s">
        <v>46</v>
      </c>
      <c r="F31" s="4" t="s">
        <v>49</v>
      </c>
      <c r="G31" s="4" t="s">
        <v>1070</v>
      </c>
      <c r="H31" s="6" t="s">
        <v>167</v>
      </c>
      <c r="I31" s="4" t="s">
        <v>50</v>
      </c>
      <c r="J31" s="98" t="s">
        <v>1073</v>
      </c>
      <c r="K31" s="39" t="s">
        <v>155</v>
      </c>
      <c r="M31" s="39">
        <v>479676334</v>
      </c>
      <c r="N31" s="4" t="s">
        <v>51</v>
      </c>
      <c r="O31" s="39">
        <v>6204584567</v>
      </c>
      <c r="P31" s="10">
        <v>3485</v>
      </c>
      <c r="Q31" s="14"/>
      <c r="R31" s="1">
        <f t="shared" si="0"/>
        <v>3485</v>
      </c>
      <c r="S31" s="6" t="s">
        <v>151</v>
      </c>
      <c r="T31" s="6">
        <v>1632</v>
      </c>
      <c r="U31" s="6">
        <v>4017872</v>
      </c>
      <c r="W31" s="22">
        <v>45471</v>
      </c>
      <c r="X31" s="10">
        <v>958356</v>
      </c>
      <c r="Y31" s="5" t="s">
        <v>189</v>
      </c>
      <c r="Z31" t="s">
        <v>170</v>
      </c>
      <c r="AA31" s="14">
        <v>0</v>
      </c>
      <c r="AC31" s="14"/>
      <c r="AD31" s="17">
        <f t="shared" si="1"/>
        <v>0</v>
      </c>
      <c r="AF31" s="10"/>
      <c r="AH31" s="10"/>
      <c r="AI31">
        <v>10116</v>
      </c>
      <c r="AJ31" s="43">
        <v>7018</v>
      </c>
      <c r="AK31" s="112">
        <f>Tabla3[[#This Row],[ TOTAL DE GASTOS USD]]*$AM$1</f>
        <v>63071.181499999999</v>
      </c>
      <c r="AM31" s="111">
        <f>Tabla3[[#This Row],[FLETE EN MXN]]/Tabla3[[#This Row],[VALOR COMERCIAL MXN]]</f>
        <v>6.5811850189282484E-2</v>
      </c>
      <c r="AN31" s="45" t="s">
        <v>1186</v>
      </c>
      <c r="AO31" s="13" t="str">
        <f t="shared" si="2"/>
        <v>BIP SALLY #132  4017872</v>
      </c>
      <c r="AP31">
        <v>40000509</v>
      </c>
      <c r="AS31">
        <v>20007739</v>
      </c>
    </row>
    <row r="32" spans="1:45" ht="27" customHeight="1">
      <c r="B32" s="4" t="s">
        <v>63</v>
      </c>
      <c r="C32" s="5" t="s">
        <v>44</v>
      </c>
      <c r="D32" s="6" t="s">
        <v>1028</v>
      </c>
      <c r="E32" s="4" t="s">
        <v>46</v>
      </c>
      <c r="F32" s="4" t="s">
        <v>49</v>
      </c>
      <c r="G32" s="4" t="s">
        <v>1071</v>
      </c>
      <c r="H32" s="6" t="s">
        <v>167</v>
      </c>
      <c r="I32" s="4" t="s">
        <v>50</v>
      </c>
      <c r="J32" s="98">
        <v>283243</v>
      </c>
      <c r="K32" s="39" t="s">
        <v>155</v>
      </c>
      <c r="M32" s="39">
        <v>479676335</v>
      </c>
      <c r="N32" s="4" t="s">
        <v>51</v>
      </c>
      <c r="O32" s="39">
        <v>6204517157</v>
      </c>
      <c r="P32" s="10">
        <v>3485</v>
      </c>
      <c r="Q32" s="14"/>
      <c r="R32" s="1">
        <f t="shared" si="0"/>
        <v>3485</v>
      </c>
      <c r="S32" s="6" t="s">
        <v>151</v>
      </c>
      <c r="T32" s="6">
        <v>1632</v>
      </c>
      <c r="U32" s="6">
        <v>4017880</v>
      </c>
      <c r="W32" s="22">
        <v>45471</v>
      </c>
      <c r="X32" s="10">
        <v>1792775</v>
      </c>
      <c r="Y32" s="5" t="s">
        <v>189</v>
      </c>
      <c r="Z32" t="s">
        <v>170</v>
      </c>
      <c r="AA32" s="14">
        <v>0</v>
      </c>
      <c r="AC32" s="14"/>
      <c r="AD32" s="17">
        <f t="shared" si="1"/>
        <v>0</v>
      </c>
      <c r="AF32" s="10"/>
      <c r="AH32" s="10"/>
      <c r="AI32">
        <v>10114</v>
      </c>
      <c r="AJ32" s="43">
        <v>7018</v>
      </c>
      <c r="AK32" s="112">
        <f>Tabla3[[#This Row],[ TOTAL DE GASTOS USD]]*$AM$1</f>
        <v>63071.181499999999</v>
      </c>
      <c r="AM32" s="111">
        <f>Tabla3[[#This Row],[FLETE EN MXN]]/Tabla3[[#This Row],[VALOR COMERCIAL MXN]]</f>
        <v>3.5180756927110209E-2</v>
      </c>
      <c r="AN32" s="45" t="s">
        <v>1186</v>
      </c>
      <c r="AO32" s="13" t="str">
        <f t="shared" si="2"/>
        <v>BIP SALLY #133  4017880</v>
      </c>
      <c r="AP32">
        <v>40000498</v>
      </c>
      <c r="AS32" t="s">
        <v>1137</v>
      </c>
    </row>
    <row r="33" spans="2:45" ht="27" customHeight="1">
      <c r="B33" s="4" t="s">
        <v>63</v>
      </c>
      <c r="C33" s="5" t="s">
        <v>44</v>
      </c>
      <c r="D33" s="6" t="s">
        <v>1029</v>
      </c>
      <c r="E33" s="4" t="s">
        <v>46</v>
      </c>
      <c r="F33" s="4" t="s">
        <v>49</v>
      </c>
      <c r="G33" s="4" t="s">
        <v>1072</v>
      </c>
      <c r="H33" s="6" t="s">
        <v>167</v>
      </c>
      <c r="I33" s="4" t="s">
        <v>50</v>
      </c>
      <c r="J33" s="98">
        <v>534455</v>
      </c>
      <c r="K33" s="39" t="s">
        <v>155</v>
      </c>
      <c r="M33" s="39">
        <v>480028953</v>
      </c>
      <c r="N33" s="4" t="s">
        <v>51</v>
      </c>
      <c r="O33" s="39">
        <v>6204822966</v>
      </c>
      <c r="P33" s="10">
        <v>3485</v>
      </c>
      <c r="Q33" s="14"/>
      <c r="R33" s="1">
        <f t="shared" si="0"/>
        <v>3485</v>
      </c>
      <c r="S33" s="6" t="s">
        <v>151</v>
      </c>
      <c r="T33" s="6">
        <v>1632</v>
      </c>
      <c r="U33" s="6">
        <v>4017821</v>
      </c>
      <c r="W33" s="22">
        <v>45474</v>
      </c>
      <c r="X33" s="10">
        <v>1132246</v>
      </c>
      <c r="Y33" s="5" t="s">
        <v>189</v>
      </c>
      <c r="Z33" t="s">
        <v>170</v>
      </c>
      <c r="AA33" s="14">
        <v>0</v>
      </c>
      <c r="AC33" s="14"/>
      <c r="AD33" s="17">
        <f t="shared" si="1"/>
        <v>0</v>
      </c>
      <c r="AF33" s="10"/>
      <c r="AH33" s="10"/>
      <c r="AI33">
        <v>10117</v>
      </c>
      <c r="AJ33" s="43">
        <v>7018</v>
      </c>
      <c r="AK33" s="112">
        <f>Tabla3[[#This Row],[ TOTAL DE GASTOS USD]]*$AM$1</f>
        <v>63071.181499999999</v>
      </c>
      <c r="AM33" s="111">
        <f>Tabla3[[#This Row],[FLETE EN MXN]]/Tabla3[[#This Row],[VALOR COMERCIAL MXN]]</f>
        <v>5.5704486039252953E-2</v>
      </c>
      <c r="AN33" s="45" t="s">
        <v>1186</v>
      </c>
      <c r="AO33" s="13" t="str">
        <f t="shared" si="2"/>
        <v>BIP SALLY #134  4017821</v>
      </c>
      <c r="AP33">
        <v>40000502</v>
      </c>
      <c r="AS33">
        <v>20007732</v>
      </c>
    </row>
    <row r="34" spans="2:45" ht="27" customHeight="1">
      <c r="B34" s="4" t="s">
        <v>63</v>
      </c>
      <c r="C34" s="5" t="s">
        <v>44</v>
      </c>
      <c r="D34" s="6" t="s">
        <v>1068</v>
      </c>
      <c r="E34" s="4" t="s">
        <v>46</v>
      </c>
      <c r="F34" s="4" t="s">
        <v>49</v>
      </c>
      <c r="G34" s="4" t="s">
        <v>1085</v>
      </c>
      <c r="H34" s="6" t="s">
        <v>167</v>
      </c>
      <c r="I34" s="4" t="s">
        <v>50</v>
      </c>
      <c r="J34" s="39" t="s">
        <v>1088</v>
      </c>
      <c r="K34" s="39" t="s">
        <v>154</v>
      </c>
      <c r="M34" s="39">
        <v>479676333</v>
      </c>
      <c r="N34" s="4" t="s">
        <v>51</v>
      </c>
      <c r="O34" s="39">
        <v>6204781599</v>
      </c>
      <c r="P34" s="10">
        <v>3485</v>
      </c>
      <c r="Q34" s="14"/>
      <c r="R34" s="1">
        <f t="shared" si="0"/>
        <v>3485</v>
      </c>
      <c r="S34" s="6" t="s">
        <v>151</v>
      </c>
      <c r="T34" s="6">
        <v>1632</v>
      </c>
      <c r="U34" s="6">
        <v>4018220</v>
      </c>
      <c r="W34" s="22">
        <v>45475</v>
      </c>
      <c r="X34" s="10">
        <v>1157895</v>
      </c>
      <c r="Y34" s="5" t="s">
        <v>189</v>
      </c>
      <c r="Z34" t="s">
        <v>170</v>
      </c>
      <c r="AA34" s="14">
        <v>0</v>
      </c>
      <c r="AC34" s="14"/>
      <c r="AD34" s="17">
        <f t="shared" si="1"/>
        <v>0</v>
      </c>
      <c r="AF34" s="10"/>
      <c r="AH34" s="10"/>
      <c r="AI34">
        <v>10118</v>
      </c>
      <c r="AJ34" s="43">
        <v>7018</v>
      </c>
      <c r="AK34" s="112">
        <f>Tabla3[[#This Row],[ TOTAL DE GASTOS USD]]*$AM$1</f>
        <v>63071.181499999999</v>
      </c>
      <c r="AM34" s="111">
        <f>Tabla3[[#This Row],[FLETE EN MXN]]/Tabla3[[#This Row],[VALOR COMERCIAL MXN]]</f>
        <v>5.4470553461237851E-2</v>
      </c>
      <c r="AN34" s="45" t="s">
        <v>1186</v>
      </c>
      <c r="AO34" s="13" t="str">
        <f t="shared" si="2"/>
        <v>BIP SALLY #135  4018220</v>
      </c>
      <c r="AP34">
        <v>40000501</v>
      </c>
      <c r="AS34" t="s">
        <v>1138</v>
      </c>
    </row>
    <row r="35" spans="2:45" ht="27" customHeight="1">
      <c r="B35" s="4" t="s">
        <v>63</v>
      </c>
      <c r="C35" s="5" t="s">
        <v>120</v>
      </c>
      <c r="D35" s="6" t="s">
        <v>1069</v>
      </c>
      <c r="E35" s="4" t="s">
        <v>46</v>
      </c>
      <c r="F35" s="4" t="s">
        <v>49</v>
      </c>
      <c r="G35" s="40" t="s">
        <v>1086</v>
      </c>
      <c r="H35" s="6" t="s">
        <v>167</v>
      </c>
      <c r="I35" s="4" t="s">
        <v>50</v>
      </c>
      <c r="J35" s="101">
        <v>8126</v>
      </c>
      <c r="K35" s="39" t="s">
        <v>155</v>
      </c>
      <c r="M35" s="39">
        <v>480028954</v>
      </c>
      <c r="N35" s="4" t="s">
        <v>51</v>
      </c>
      <c r="O35" s="39">
        <v>6204856155</v>
      </c>
      <c r="P35" s="10">
        <v>3485</v>
      </c>
      <c r="Q35" s="14"/>
      <c r="R35" s="1">
        <f t="shared" si="0"/>
        <v>3485</v>
      </c>
      <c r="S35" s="6" t="s">
        <v>151</v>
      </c>
      <c r="T35" s="6">
        <v>1632</v>
      </c>
      <c r="U35" s="6">
        <v>4018292</v>
      </c>
      <c r="W35" s="22">
        <v>45475</v>
      </c>
      <c r="X35" s="10">
        <v>1501397</v>
      </c>
      <c r="Y35" s="5" t="s">
        <v>189</v>
      </c>
      <c r="Z35" t="s">
        <v>170</v>
      </c>
      <c r="AA35" s="14">
        <v>0</v>
      </c>
      <c r="AC35" s="14"/>
      <c r="AD35" s="17">
        <f t="shared" si="1"/>
        <v>0</v>
      </c>
      <c r="AF35" s="10"/>
      <c r="AH35" s="10"/>
      <c r="AI35">
        <v>10120</v>
      </c>
      <c r="AJ35" s="43">
        <v>7018</v>
      </c>
      <c r="AK35" s="112">
        <f>Tabla3[[#This Row],[ TOTAL DE GASTOS USD]]*$AM$1</f>
        <v>63071.181499999999</v>
      </c>
      <c r="AM35" s="111">
        <f>Tabla3[[#This Row],[FLETE EN MXN]]/Tabla3[[#This Row],[VALOR COMERCIAL MXN]]</f>
        <v>4.2008330574791343E-2</v>
      </c>
      <c r="AN35" s="45" t="s">
        <v>1186</v>
      </c>
      <c r="AO35" s="13" t="str">
        <f t="shared" si="2"/>
        <v>BIP S + BIP A  #136+#29  4018292</v>
      </c>
      <c r="AP35">
        <v>40000503</v>
      </c>
      <c r="AS35">
        <v>20007740</v>
      </c>
    </row>
    <row r="36" spans="2:45" ht="45" customHeight="1">
      <c r="B36" s="4" t="s">
        <v>63</v>
      </c>
      <c r="C36" s="5" t="s">
        <v>118</v>
      </c>
      <c r="D36" s="6" t="s">
        <v>184</v>
      </c>
      <c r="E36" s="4" t="s">
        <v>46</v>
      </c>
      <c r="F36" s="4" t="s">
        <v>49</v>
      </c>
      <c r="G36" s="63" t="s">
        <v>1087</v>
      </c>
      <c r="H36" s="6" t="s">
        <v>167</v>
      </c>
      <c r="I36" s="4" t="s">
        <v>50</v>
      </c>
      <c r="J36" s="39" t="s">
        <v>896</v>
      </c>
      <c r="K36" s="39" t="s">
        <v>155</v>
      </c>
      <c r="M36" s="39">
        <v>478689182</v>
      </c>
      <c r="N36" s="4" t="s">
        <v>51</v>
      </c>
      <c r="O36" s="39">
        <v>6204764940</v>
      </c>
      <c r="P36" s="10">
        <v>5725</v>
      </c>
      <c r="Q36" s="14"/>
      <c r="R36" s="1">
        <f t="shared" si="0"/>
        <v>5725</v>
      </c>
      <c r="S36" s="6" t="s">
        <v>151</v>
      </c>
      <c r="T36" s="6">
        <v>1632</v>
      </c>
      <c r="U36" s="6">
        <v>4018295</v>
      </c>
      <c r="W36" s="22">
        <v>45475</v>
      </c>
      <c r="X36" s="10">
        <v>1728779</v>
      </c>
      <c r="Y36" s="5" t="s">
        <v>189</v>
      </c>
      <c r="Z36" t="s">
        <v>170</v>
      </c>
      <c r="AA36" s="14">
        <v>0</v>
      </c>
      <c r="AC36" s="14"/>
      <c r="AD36" s="17">
        <f t="shared" si="1"/>
        <v>0</v>
      </c>
      <c r="AF36" s="10"/>
      <c r="AH36" s="10"/>
      <c r="AI36">
        <v>10119</v>
      </c>
      <c r="AJ36" s="43">
        <v>7018</v>
      </c>
      <c r="AK36" s="112">
        <f>Tabla3[[#This Row],[ TOTAL DE GASTOS USD]]*$AM$1</f>
        <v>103610.47749999999</v>
      </c>
      <c r="AM36" s="111">
        <f>Tabla3[[#This Row],[FLETE EN MXN]]/Tabla3[[#This Row],[VALOR COMERCIAL MXN]]</f>
        <v>5.9932748778183907E-2</v>
      </c>
      <c r="AN36" s="45" t="s">
        <v>1186</v>
      </c>
      <c r="AO36" s="13" t="str">
        <f t="shared" si="2"/>
        <v>BIP R+F #7  4018295</v>
      </c>
      <c r="AP36">
        <v>40000500</v>
      </c>
      <c r="AS36">
        <v>20007735</v>
      </c>
    </row>
    <row r="37" spans="2:45" ht="27" customHeight="1">
      <c r="B37" s="4" t="s">
        <v>63</v>
      </c>
      <c r="C37" s="5" t="s">
        <v>85</v>
      </c>
      <c r="D37" s="6" t="s">
        <v>198</v>
      </c>
      <c r="E37" s="5" t="s">
        <v>85</v>
      </c>
      <c r="F37" s="4" t="s">
        <v>49</v>
      </c>
      <c r="G37" s="40" t="s">
        <v>1078</v>
      </c>
      <c r="H37" s="6" t="s">
        <v>167</v>
      </c>
      <c r="I37" s="4" t="s">
        <v>50</v>
      </c>
      <c r="J37" s="68" t="s">
        <v>1081</v>
      </c>
      <c r="K37" s="39" t="s">
        <v>155</v>
      </c>
      <c r="N37" s="4" t="s">
        <v>53</v>
      </c>
      <c r="O37" s="39">
        <v>276054</v>
      </c>
      <c r="P37" s="10">
        <v>6728</v>
      </c>
      <c r="Q37" s="14"/>
      <c r="R37" s="1">
        <f t="shared" si="0"/>
        <v>6728</v>
      </c>
      <c r="S37" s="6" t="s">
        <v>555</v>
      </c>
      <c r="T37" s="6">
        <v>3950</v>
      </c>
      <c r="U37" s="6">
        <v>4025207</v>
      </c>
      <c r="W37" s="22">
        <v>45472</v>
      </c>
      <c r="X37" s="10">
        <v>1187749</v>
      </c>
      <c r="Y37" s="5" t="s">
        <v>53</v>
      </c>
      <c r="Z37" t="s">
        <v>170</v>
      </c>
      <c r="AA37" s="14">
        <v>0</v>
      </c>
      <c r="AC37" s="14"/>
      <c r="AD37" s="17">
        <f t="shared" si="1"/>
        <v>0</v>
      </c>
      <c r="AF37" s="10"/>
      <c r="AH37" s="10"/>
      <c r="AI37" s="47" t="s">
        <v>245</v>
      </c>
      <c r="AJ37" s="10"/>
      <c r="AK37" s="112">
        <f>Tabla3[[#This Row],[ TOTAL DE GASTOS USD]]*$AM$1</f>
        <v>121762.6712</v>
      </c>
      <c r="AM37" s="111">
        <f>Tabla3[[#This Row],[FLETE EN MXN]]/Tabla3[[#This Row],[VALOR COMERCIAL MXN]]</f>
        <v>0.10251549039401422</v>
      </c>
      <c r="AN37" s="21">
        <v>45477</v>
      </c>
      <c r="AO37" s="13" t="str">
        <f t="shared" si="2"/>
        <v>Costa Rica #10  4025207</v>
      </c>
      <c r="AP37" t="s">
        <v>1143</v>
      </c>
    </row>
    <row r="38" spans="2:45" ht="30.75" customHeight="1">
      <c r="B38" s="4" t="s">
        <v>63</v>
      </c>
      <c r="C38" s="5" t="s">
        <v>89</v>
      </c>
      <c r="D38" s="6" t="s">
        <v>197</v>
      </c>
      <c r="E38" s="5" t="s">
        <v>89</v>
      </c>
      <c r="F38" s="4" t="s">
        <v>49</v>
      </c>
      <c r="G38" s="40" t="s">
        <v>1079</v>
      </c>
      <c r="H38" s="6" t="s">
        <v>167</v>
      </c>
      <c r="I38" s="4" t="s">
        <v>50</v>
      </c>
      <c r="J38" s="68" t="s">
        <v>1082</v>
      </c>
      <c r="K38" s="39" t="s">
        <v>155</v>
      </c>
      <c r="N38" s="4" t="s">
        <v>53</v>
      </c>
      <c r="O38" s="39">
        <v>276051</v>
      </c>
      <c r="P38" s="10">
        <v>6218</v>
      </c>
      <c r="Q38" s="14"/>
      <c r="R38" s="1">
        <f t="shared" si="0"/>
        <v>6218</v>
      </c>
      <c r="S38" s="6" t="s">
        <v>555</v>
      </c>
      <c r="T38" s="6">
        <v>3950</v>
      </c>
      <c r="U38" s="6">
        <v>4025209</v>
      </c>
      <c r="W38" s="22">
        <v>45472</v>
      </c>
      <c r="X38" s="10">
        <v>1196692</v>
      </c>
      <c r="Y38" s="5" t="s">
        <v>53</v>
      </c>
      <c r="Z38" t="s">
        <v>170</v>
      </c>
      <c r="AA38" s="14">
        <v>0</v>
      </c>
      <c r="AC38" s="14"/>
      <c r="AD38" s="17">
        <f t="shared" si="1"/>
        <v>0</v>
      </c>
      <c r="AF38" s="10"/>
      <c r="AH38" s="10"/>
      <c r="AI38" s="47" t="s">
        <v>245</v>
      </c>
      <c r="AJ38" s="10"/>
      <c r="AK38" s="112">
        <f>Tabla3[[#This Row],[ TOTAL DE GASTOS USD]]*$AM$1</f>
        <v>112532.74219999999</v>
      </c>
      <c r="AM38" s="111">
        <f>Tabla3[[#This Row],[FLETE EN MXN]]/Tabla3[[#This Row],[VALOR COMERCIAL MXN]]</f>
        <v>9.4036512486086646E-2</v>
      </c>
      <c r="AN38" s="21">
        <v>45477</v>
      </c>
      <c r="AO38" s="13" t="str">
        <f t="shared" si="2"/>
        <v>Guatemala #9  4025209</v>
      </c>
      <c r="AP38" t="s">
        <v>1145</v>
      </c>
    </row>
    <row r="39" spans="2:45" ht="48.75" customHeight="1">
      <c r="B39" s="4" t="s">
        <v>63</v>
      </c>
      <c r="C39" s="5" t="s">
        <v>98</v>
      </c>
      <c r="D39" s="6" t="s">
        <v>197</v>
      </c>
      <c r="E39" s="5" t="s">
        <v>98</v>
      </c>
      <c r="F39" s="4" t="s">
        <v>49</v>
      </c>
      <c r="G39" s="40" t="s">
        <v>1080</v>
      </c>
      <c r="H39" s="6" t="s">
        <v>167</v>
      </c>
      <c r="I39" s="4" t="s">
        <v>50</v>
      </c>
      <c r="J39" s="68" t="s">
        <v>1081</v>
      </c>
      <c r="K39" s="39" t="s">
        <v>155</v>
      </c>
      <c r="N39" s="4" t="s">
        <v>53</v>
      </c>
      <c r="O39" s="39">
        <v>276052</v>
      </c>
      <c r="P39" s="10">
        <v>5228</v>
      </c>
      <c r="Q39" s="14"/>
      <c r="R39" s="1">
        <f t="shared" si="0"/>
        <v>5228</v>
      </c>
      <c r="S39" s="6" t="s">
        <v>555</v>
      </c>
      <c r="T39" s="6">
        <v>3950</v>
      </c>
      <c r="U39" s="6">
        <v>4025210</v>
      </c>
      <c r="W39" s="22">
        <v>45474</v>
      </c>
      <c r="X39" s="10">
        <v>1568731</v>
      </c>
      <c r="Y39" s="5" t="s">
        <v>53</v>
      </c>
      <c r="Z39" t="s">
        <v>170</v>
      </c>
      <c r="AA39" s="14">
        <v>0</v>
      </c>
      <c r="AC39" s="14"/>
      <c r="AD39" s="17">
        <f t="shared" si="1"/>
        <v>0</v>
      </c>
      <c r="AF39" s="10"/>
      <c r="AH39" s="10"/>
      <c r="AI39" s="47" t="s">
        <v>245</v>
      </c>
      <c r="AJ39" s="10"/>
      <c r="AK39" s="112">
        <f>Tabla3[[#This Row],[ TOTAL DE GASTOS USD]]*$AM$1</f>
        <v>94615.821199999991</v>
      </c>
      <c r="AM39" s="111">
        <f>Tabla3[[#This Row],[FLETE EN MXN]]/Tabla3[[#This Row],[VALOR COMERCIAL MXN]]</f>
        <v>6.0313604563178767E-2</v>
      </c>
      <c r="AN39" s="21">
        <v>45477</v>
      </c>
      <c r="AO39" s="13" t="str">
        <f t="shared" si="2"/>
        <v>El Salvador #9  4025210</v>
      </c>
      <c r="AP39" t="s">
        <v>1144</v>
      </c>
    </row>
    <row r="40" spans="2:45" ht="27" customHeight="1">
      <c r="B40" s="4" t="s">
        <v>63</v>
      </c>
      <c r="C40" s="5" t="s">
        <v>129</v>
      </c>
      <c r="D40" s="6"/>
      <c r="E40" s="4"/>
      <c r="F40" s="4"/>
      <c r="G40" s="4"/>
      <c r="H40" s="6"/>
      <c r="I40" s="4"/>
      <c r="K40" s="39"/>
      <c r="N40" s="4"/>
      <c r="O40" s="39"/>
      <c r="Q40" s="14"/>
      <c r="R40" s="1"/>
      <c r="W40" s="22"/>
      <c r="X40" s="10"/>
      <c r="Y40" s="5"/>
      <c r="AA40" s="14"/>
      <c r="AC40" s="14"/>
      <c r="AD40" s="17"/>
      <c r="AF40" s="10"/>
      <c r="AG40" t="s">
        <v>994</v>
      </c>
      <c r="AH40" s="10">
        <v>2378</v>
      </c>
      <c r="AI40" s="10"/>
      <c r="AJ40" s="10"/>
      <c r="AK40" s="112">
        <f>Tabla3[[#This Row],[ TOTAL DE GASTOS USD]]*$AM$1</f>
        <v>0</v>
      </c>
      <c r="AM40" s="111" t="e">
        <f>Tabla3[[#This Row],[FLETE EN MXN]]/Tabla3[[#This Row],[VALOR COMERCIAL MXN]]</f>
        <v>#DIV/0!</v>
      </c>
      <c r="AN40" s="21">
        <v>45457</v>
      </c>
      <c r="AO40" s="13" t="str">
        <f>+C40&amp;" "&amp;D40&amp;" "&amp;" "&amp;U40</f>
        <v xml:space="preserve">HF CONSULTORES   </v>
      </c>
      <c r="AS40">
        <v>20006960</v>
      </c>
    </row>
    <row r="41" spans="2:45" ht="27" customHeight="1">
      <c r="B41" s="4"/>
      <c r="C41" s="5"/>
      <c r="D41" s="6"/>
      <c r="E41" s="4"/>
      <c r="F41" s="4"/>
      <c r="G41" s="4"/>
      <c r="H41" s="6"/>
      <c r="I41" s="4"/>
      <c r="K41" s="39"/>
      <c r="N41" s="4"/>
      <c r="Q41" s="14"/>
      <c r="R41" s="1"/>
      <c r="W41" s="22"/>
      <c r="X41" s="10"/>
      <c r="Y41" s="5"/>
      <c r="AA41" s="14"/>
      <c r="AC41" s="14"/>
      <c r="AD41" s="17"/>
      <c r="AF41" s="10"/>
      <c r="AH41" s="10"/>
      <c r="AI41" s="10"/>
      <c r="AJ41" s="10"/>
      <c r="AN41" s="21"/>
      <c r="AO41" s="13" t="str">
        <f t="shared" si="2"/>
        <v xml:space="preserve">   </v>
      </c>
    </row>
    <row r="42" spans="2:45" ht="27" customHeight="1">
      <c r="B42" s="4"/>
      <c r="C42" s="5"/>
      <c r="D42" s="6"/>
      <c r="E42" s="4"/>
      <c r="F42" s="4"/>
      <c r="G42" s="4"/>
      <c r="H42" s="6"/>
      <c r="I42" s="4"/>
      <c r="K42" s="39"/>
      <c r="N42" s="4"/>
      <c r="Q42" s="14"/>
      <c r="R42" s="1"/>
      <c r="W42" s="22"/>
      <c r="X42" s="10"/>
      <c r="Y42" s="5"/>
      <c r="AA42" s="14"/>
      <c r="AC42" s="14"/>
      <c r="AD42" s="17"/>
      <c r="AF42" s="10"/>
      <c r="AH42" s="10"/>
      <c r="AI42" s="10"/>
      <c r="AJ42" s="10"/>
      <c r="AN42" s="21"/>
      <c r="AO42" s="13" t="str">
        <f t="shared" si="2"/>
        <v xml:space="preserve">   </v>
      </c>
    </row>
    <row r="43" spans="2:45" ht="27" customHeight="1">
      <c r="B43" s="4"/>
      <c r="C43" s="5"/>
      <c r="D43" s="6"/>
      <c r="E43" s="4"/>
      <c r="F43" s="4"/>
      <c r="G43" s="4"/>
      <c r="H43" s="6"/>
      <c r="I43" s="4"/>
      <c r="K43" s="39"/>
      <c r="N43" s="4"/>
      <c r="Q43" s="14"/>
      <c r="R43" s="1"/>
      <c r="W43" s="22"/>
      <c r="X43" s="10"/>
      <c r="Y43" s="5"/>
      <c r="AA43" s="14"/>
      <c r="AC43" s="14"/>
      <c r="AD43" s="17"/>
      <c r="AF43" s="10"/>
      <c r="AH43" s="10"/>
      <c r="AI43" s="10"/>
      <c r="AJ43" s="10"/>
      <c r="AN43" s="21"/>
      <c r="AO43" s="13" t="str">
        <f t="shared" si="2"/>
        <v xml:space="preserve">   </v>
      </c>
    </row>
    <row r="44" spans="2:45" ht="27" customHeight="1">
      <c r="B44" s="4"/>
      <c r="C44" s="5"/>
      <c r="D44" s="6"/>
      <c r="E44" s="4"/>
      <c r="F44" s="4"/>
      <c r="G44" s="4"/>
      <c r="H44" s="6"/>
      <c r="I44" s="4"/>
      <c r="K44" s="39"/>
      <c r="N44" s="4"/>
      <c r="Q44" s="14"/>
      <c r="R44" s="1"/>
      <c r="W44" s="22"/>
      <c r="X44" s="10"/>
      <c r="Y44" s="5"/>
      <c r="AA44" s="14"/>
      <c r="AC44" s="14"/>
      <c r="AD44" s="17"/>
      <c r="AF44" s="10"/>
      <c r="AH44" s="10"/>
      <c r="AI44" s="10"/>
      <c r="AJ44" s="10"/>
      <c r="AN44" s="21"/>
      <c r="AO44" s="13" t="str">
        <f t="shared" si="2"/>
        <v xml:space="preserve">   </v>
      </c>
    </row>
    <row r="45" spans="2:45" ht="27" customHeight="1">
      <c r="B45" s="4"/>
      <c r="C45" s="5"/>
      <c r="D45" s="6"/>
      <c r="E45" s="4"/>
      <c r="F45" s="4"/>
      <c r="G45" s="4"/>
      <c r="H45" s="6"/>
      <c r="I45" s="4"/>
      <c r="K45" s="39"/>
      <c r="N45" s="4"/>
      <c r="Q45" s="14"/>
      <c r="R45" s="1"/>
      <c r="W45" s="22"/>
      <c r="X45" s="10"/>
      <c r="Y45" s="5"/>
      <c r="AA45" s="14"/>
      <c r="AC45" s="14"/>
      <c r="AD45" s="17"/>
      <c r="AF45" s="10"/>
      <c r="AH45" s="10"/>
      <c r="AI45" s="10"/>
      <c r="AJ45" s="10"/>
      <c r="AN45" s="21"/>
      <c r="AO45" s="13" t="str">
        <f t="shared" si="2"/>
        <v xml:space="preserve">   </v>
      </c>
    </row>
    <row r="46" spans="2:45" ht="27" customHeight="1">
      <c r="B46" s="4"/>
      <c r="C46" s="5"/>
      <c r="D46" s="6"/>
      <c r="E46" s="4"/>
      <c r="F46" s="4"/>
      <c r="G46" s="4"/>
      <c r="H46" s="6"/>
      <c r="I46" s="4"/>
      <c r="K46" s="39"/>
      <c r="N46" s="4"/>
      <c r="Q46" s="14"/>
      <c r="R46" s="1"/>
      <c r="W46" s="22"/>
      <c r="X46" s="10"/>
      <c r="Y46" s="5"/>
      <c r="AA46" s="14"/>
      <c r="AC46" s="14"/>
      <c r="AD46" s="17"/>
      <c r="AF46" s="10"/>
      <c r="AH46" s="10"/>
      <c r="AI46" s="10"/>
      <c r="AJ46" s="10"/>
      <c r="AN46" s="21"/>
      <c r="AO46" s="13" t="str">
        <f t="shared" si="2"/>
        <v xml:space="preserve">   </v>
      </c>
    </row>
    <row r="47" spans="2:45" ht="27" customHeight="1">
      <c r="B47" s="4"/>
      <c r="C47" s="5"/>
      <c r="D47" s="6"/>
      <c r="E47" s="4"/>
      <c r="F47" s="4"/>
      <c r="G47" s="4"/>
      <c r="H47" s="6"/>
      <c r="I47" s="4"/>
      <c r="K47" s="39"/>
      <c r="N47" s="4"/>
      <c r="Q47" s="14"/>
      <c r="R47" s="1"/>
      <c r="W47" s="22"/>
      <c r="X47" s="10"/>
      <c r="Y47" s="5"/>
      <c r="AA47" s="14"/>
      <c r="AC47" s="14"/>
      <c r="AD47" s="17"/>
      <c r="AF47" s="10"/>
      <c r="AH47" s="10"/>
      <c r="AI47" s="10"/>
      <c r="AJ47" s="10"/>
      <c r="AN47" s="21"/>
      <c r="AO47" s="13" t="str">
        <f t="shared" si="2"/>
        <v xml:space="preserve">   </v>
      </c>
    </row>
    <row r="48" spans="2:45" ht="27" customHeight="1">
      <c r="B48" s="4"/>
      <c r="C48" s="5"/>
      <c r="D48" s="6"/>
      <c r="E48" s="4"/>
      <c r="F48" s="4"/>
      <c r="G48" s="4"/>
      <c r="H48" s="6"/>
      <c r="I48" s="4"/>
      <c r="K48" s="39"/>
      <c r="N48" s="4"/>
      <c r="Q48" s="14"/>
      <c r="R48" s="1"/>
      <c r="W48" s="22"/>
      <c r="X48" s="10"/>
      <c r="Y48" s="5"/>
      <c r="AA48" s="14"/>
      <c r="AC48" s="14"/>
      <c r="AD48" s="17"/>
      <c r="AF48" s="10"/>
      <c r="AH48" s="10"/>
      <c r="AI48" s="10"/>
      <c r="AJ48" s="10"/>
      <c r="AN48" s="21"/>
      <c r="AO48" s="13" t="str">
        <f t="shared" si="2"/>
        <v xml:space="preserve">   </v>
      </c>
    </row>
    <row r="49" spans="2:41" ht="27" customHeight="1">
      <c r="B49" s="4"/>
      <c r="C49" s="5"/>
      <c r="D49" s="6"/>
      <c r="E49" s="4"/>
      <c r="F49" s="4"/>
      <c r="G49" s="4"/>
      <c r="H49" s="6"/>
      <c r="I49" s="4"/>
      <c r="K49" s="39"/>
      <c r="N49" s="4"/>
      <c r="Q49" s="14"/>
      <c r="R49" s="1"/>
      <c r="W49" s="22"/>
      <c r="X49" s="10"/>
      <c r="Y49" s="5"/>
      <c r="AA49" s="14"/>
      <c r="AC49" s="14"/>
      <c r="AD49" s="17"/>
      <c r="AF49" s="10"/>
      <c r="AH49" s="10"/>
      <c r="AI49" s="10"/>
      <c r="AJ49" s="10"/>
      <c r="AN49" s="21"/>
      <c r="AO49" s="13" t="str">
        <f t="shared" si="2"/>
        <v xml:space="preserve">   </v>
      </c>
    </row>
    <row r="50" spans="2:41" ht="27" customHeight="1">
      <c r="B50" s="4"/>
      <c r="C50" s="5"/>
      <c r="D50" s="6"/>
      <c r="E50" s="4"/>
      <c r="F50" s="4"/>
      <c r="G50" s="4"/>
      <c r="H50" s="6"/>
      <c r="I50" s="4"/>
      <c r="K50" s="39"/>
      <c r="N50" s="4"/>
      <c r="Q50" s="14"/>
      <c r="R50" s="1"/>
      <c r="W50" s="22"/>
      <c r="X50" s="10"/>
      <c r="Y50" s="5"/>
      <c r="AA50" s="14"/>
      <c r="AC50" s="14"/>
      <c r="AD50" s="17"/>
      <c r="AF50" s="10"/>
      <c r="AH50" s="10"/>
      <c r="AI50" s="10"/>
      <c r="AJ50" s="10"/>
      <c r="AN50" s="21"/>
      <c r="AO50" s="13" t="str">
        <f t="shared" si="2"/>
        <v xml:space="preserve">   </v>
      </c>
    </row>
    <row r="51" spans="2:41" ht="27" customHeight="1">
      <c r="B51" s="4"/>
      <c r="C51" s="5"/>
      <c r="D51" s="6"/>
      <c r="E51" s="4"/>
      <c r="F51" s="4"/>
      <c r="G51" s="4"/>
      <c r="H51" s="6"/>
      <c r="I51" s="4"/>
      <c r="K51" s="39"/>
      <c r="N51" s="4"/>
      <c r="Q51" s="14"/>
      <c r="R51" s="1"/>
      <c r="W51" s="22"/>
      <c r="X51" s="10"/>
      <c r="Y51" s="5"/>
      <c r="AA51" s="14"/>
      <c r="AC51" s="14"/>
      <c r="AD51" s="17"/>
      <c r="AF51" s="10"/>
      <c r="AH51" s="10"/>
      <c r="AI51" s="10"/>
      <c r="AJ51" s="10"/>
      <c r="AN51" s="21"/>
      <c r="AO51" s="13" t="str">
        <f t="shared" si="2"/>
        <v xml:space="preserve">   </v>
      </c>
    </row>
    <row r="52" spans="2:41" ht="27" customHeight="1">
      <c r="B52" s="4"/>
      <c r="C52" s="5"/>
      <c r="D52" s="6"/>
      <c r="E52" s="4"/>
      <c r="F52" s="4"/>
      <c r="G52" s="4"/>
      <c r="H52" s="6"/>
      <c r="I52" s="4"/>
      <c r="K52" s="39"/>
      <c r="N52" s="4"/>
      <c r="Q52" s="14"/>
      <c r="R52" s="1"/>
      <c r="W52" s="22"/>
      <c r="X52" s="10"/>
      <c r="Y52" s="5"/>
      <c r="AA52" s="14"/>
      <c r="AC52" s="14"/>
      <c r="AD52" s="17"/>
      <c r="AF52" s="10"/>
      <c r="AH52" s="10"/>
      <c r="AI52" s="10"/>
      <c r="AJ52" s="10"/>
      <c r="AN52" s="21"/>
      <c r="AO52" s="13" t="str">
        <f t="shared" si="2"/>
        <v xml:space="preserve">   </v>
      </c>
    </row>
    <row r="53" spans="2:41" ht="27" customHeight="1">
      <c r="B53" s="4"/>
      <c r="C53" s="5"/>
      <c r="D53" s="6"/>
      <c r="E53" s="4"/>
      <c r="F53" s="4"/>
      <c r="G53" s="4"/>
      <c r="H53" s="6"/>
      <c r="I53" s="4"/>
      <c r="K53" s="39"/>
      <c r="N53" s="4"/>
      <c r="Q53" s="14"/>
      <c r="R53" s="1"/>
      <c r="W53" s="22"/>
      <c r="X53" s="10"/>
      <c r="Y53" s="5"/>
      <c r="AA53" s="14"/>
      <c r="AC53" s="14"/>
      <c r="AD53" s="17"/>
      <c r="AF53" s="10"/>
      <c r="AH53" s="10"/>
      <c r="AI53" s="10"/>
      <c r="AJ53" s="10"/>
      <c r="AN53" s="21"/>
      <c r="AO53" s="13" t="str">
        <f t="shared" si="2"/>
        <v xml:space="preserve">   </v>
      </c>
    </row>
    <row r="54" spans="2:41" ht="27" customHeight="1">
      <c r="B54" s="4"/>
      <c r="C54" s="5"/>
      <c r="D54" s="6"/>
      <c r="E54" s="4"/>
      <c r="F54" s="4"/>
      <c r="G54" s="4"/>
      <c r="H54" s="6"/>
      <c r="I54" s="4"/>
      <c r="K54" s="39"/>
      <c r="N54" s="4"/>
      <c r="Q54" s="14"/>
      <c r="R54" s="1"/>
      <c r="W54" s="22"/>
      <c r="X54" s="10"/>
      <c r="Y54" s="5"/>
      <c r="AA54" s="14"/>
      <c r="AC54" s="14"/>
      <c r="AD54" s="17"/>
      <c r="AF54" s="10"/>
      <c r="AH54" s="10"/>
      <c r="AI54" s="10"/>
      <c r="AJ54" s="10"/>
      <c r="AN54" s="21"/>
      <c r="AO54" s="13" t="str">
        <f t="shared" si="2"/>
        <v xml:space="preserve">   </v>
      </c>
    </row>
    <row r="55" spans="2:41" ht="27" customHeight="1">
      <c r="B55" s="4"/>
      <c r="C55" s="5"/>
      <c r="D55" s="6"/>
      <c r="E55" s="4"/>
      <c r="F55" s="4"/>
      <c r="G55" s="4"/>
      <c r="H55" s="6"/>
      <c r="I55" s="4"/>
      <c r="K55" s="39"/>
      <c r="N55" s="4"/>
      <c r="Q55" s="14"/>
      <c r="R55" s="1"/>
      <c r="W55" s="22"/>
      <c r="X55" s="10"/>
      <c r="Y55" s="5"/>
      <c r="AA55" s="14"/>
      <c r="AC55" s="14"/>
      <c r="AD55" s="17"/>
      <c r="AF55" s="10"/>
      <c r="AH55" s="10"/>
      <c r="AI55" s="10"/>
      <c r="AJ55" s="10"/>
      <c r="AN55" s="21"/>
      <c r="AO55" s="13" t="str">
        <f t="shared" si="2"/>
        <v xml:space="preserve">   </v>
      </c>
    </row>
    <row r="56" spans="2:41" ht="27" customHeight="1">
      <c r="B56" s="4"/>
      <c r="C56" s="5"/>
      <c r="D56" s="6"/>
      <c r="E56" s="4"/>
      <c r="F56" s="4"/>
      <c r="G56" s="4"/>
      <c r="H56" s="6"/>
      <c r="I56" s="4"/>
      <c r="N56" s="4"/>
      <c r="Q56" s="14"/>
      <c r="R56" s="1"/>
      <c r="W56" s="22"/>
      <c r="X56" s="10"/>
      <c r="Y56" s="5"/>
      <c r="AA56" s="14"/>
      <c r="AC56" s="14"/>
      <c r="AD56" s="17"/>
      <c r="AF56" s="10"/>
      <c r="AH56" s="10"/>
      <c r="AI56" s="10"/>
      <c r="AJ56" s="10"/>
      <c r="AN56" s="21"/>
      <c r="AO56" s="13" t="str">
        <f t="shared" si="2"/>
        <v xml:space="preserve">   </v>
      </c>
    </row>
    <row r="57" spans="2:41" ht="27" customHeight="1">
      <c r="B57" s="4"/>
      <c r="C57" s="5"/>
      <c r="D57" s="6"/>
      <c r="E57" s="4"/>
      <c r="F57" s="4"/>
      <c r="G57" s="4"/>
      <c r="H57" s="6"/>
      <c r="I57" s="4"/>
      <c r="N57" s="4"/>
      <c r="Q57" s="14"/>
      <c r="R57" s="1"/>
      <c r="W57" s="22"/>
      <c r="X57" s="10"/>
      <c r="Y57" s="5"/>
      <c r="AA57" s="14"/>
      <c r="AC57" s="14"/>
      <c r="AD57" s="17"/>
      <c r="AF57" s="10"/>
      <c r="AH57" s="10"/>
      <c r="AI57" s="10"/>
      <c r="AJ57" s="10"/>
      <c r="AN57" s="21"/>
      <c r="AO57" s="13" t="str">
        <f t="shared" si="2"/>
        <v xml:space="preserve">   </v>
      </c>
    </row>
    <row r="58" spans="2:41" ht="27" customHeight="1">
      <c r="B58" s="4"/>
      <c r="C58" s="5"/>
      <c r="D58" s="6"/>
      <c r="E58" s="4"/>
      <c r="F58" s="4"/>
      <c r="G58" s="4"/>
      <c r="H58" s="6"/>
      <c r="I58" s="4"/>
      <c r="N58" s="4"/>
      <c r="Q58" s="14"/>
      <c r="R58" s="1"/>
      <c r="W58" s="22"/>
      <c r="X58" s="10"/>
      <c r="Y58" s="5"/>
      <c r="AA58" s="14"/>
      <c r="AC58" s="14"/>
      <c r="AD58" s="17"/>
      <c r="AF58" s="10"/>
      <c r="AH58" s="10"/>
      <c r="AI58" s="10"/>
      <c r="AJ58" s="10"/>
      <c r="AN58" s="21"/>
      <c r="AO58" s="13" t="str">
        <f t="shared" si="2"/>
        <v xml:space="preserve">   </v>
      </c>
    </row>
    <row r="59" spans="2:41" ht="27" customHeight="1">
      <c r="B59" s="4"/>
      <c r="C59" s="5"/>
      <c r="D59" s="6"/>
      <c r="E59" s="4"/>
      <c r="F59" s="4"/>
      <c r="G59" s="4"/>
      <c r="H59" s="6"/>
      <c r="I59" s="4"/>
      <c r="N59" s="4"/>
      <c r="Q59" s="14"/>
      <c r="R59" s="1"/>
      <c r="W59" s="22"/>
      <c r="X59" s="10"/>
      <c r="Y59" s="5"/>
      <c r="AA59" s="14"/>
      <c r="AC59" s="14"/>
      <c r="AD59" s="17"/>
      <c r="AF59" s="10"/>
      <c r="AH59" s="10"/>
      <c r="AI59" s="10"/>
      <c r="AJ59" s="10"/>
      <c r="AN59" s="21"/>
      <c r="AO59" s="13" t="str">
        <f t="shared" si="2"/>
        <v xml:space="preserve">   </v>
      </c>
    </row>
    <row r="60" spans="2:41" ht="27" customHeight="1">
      <c r="B60" s="4"/>
      <c r="C60" s="5"/>
      <c r="D60" s="6"/>
      <c r="E60" s="4"/>
      <c r="F60" s="4"/>
      <c r="G60" s="4"/>
      <c r="H60" s="6"/>
      <c r="I60" s="4"/>
      <c r="N60" s="4"/>
      <c r="Q60" s="14"/>
      <c r="R60" s="1"/>
      <c r="W60" s="22"/>
      <c r="X60" s="10"/>
      <c r="Y60" s="5"/>
      <c r="AA60" s="14"/>
      <c r="AC60" s="14"/>
      <c r="AD60" s="17"/>
      <c r="AF60" s="10"/>
      <c r="AH60" s="10"/>
      <c r="AI60" s="10"/>
      <c r="AJ60" s="10"/>
      <c r="AN60" s="21"/>
      <c r="AO60" s="13" t="str">
        <f t="shared" si="2"/>
        <v xml:space="preserve">   </v>
      </c>
    </row>
    <row r="61" spans="2:41" ht="27" customHeight="1">
      <c r="B61" s="4"/>
      <c r="C61" s="5"/>
      <c r="D61" s="6"/>
      <c r="E61" s="4"/>
      <c r="F61" s="4"/>
      <c r="G61" s="4"/>
      <c r="H61" s="6"/>
      <c r="I61" s="4"/>
      <c r="N61" s="4"/>
      <c r="Q61" s="14"/>
      <c r="R61" s="1"/>
      <c r="W61" s="22"/>
      <c r="X61" s="10"/>
      <c r="Y61" s="5"/>
      <c r="AA61" s="14"/>
      <c r="AC61" s="14"/>
      <c r="AD61" s="17"/>
      <c r="AF61" s="10"/>
      <c r="AH61" s="10"/>
      <c r="AI61" s="10"/>
      <c r="AJ61" s="10"/>
      <c r="AN61" s="21"/>
      <c r="AO61" s="13" t="str">
        <f t="shared" si="2"/>
        <v xml:space="preserve">   </v>
      </c>
    </row>
    <row r="62" spans="2:41" ht="27" customHeight="1">
      <c r="B62" s="4"/>
      <c r="C62" s="5"/>
      <c r="D62" s="6"/>
      <c r="E62" s="4"/>
      <c r="F62" s="4"/>
      <c r="G62" s="4"/>
      <c r="H62" s="6"/>
      <c r="I62" s="4"/>
      <c r="N62" s="4"/>
      <c r="Q62" s="14"/>
      <c r="R62" s="1"/>
      <c r="W62" s="22"/>
      <c r="X62" s="10"/>
      <c r="Y62" s="5"/>
      <c r="AA62" s="14"/>
      <c r="AC62" s="14"/>
      <c r="AD62" s="17"/>
      <c r="AF62" s="10"/>
      <c r="AH62" s="10"/>
      <c r="AI62" s="10"/>
      <c r="AJ62" s="10"/>
      <c r="AN62" s="21"/>
      <c r="AO62" s="13" t="str">
        <f t="shared" si="2"/>
        <v xml:space="preserve">   </v>
      </c>
    </row>
    <row r="63" spans="2:41" ht="27" customHeight="1">
      <c r="B63" s="4"/>
      <c r="C63" s="5"/>
      <c r="D63" s="6"/>
      <c r="E63" s="4"/>
      <c r="F63" s="4"/>
      <c r="G63" s="4"/>
      <c r="H63" s="6"/>
      <c r="I63" s="4"/>
      <c r="N63" s="4"/>
      <c r="Q63" s="14"/>
      <c r="R63" s="1"/>
      <c r="W63" s="22"/>
      <c r="X63" s="10"/>
      <c r="Y63" s="5"/>
      <c r="AA63" s="14"/>
      <c r="AC63" s="14"/>
      <c r="AD63" s="17"/>
      <c r="AF63" s="10"/>
      <c r="AH63" s="10"/>
      <c r="AI63" s="10"/>
      <c r="AJ63" s="10"/>
      <c r="AN63" s="21"/>
      <c r="AO63" s="13" t="str">
        <f t="shared" si="2"/>
        <v xml:space="preserve">   </v>
      </c>
    </row>
    <row r="64" spans="2:41" ht="27" customHeight="1">
      <c r="B64" s="4"/>
      <c r="C64" s="5"/>
      <c r="D64" s="6"/>
      <c r="E64" s="4"/>
      <c r="F64" s="4"/>
      <c r="G64" s="4"/>
      <c r="H64" s="6"/>
      <c r="I64" s="4"/>
      <c r="N64" s="4"/>
      <c r="Q64" s="14"/>
      <c r="R64" s="1"/>
      <c r="W64" s="22"/>
      <c r="X64" s="10"/>
      <c r="Y64" s="5"/>
      <c r="AA64" s="14"/>
      <c r="AC64" s="14"/>
      <c r="AD64" s="17"/>
      <c r="AF64" s="10"/>
      <c r="AH64" s="10"/>
      <c r="AI64" s="10"/>
      <c r="AJ64" s="10"/>
      <c r="AN64" s="21"/>
      <c r="AO64" s="13" t="str">
        <f t="shared" si="2"/>
        <v xml:space="preserve">   </v>
      </c>
    </row>
    <row r="65" spans="2:41" ht="27" customHeight="1">
      <c r="B65" s="4"/>
      <c r="C65" s="5"/>
      <c r="D65" s="6"/>
      <c r="E65" s="4"/>
      <c r="F65" s="4"/>
      <c r="G65" s="4"/>
      <c r="H65" s="6"/>
      <c r="I65" s="4"/>
      <c r="N65" s="4"/>
      <c r="Q65" s="14"/>
      <c r="R65" s="1"/>
      <c r="W65" s="22"/>
      <c r="X65" s="10"/>
      <c r="Y65" s="5"/>
      <c r="AA65" s="14"/>
      <c r="AC65" s="14"/>
      <c r="AD65" s="17"/>
      <c r="AF65" s="10"/>
      <c r="AH65" s="10"/>
      <c r="AI65" s="10"/>
      <c r="AJ65" s="10"/>
      <c r="AN65" s="21"/>
      <c r="AO65" s="13" t="str">
        <f t="shared" si="2"/>
        <v xml:space="preserve">   </v>
      </c>
    </row>
    <row r="66" spans="2:41" ht="27" customHeight="1">
      <c r="B66" s="4"/>
      <c r="C66" s="5"/>
      <c r="D66" s="6"/>
      <c r="E66" s="4"/>
      <c r="F66" s="4"/>
      <c r="G66" s="4"/>
      <c r="H66" s="6"/>
      <c r="I66" s="4"/>
      <c r="N66" s="4"/>
      <c r="Q66" s="14"/>
      <c r="R66" s="1"/>
      <c r="W66" s="22"/>
      <c r="X66" s="10"/>
      <c r="Y66" s="5"/>
      <c r="AA66" s="14"/>
      <c r="AC66" s="14"/>
      <c r="AD66" s="17"/>
      <c r="AF66" s="10"/>
      <c r="AH66" s="10"/>
      <c r="AI66" s="10"/>
      <c r="AJ66" s="10"/>
      <c r="AN66" s="21"/>
      <c r="AO66" s="13" t="str">
        <f t="shared" si="2"/>
        <v xml:space="preserve">   </v>
      </c>
    </row>
    <row r="67" spans="2:41" ht="27" customHeight="1">
      <c r="B67" s="4"/>
      <c r="C67" s="5"/>
      <c r="D67" s="6"/>
      <c r="E67" s="4"/>
      <c r="F67" s="4"/>
      <c r="G67" s="4"/>
      <c r="H67" s="6"/>
      <c r="I67" s="4"/>
      <c r="N67" s="4"/>
      <c r="Q67" s="14"/>
      <c r="R67" s="1"/>
      <c r="W67" s="22"/>
      <c r="X67" s="10"/>
      <c r="Y67" s="5"/>
      <c r="AA67" s="14"/>
      <c r="AC67" s="14"/>
      <c r="AD67" s="17"/>
      <c r="AF67" s="10"/>
      <c r="AH67" s="10"/>
      <c r="AI67" s="10"/>
      <c r="AJ67" s="10"/>
      <c r="AN67" s="21"/>
      <c r="AO67" s="13" t="str">
        <f t="shared" si="2"/>
        <v xml:space="preserve">   </v>
      </c>
    </row>
    <row r="68" spans="2:41" ht="27" customHeight="1">
      <c r="B68" s="4"/>
      <c r="C68" s="5"/>
      <c r="D68" s="6"/>
      <c r="E68" s="4"/>
      <c r="F68" s="4"/>
      <c r="G68" s="4"/>
      <c r="H68" s="6"/>
      <c r="I68" s="4"/>
      <c r="N68" s="4"/>
      <c r="Q68" s="14"/>
      <c r="R68" s="1"/>
      <c r="W68" s="22"/>
      <c r="X68" s="10"/>
      <c r="Y68" s="5"/>
      <c r="AA68" s="14"/>
      <c r="AC68" s="14"/>
      <c r="AD68" s="17"/>
      <c r="AF68" s="10"/>
      <c r="AH68" s="10"/>
      <c r="AI68" s="10"/>
      <c r="AJ68" s="10"/>
      <c r="AN68" s="21"/>
      <c r="AO68" s="13" t="str">
        <f t="shared" si="2"/>
        <v xml:space="preserve">   </v>
      </c>
    </row>
    <row r="69" spans="2:41" ht="27" customHeight="1">
      <c r="B69" s="4"/>
      <c r="C69" s="5"/>
      <c r="D69" s="6"/>
      <c r="E69" s="4"/>
      <c r="F69" s="4"/>
      <c r="G69" s="4"/>
      <c r="H69" s="6"/>
      <c r="I69" s="4"/>
      <c r="N69" s="4"/>
      <c r="Q69" s="14"/>
      <c r="R69" s="1"/>
      <c r="W69" s="22"/>
      <c r="X69" s="10"/>
      <c r="Y69" s="5"/>
      <c r="AA69" s="14"/>
      <c r="AC69" s="14"/>
      <c r="AD69" s="17"/>
      <c r="AF69" s="10"/>
      <c r="AH69" s="10"/>
      <c r="AI69" s="10"/>
      <c r="AJ69" s="10"/>
      <c r="AN69" s="21"/>
      <c r="AO69" s="13" t="str">
        <f t="shared" si="2"/>
        <v xml:space="preserve">   </v>
      </c>
    </row>
    <row r="70" spans="2:41" ht="27" customHeight="1">
      <c r="B70" s="4"/>
      <c r="C70" s="5"/>
      <c r="D70" s="6"/>
      <c r="E70" s="4"/>
      <c r="F70" s="4"/>
      <c r="G70" s="4"/>
      <c r="H70" s="6"/>
      <c r="I70" s="4"/>
      <c r="N70" s="4"/>
      <c r="Q70" s="14"/>
      <c r="R70" s="1"/>
      <c r="W70" s="22"/>
      <c r="X70" s="10"/>
      <c r="Y70" s="5"/>
      <c r="AA70" s="14"/>
      <c r="AC70" s="14"/>
      <c r="AD70" s="17"/>
      <c r="AF70" s="10"/>
      <c r="AH70" s="10"/>
      <c r="AI70" s="10"/>
      <c r="AJ70" s="10"/>
      <c r="AN70" s="21"/>
      <c r="AO70" s="13" t="str">
        <f t="shared" ref="AO70:AO133" si="5">+C70&amp;" "&amp;D70&amp;" "&amp;" "&amp;U70</f>
        <v xml:space="preserve">   </v>
      </c>
    </row>
    <row r="71" spans="2:41" ht="27" customHeight="1">
      <c r="B71" s="4"/>
      <c r="C71" s="5"/>
      <c r="D71" s="6"/>
      <c r="E71" s="4"/>
      <c r="F71" s="4"/>
      <c r="G71" s="4"/>
      <c r="H71" s="6"/>
      <c r="I71" s="4"/>
      <c r="N71" s="4"/>
      <c r="Q71" s="14"/>
      <c r="R71" s="1"/>
      <c r="W71" s="22"/>
      <c r="X71" s="10"/>
      <c r="Y71" s="5"/>
      <c r="AA71" s="14"/>
      <c r="AC71" s="14"/>
      <c r="AD71" s="17"/>
      <c r="AF71" s="10"/>
      <c r="AH71" s="10"/>
      <c r="AI71" s="10"/>
      <c r="AJ71" s="10"/>
      <c r="AN71" s="21"/>
      <c r="AO71" s="13" t="str">
        <f t="shared" si="5"/>
        <v xml:space="preserve">   </v>
      </c>
    </row>
    <row r="72" spans="2:41" ht="27" customHeight="1">
      <c r="B72" s="4"/>
      <c r="C72" s="5"/>
      <c r="D72" s="6"/>
      <c r="E72" s="4"/>
      <c r="F72" s="4"/>
      <c r="G72" s="4"/>
      <c r="H72" s="6"/>
      <c r="I72" s="4"/>
      <c r="N72" s="4"/>
      <c r="Q72" s="14"/>
      <c r="R72" s="1"/>
      <c r="W72" s="22"/>
      <c r="X72" s="10"/>
      <c r="Y72" s="5"/>
      <c r="AA72" s="14"/>
      <c r="AC72" s="14"/>
      <c r="AD72" s="17"/>
      <c r="AF72" s="10"/>
      <c r="AH72" s="10"/>
      <c r="AI72" s="10"/>
      <c r="AJ72" s="10"/>
      <c r="AN72" s="21"/>
      <c r="AO72" s="13" t="str">
        <f t="shared" si="5"/>
        <v xml:space="preserve">   </v>
      </c>
    </row>
    <row r="73" spans="2:41" ht="27" customHeight="1">
      <c r="B73" s="4"/>
      <c r="C73" s="5"/>
      <c r="D73" s="6"/>
      <c r="E73" s="4"/>
      <c r="F73" s="4"/>
      <c r="G73" s="4"/>
      <c r="H73" s="6"/>
      <c r="I73" s="4"/>
      <c r="N73" s="4"/>
      <c r="Q73" s="14"/>
      <c r="R73" s="1"/>
      <c r="W73" s="22"/>
      <c r="X73" s="10"/>
      <c r="Y73" s="5"/>
      <c r="AA73" s="14"/>
      <c r="AC73" s="14"/>
      <c r="AD73" s="17"/>
      <c r="AF73" s="10"/>
      <c r="AH73" s="10"/>
      <c r="AI73" s="10"/>
      <c r="AJ73" s="10"/>
      <c r="AN73" s="21"/>
      <c r="AO73" s="13" t="str">
        <f t="shared" si="5"/>
        <v xml:space="preserve">   </v>
      </c>
    </row>
    <row r="74" spans="2:41" ht="27" customHeight="1">
      <c r="B74" s="4"/>
      <c r="C74" s="5"/>
      <c r="D74" s="6"/>
      <c r="E74" s="4"/>
      <c r="F74" s="4"/>
      <c r="G74" s="4"/>
      <c r="H74" s="6"/>
      <c r="I74" s="4"/>
      <c r="N74" s="4"/>
      <c r="Q74" s="14"/>
      <c r="R74" s="1"/>
      <c r="W74" s="22"/>
      <c r="X74" s="10"/>
      <c r="Y74" s="5"/>
      <c r="AA74" s="14"/>
      <c r="AC74" s="14"/>
      <c r="AD74" s="17"/>
      <c r="AF74" s="10"/>
      <c r="AH74" s="10"/>
      <c r="AI74" s="10"/>
      <c r="AJ74" s="10"/>
      <c r="AN74" s="21"/>
      <c r="AO74" s="13" t="str">
        <f t="shared" si="5"/>
        <v xml:space="preserve">   </v>
      </c>
    </row>
    <row r="75" spans="2:41" ht="27" customHeight="1">
      <c r="B75" s="4"/>
      <c r="C75" s="5"/>
      <c r="D75" s="6"/>
      <c r="E75" s="4"/>
      <c r="F75" s="4"/>
      <c r="G75" s="4"/>
      <c r="H75" s="6"/>
      <c r="I75" s="4"/>
      <c r="N75" s="4"/>
      <c r="Q75" s="14"/>
      <c r="R75" s="1"/>
      <c r="W75" s="22"/>
      <c r="X75" s="10"/>
      <c r="Y75" s="5"/>
      <c r="AA75" s="14"/>
      <c r="AC75" s="14"/>
      <c r="AD75" s="17"/>
      <c r="AF75" s="10"/>
      <c r="AH75" s="10"/>
      <c r="AI75" s="10"/>
      <c r="AJ75" s="10"/>
      <c r="AN75" s="21"/>
      <c r="AO75" s="13" t="str">
        <f t="shared" si="5"/>
        <v xml:space="preserve">   </v>
      </c>
    </row>
    <row r="76" spans="2:41" ht="27" customHeight="1">
      <c r="B76" s="4"/>
      <c r="C76" s="5"/>
      <c r="D76" s="6"/>
      <c r="E76" s="4"/>
      <c r="F76" s="4"/>
      <c r="G76" s="4"/>
      <c r="H76" s="6"/>
      <c r="I76" s="4"/>
      <c r="N76" s="4"/>
      <c r="Q76" s="14"/>
      <c r="R76" s="1"/>
      <c r="W76" s="22"/>
      <c r="X76" s="10"/>
      <c r="Y76" s="5"/>
      <c r="AA76" s="14"/>
      <c r="AC76" s="14"/>
      <c r="AD76" s="17"/>
      <c r="AF76" s="10"/>
      <c r="AH76" s="10"/>
      <c r="AI76" s="10"/>
      <c r="AJ76" s="10"/>
      <c r="AN76" s="21"/>
      <c r="AO76" s="13" t="str">
        <f t="shared" si="5"/>
        <v xml:space="preserve">   </v>
      </c>
    </row>
    <row r="77" spans="2:41" ht="27" customHeight="1">
      <c r="B77" s="4"/>
      <c r="C77" s="5"/>
      <c r="D77" s="6"/>
      <c r="E77" s="4"/>
      <c r="F77" s="4"/>
      <c r="G77" s="4"/>
      <c r="H77" s="6"/>
      <c r="I77" s="4"/>
      <c r="N77" s="4"/>
      <c r="Q77" s="14"/>
      <c r="R77" s="1"/>
      <c r="W77" s="22"/>
      <c r="X77" s="10"/>
      <c r="Y77" s="5"/>
      <c r="AA77" s="14"/>
      <c r="AC77" s="14"/>
      <c r="AD77" s="17"/>
      <c r="AF77" s="10"/>
      <c r="AH77" s="10"/>
      <c r="AI77" s="10"/>
      <c r="AJ77" s="10"/>
      <c r="AN77" s="21"/>
      <c r="AO77" s="13" t="str">
        <f t="shared" si="5"/>
        <v xml:space="preserve">   </v>
      </c>
    </row>
    <row r="78" spans="2:41" ht="27" customHeight="1">
      <c r="B78" s="4"/>
      <c r="C78" s="5"/>
      <c r="D78" s="6"/>
      <c r="E78" s="4"/>
      <c r="F78" s="4"/>
      <c r="G78" s="4"/>
      <c r="H78" s="6"/>
      <c r="I78" s="4"/>
      <c r="N78" s="4"/>
      <c r="Q78" s="14"/>
      <c r="R78" s="1"/>
      <c r="W78" s="22"/>
      <c r="X78" s="10"/>
      <c r="Y78" s="5"/>
      <c r="AA78" s="14"/>
      <c r="AC78" s="14"/>
      <c r="AD78" s="17"/>
      <c r="AF78" s="10"/>
      <c r="AH78" s="10"/>
      <c r="AI78" s="10"/>
      <c r="AJ78" s="10"/>
      <c r="AN78" s="21"/>
      <c r="AO78" s="13" t="str">
        <f t="shared" si="5"/>
        <v xml:space="preserve">   </v>
      </c>
    </row>
    <row r="79" spans="2:41" ht="27" customHeight="1">
      <c r="B79" s="4"/>
      <c r="C79" s="5"/>
      <c r="D79" s="6"/>
      <c r="E79" s="4"/>
      <c r="F79" s="4"/>
      <c r="G79" s="4"/>
      <c r="H79" s="6"/>
      <c r="I79" s="4"/>
      <c r="N79" s="4"/>
      <c r="Q79" s="14"/>
      <c r="R79" s="1"/>
      <c r="W79" s="22"/>
      <c r="X79" s="10"/>
      <c r="Y79" s="5"/>
      <c r="AA79" s="14"/>
      <c r="AC79" s="14"/>
      <c r="AD79" s="17"/>
      <c r="AF79" s="10"/>
      <c r="AH79" s="10"/>
      <c r="AI79" s="10"/>
      <c r="AJ79" s="10"/>
      <c r="AN79" s="21"/>
      <c r="AO79" s="13" t="str">
        <f t="shared" si="5"/>
        <v xml:space="preserve">   </v>
      </c>
    </row>
    <row r="80" spans="2:41" ht="27" customHeight="1">
      <c r="B80" s="4"/>
      <c r="C80" s="5"/>
      <c r="D80" s="6"/>
      <c r="E80" s="4"/>
      <c r="F80" s="4"/>
      <c r="G80" s="4"/>
      <c r="H80" s="6"/>
      <c r="I80" s="4"/>
      <c r="N80" s="4"/>
      <c r="Q80" s="14"/>
      <c r="R80" s="1"/>
      <c r="W80" s="22"/>
      <c r="X80" s="10"/>
      <c r="Y80" s="5"/>
      <c r="AA80" s="14"/>
      <c r="AC80" s="14"/>
      <c r="AD80" s="17"/>
      <c r="AF80" s="10"/>
      <c r="AH80" s="10"/>
      <c r="AI80" s="10"/>
      <c r="AJ80" s="10"/>
      <c r="AN80" s="21"/>
      <c r="AO80" s="13" t="str">
        <f t="shared" si="5"/>
        <v xml:space="preserve">   </v>
      </c>
    </row>
    <row r="81" spans="2:41" ht="27" customHeight="1">
      <c r="B81" s="4"/>
      <c r="C81" s="5"/>
      <c r="D81" s="6"/>
      <c r="E81" s="4"/>
      <c r="F81" s="4"/>
      <c r="G81" s="4"/>
      <c r="H81" s="6"/>
      <c r="I81" s="4"/>
      <c r="N81" s="4"/>
      <c r="Q81" s="14"/>
      <c r="R81" s="1"/>
      <c r="W81" s="22"/>
      <c r="X81" s="10"/>
      <c r="Y81" s="5"/>
      <c r="AA81" s="14"/>
      <c r="AC81" s="14"/>
      <c r="AD81" s="17"/>
      <c r="AF81" s="10"/>
      <c r="AH81" s="10"/>
      <c r="AI81" s="10"/>
      <c r="AJ81" s="10"/>
      <c r="AN81" s="21"/>
      <c r="AO81" s="13" t="str">
        <f t="shared" si="5"/>
        <v xml:space="preserve">   </v>
      </c>
    </row>
    <row r="82" spans="2:41" ht="27" customHeight="1">
      <c r="B82" s="4"/>
      <c r="C82" s="5"/>
      <c r="D82" s="6"/>
      <c r="E82" s="4"/>
      <c r="F82" s="4"/>
      <c r="G82" s="4"/>
      <c r="H82" s="6"/>
      <c r="I82" s="4"/>
      <c r="N82" s="4"/>
      <c r="Q82" s="14"/>
      <c r="R82" s="1"/>
      <c r="W82" s="22"/>
      <c r="X82" s="10"/>
      <c r="Y82" s="5"/>
      <c r="AA82" s="14"/>
      <c r="AC82" s="14"/>
      <c r="AD82" s="17"/>
      <c r="AF82" s="10"/>
      <c r="AH82" s="10"/>
      <c r="AI82" s="10"/>
      <c r="AJ82" s="10"/>
      <c r="AN82" s="21"/>
      <c r="AO82" s="13" t="str">
        <f t="shared" si="5"/>
        <v xml:space="preserve">   </v>
      </c>
    </row>
    <row r="83" spans="2:41" ht="27" customHeight="1">
      <c r="B83" s="4"/>
      <c r="C83" s="5"/>
      <c r="D83" s="6"/>
      <c r="E83" s="4"/>
      <c r="F83" s="4"/>
      <c r="G83" s="4"/>
      <c r="H83" s="6"/>
      <c r="I83" s="4"/>
      <c r="N83" s="4"/>
      <c r="Q83" s="14"/>
      <c r="R83" s="1"/>
      <c r="W83" s="22"/>
      <c r="X83" s="10"/>
      <c r="Y83" s="5"/>
      <c r="AA83" s="14"/>
      <c r="AC83" s="14"/>
      <c r="AD83" s="17"/>
      <c r="AF83" s="10"/>
      <c r="AH83" s="10"/>
      <c r="AI83" s="10"/>
      <c r="AJ83" s="10"/>
      <c r="AN83" s="21"/>
      <c r="AO83" s="13" t="str">
        <f t="shared" si="5"/>
        <v xml:space="preserve">   </v>
      </c>
    </row>
    <row r="84" spans="2:41" ht="27" customHeight="1">
      <c r="B84" s="4"/>
      <c r="C84" s="5"/>
      <c r="D84" s="6"/>
      <c r="E84" s="4"/>
      <c r="F84" s="4"/>
      <c r="G84" s="4"/>
      <c r="H84" s="6"/>
      <c r="I84" s="4"/>
      <c r="N84" s="4"/>
      <c r="Q84" s="14"/>
      <c r="R84" s="1"/>
      <c r="W84" s="22"/>
      <c r="X84" s="10"/>
      <c r="Y84" s="5"/>
      <c r="AA84" s="14"/>
      <c r="AC84" s="14"/>
      <c r="AD84" s="17"/>
      <c r="AF84" s="10"/>
      <c r="AH84" s="10"/>
      <c r="AI84" s="10"/>
      <c r="AJ84" s="10"/>
      <c r="AN84" s="21"/>
      <c r="AO84" s="13" t="str">
        <f t="shared" si="5"/>
        <v xml:space="preserve">   </v>
      </c>
    </row>
    <row r="85" spans="2:41" ht="27" customHeight="1">
      <c r="B85" s="4"/>
      <c r="C85" s="5"/>
      <c r="D85" s="6"/>
      <c r="E85" s="4"/>
      <c r="F85" s="4"/>
      <c r="G85" s="4"/>
      <c r="H85" s="6"/>
      <c r="I85" s="4"/>
      <c r="N85" s="4"/>
      <c r="Q85" s="14"/>
      <c r="R85" s="1"/>
      <c r="W85" s="22"/>
      <c r="X85" s="10"/>
      <c r="Y85" s="5"/>
      <c r="AA85" s="14"/>
      <c r="AC85" s="14"/>
      <c r="AD85" s="17"/>
      <c r="AF85" s="10"/>
      <c r="AH85" s="10"/>
      <c r="AI85" s="10"/>
      <c r="AJ85" s="10"/>
      <c r="AN85" s="21"/>
      <c r="AO85" s="13" t="str">
        <f t="shared" si="5"/>
        <v xml:space="preserve">   </v>
      </c>
    </row>
    <row r="86" spans="2:41" ht="27" customHeight="1">
      <c r="B86" s="4"/>
      <c r="C86" s="5"/>
      <c r="D86" s="6"/>
      <c r="E86" s="4"/>
      <c r="F86" s="4"/>
      <c r="G86" s="4"/>
      <c r="H86" s="6"/>
      <c r="I86" s="4"/>
      <c r="N86" s="4"/>
      <c r="Q86" s="14"/>
      <c r="R86" s="1"/>
      <c r="W86" s="22"/>
      <c r="X86" s="10"/>
      <c r="Y86" s="5"/>
      <c r="AA86" s="14"/>
      <c r="AC86" s="14"/>
      <c r="AD86" s="17"/>
      <c r="AF86" s="10"/>
      <c r="AH86" s="10"/>
      <c r="AI86" s="10"/>
      <c r="AJ86" s="10"/>
      <c r="AN86" s="21"/>
      <c r="AO86" s="13" t="str">
        <f t="shared" si="5"/>
        <v xml:space="preserve">   </v>
      </c>
    </row>
    <row r="87" spans="2:41" ht="27" customHeight="1">
      <c r="B87" s="4"/>
      <c r="C87" s="5"/>
      <c r="D87" s="6"/>
      <c r="E87" s="4"/>
      <c r="F87" s="4"/>
      <c r="G87" s="4"/>
      <c r="H87" s="6"/>
      <c r="I87" s="4"/>
      <c r="N87" s="4"/>
      <c r="Q87" s="14"/>
      <c r="R87" s="1"/>
      <c r="W87" s="22"/>
      <c r="X87" s="10"/>
      <c r="Y87" s="5"/>
      <c r="AA87" s="14"/>
      <c r="AC87" s="14"/>
      <c r="AD87" s="17"/>
      <c r="AF87" s="10"/>
      <c r="AH87" s="10"/>
      <c r="AI87" s="10"/>
      <c r="AJ87" s="10"/>
      <c r="AN87" s="21"/>
      <c r="AO87" s="13" t="str">
        <f t="shared" si="5"/>
        <v xml:space="preserve">   </v>
      </c>
    </row>
    <row r="88" spans="2:41" ht="27" customHeight="1">
      <c r="B88" s="4"/>
      <c r="C88" s="5"/>
      <c r="D88" s="6"/>
      <c r="E88" s="4"/>
      <c r="F88" s="4"/>
      <c r="G88" s="4"/>
      <c r="H88" s="6"/>
      <c r="I88" s="4"/>
      <c r="N88" s="4"/>
      <c r="Q88" s="14"/>
      <c r="R88" s="1"/>
      <c r="W88" s="22"/>
      <c r="X88" s="10"/>
      <c r="Y88" s="5"/>
      <c r="AA88" s="14"/>
      <c r="AC88" s="14"/>
      <c r="AD88" s="17"/>
      <c r="AF88" s="10"/>
      <c r="AH88" s="10"/>
      <c r="AI88" s="10"/>
      <c r="AJ88" s="10"/>
      <c r="AN88" s="21"/>
      <c r="AO88" s="13" t="str">
        <f t="shared" si="5"/>
        <v xml:space="preserve">   </v>
      </c>
    </row>
    <row r="89" spans="2:41" ht="27" customHeight="1">
      <c r="B89" s="4"/>
      <c r="C89" s="5"/>
      <c r="D89" s="6"/>
      <c r="E89" s="4"/>
      <c r="F89" s="4"/>
      <c r="G89" s="4"/>
      <c r="H89" s="6"/>
      <c r="I89" s="4"/>
      <c r="N89" s="4"/>
      <c r="Q89" s="14"/>
      <c r="R89" s="1"/>
      <c r="W89" s="22"/>
      <c r="X89" s="10"/>
      <c r="Y89" s="5"/>
      <c r="AA89" s="14"/>
      <c r="AC89" s="14"/>
      <c r="AD89" s="17"/>
      <c r="AF89" s="10"/>
      <c r="AH89" s="10"/>
      <c r="AI89" s="10"/>
      <c r="AJ89" s="10"/>
      <c r="AN89" s="21"/>
      <c r="AO89" s="13" t="str">
        <f t="shared" si="5"/>
        <v xml:space="preserve">   </v>
      </c>
    </row>
    <row r="90" spans="2:41" ht="27" customHeight="1">
      <c r="B90" s="4"/>
      <c r="C90" s="5"/>
      <c r="D90" s="6"/>
      <c r="E90" s="4"/>
      <c r="F90" s="4"/>
      <c r="G90" s="4"/>
      <c r="H90" s="6"/>
      <c r="I90" s="4"/>
      <c r="N90" s="4"/>
      <c r="Q90" s="14"/>
      <c r="R90" s="1"/>
      <c r="W90" s="22"/>
      <c r="X90" s="10"/>
      <c r="Y90" s="5"/>
      <c r="AA90" s="14"/>
      <c r="AC90" s="14"/>
      <c r="AD90" s="17"/>
      <c r="AF90" s="10"/>
      <c r="AH90" s="10"/>
      <c r="AI90" s="10"/>
      <c r="AJ90" s="10"/>
      <c r="AN90" s="21"/>
      <c r="AO90" s="13" t="str">
        <f t="shared" si="5"/>
        <v xml:space="preserve">   </v>
      </c>
    </row>
    <row r="91" spans="2:41" ht="27" customHeight="1">
      <c r="B91" s="4"/>
      <c r="C91" s="5"/>
      <c r="D91" s="6"/>
      <c r="E91" s="4"/>
      <c r="F91" s="4"/>
      <c r="G91" s="4"/>
      <c r="H91" s="6"/>
      <c r="I91" s="4"/>
      <c r="N91" s="4"/>
      <c r="Q91" s="14"/>
      <c r="R91" s="1"/>
      <c r="W91" s="22"/>
      <c r="X91" s="10"/>
      <c r="Y91" s="5"/>
      <c r="AA91" s="14"/>
      <c r="AC91" s="14"/>
      <c r="AD91" s="17"/>
      <c r="AF91" s="10"/>
      <c r="AH91" s="10"/>
      <c r="AI91" s="10"/>
      <c r="AJ91" s="10"/>
      <c r="AN91" s="21"/>
      <c r="AO91" s="13" t="str">
        <f t="shared" si="5"/>
        <v xml:space="preserve">   </v>
      </c>
    </row>
    <row r="92" spans="2:41" ht="27" customHeight="1">
      <c r="B92" s="4"/>
      <c r="C92" s="5"/>
      <c r="D92" s="6"/>
      <c r="E92" s="4"/>
      <c r="F92" s="4"/>
      <c r="G92" s="4"/>
      <c r="H92" s="6"/>
      <c r="I92" s="4"/>
      <c r="N92" s="4"/>
      <c r="Q92" s="14"/>
      <c r="R92" s="1"/>
      <c r="W92" s="22"/>
      <c r="X92" s="10"/>
      <c r="Y92" s="5"/>
      <c r="AA92" s="14"/>
      <c r="AC92" s="14"/>
      <c r="AD92" s="17"/>
      <c r="AF92" s="10"/>
      <c r="AH92" s="10"/>
      <c r="AI92" s="10"/>
      <c r="AJ92" s="10"/>
      <c r="AN92" s="21"/>
      <c r="AO92" s="13" t="str">
        <f t="shared" si="5"/>
        <v xml:space="preserve">   </v>
      </c>
    </row>
    <row r="93" spans="2:41" ht="27" customHeight="1">
      <c r="B93" s="4"/>
      <c r="C93" s="5"/>
      <c r="D93" s="6"/>
      <c r="E93" s="4"/>
      <c r="F93" s="4"/>
      <c r="G93" s="4"/>
      <c r="H93" s="6"/>
      <c r="I93" s="4"/>
      <c r="N93" s="4"/>
      <c r="Q93" s="14"/>
      <c r="R93" s="1"/>
      <c r="W93" s="22"/>
      <c r="X93" s="10"/>
      <c r="Y93" s="5"/>
      <c r="AA93" s="14"/>
      <c r="AC93" s="14"/>
      <c r="AD93" s="17"/>
      <c r="AF93" s="10"/>
      <c r="AH93" s="10"/>
      <c r="AI93" s="10"/>
      <c r="AJ93" s="10"/>
      <c r="AN93" s="21"/>
      <c r="AO93" s="13" t="str">
        <f t="shared" si="5"/>
        <v xml:space="preserve">   </v>
      </c>
    </row>
    <row r="94" spans="2:41" ht="27" customHeight="1">
      <c r="B94" s="4"/>
      <c r="C94" s="5"/>
      <c r="D94" s="6"/>
      <c r="E94" s="4"/>
      <c r="F94" s="4"/>
      <c r="G94" s="4"/>
      <c r="H94" s="6"/>
      <c r="I94" s="4"/>
      <c r="N94" s="4"/>
      <c r="Q94" s="14"/>
      <c r="R94" s="1"/>
      <c r="W94" s="22"/>
      <c r="X94" s="10"/>
      <c r="Y94" s="5"/>
      <c r="AA94" s="14"/>
      <c r="AC94" s="14"/>
      <c r="AD94" s="17"/>
      <c r="AF94" s="10"/>
      <c r="AH94" s="10"/>
      <c r="AI94" s="10"/>
      <c r="AJ94" s="10"/>
      <c r="AN94" s="21"/>
      <c r="AO94" s="13" t="str">
        <f t="shared" si="5"/>
        <v xml:space="preserve">   </v>
      </c>
    </row>
    <row r="95" spans="2:41" ht="27" customHeight="1">
      <c r="B95" s="4"/>
      <c r="C95" s="5"/>
      <c r="D95" s="6"/>
      <c r="E95" s="4"/>
      <c r="F95" s="4"/>
      <c r="G95" s="4"/>
      <c r="H95" s="6"/>
      <c r="I95" s="4"/>
      <c r="N95" s="4"/>
      <c r="Q95" s="14"/>
      <c r="R95" s="1"/>
      <c r="W95" s="22"/>
      <c r="X95" s="10"/>
      <c r="Y95" s="5"/>
      <c r="AA95" s="14"/>
      <c r="AC95" s="14"/>
      <c r="AD95" s="17"/>
      <c r="AF95" s="10"/>
      <c r="AH95" s="10"/>
      <c r="AI95" s="10"/>
      <c r="AJ95" s="10"/>
      <c r="AN95" s="21"/>
      <c r="AO95" s="13" t="str">
        <f t="shared" si="5"/>
        <v xml:space="preserve">   </v>
      </c>
    </row>
    <row r="96" spans="2:41" ht="27" customHeight="1">
      <c r="B96" s="4"/>
      <c r="C96" s="5"/>
      <c r="D96" s="6"/>
      <c r="E96" s="4"/>
      <c r="F96" s="4"/>
      <c r="G96" s="4"/>
      <c r="H96" s="6"/>
      <c r="I96" s="4"/>
      <c r="N96" s="4"/>
      <c r="Q96" s="14"/>
      <c r="R96" s="1"/>
      <c r="W96" s="22"/>
      <c r="X96" s="10"/>
      <c r="Y96" s="5"/>
      <c r="AA96" s="14"/>
      <c r="AC96" s="14"/>
      <c r="AD96" s="17"/>
      <c r="AF96" s="10"/>
      <c r="AH96" s="10"/>
      <c r="AI96" s="10"/>
      <c r="AJ96" s="10"/>
      <c r="AN96" s="21"/>
      <c r="AO96" s="13" t="str">
        <f t="shared" si="5"/>
        <v xml:space="preserve">   </v>
      </c>
    </row>
    <row r="97" spans="2:41" ht="27" customHeight="1">
      <c r="B97" s="4"/>
      <c r="C97" s="5"/>
      <c r="D97" s="6"/>
      <c r="E97" s="4"/>
      <c r="F97" s="4"/>
      <c r="G97" s="4"/>
      <c r="H97" s="6"/>
      <c r="I97" s="4"/>
      <c r="N97" s="4"/>
      <c r="Q97" s="14"/>
      <c r="R97" s="1"/>
      <c r="W97" s="22"/>
      <c r="X97" s="10"/>
      <c r="Y97" s="5"/>
      <c r="AA97" s="14"/>
      <c r="AC97" s="14"/>
      <c r="AD97" s="17"/>
      <c r="AF97" s="10"/>
      <c r="AH97" s="10"/>
      <c r="AI97" s="10"/>
      <c r="AJ97" s="10"/>
      <c r="AN97" s="21"/>
      <c r="AO97" s="13" t="str">
        <f t="shared" si="5"/>
        <v xml:space="preserve">   </v>
      </c>
    </row>
    <row r="98" spans="2:41" ht="27" customHeight="1">
      <c r="B98" s="4"/>
      <c r="C98" s="5"/>
      <c r="D98" s="6"/>
      <c r="E98" s="4"/>
      <c r="F98" s="4"/>
      <c r="G98" s="4"/>
      <c r="H98" s="6"/>
      <c r="I98" s="4"/>
      <c r="N98" s="4"/>
      <c r="Q98" s="14"/>
      <c r="R98" s="1"/>
      <c r="W98" s="22"/>
      <c r="X98" s="10"/>
      <c r="Y98" s="5"/>
      <c r="AA98" s="14"/>
      <c r="AC98" s="14"/>
      <c r="AD98" s="17"/>
      <c r="AF98" s="10"/>
      <c r="AH98" s="10"/>
      <c r="AI98" s="10"/>
      <c r="AJ98" s="10"/>
      <c r="AN98" s="21"/>
      <c r="AO98" s="13" t="str">
        <f t="shared" si="5"/>
        <v xml:space="preserve">   </v>
      </c>
    </row>
    <row r="99" spans="2:41" ht="27" customHeight="1">
      <c r="B99" s="4"/>
      <c r="C99" s="5"/>
      <c r="D99" s="6"/>
      <c r="E99" s="4"/>
      <c r="F99" s="4"/>
      <c r="G99" s="4"/>
      <c r="H99" s="6"/>
      <c r="I99" s="4"/>
      <c r="N99" s="4"/>
      <c r="Q99" s="14"/>
      <c r="R99" s="1"/>
      <c r="W99" s="22"/>
      <c r="X99" s="10"/>
      <c r="Y99" s="5"/>
      <c r="AA99" s="14"/>
      <c r="AC99" s="14"/>
      <c r="AD99" s="17"/>
      <c r="AF99" s="10"/>
      <c r="AH99" s="10"/>
      <c r="AI99" s="10"/>
      <c r="AJ99" s="10"/>
      <c r="AN99" s="21"/>
      <c r="AO99" s="13" t="str">
        <f t="shared" si="5"/>
        <v xml:space="preserve">   </v>
      </c>
    </row>
    <row r="100" spans="2:41" ht="27" customHeight="1">
      <c r="B100" s="4"/>
      <c r="C100" s="5"/>
      <c r="D100" s="6"/>
      <c r="E100" s="4"/>
      <c r="F100" s="4"/>
      <c r="G100" s="4"/>
      <c r="H100" s="6"/>
      <c r="I100" s="4"/>
      <c r="N100" s="4"/>
      <c r="Q100" s="14"/>
      <c r="R100" s="1"/>
      <c r="W100" s="22"/>
      <c r="X100" s="10"/>
      <c r="Y100" s="5"/>
      <c r="AA100" s="14"/>
      <c r="AC100" s="14"/>
      <c r="AD100" s="17"/>
      <c r="AF100" s="10"/>
      <c r="AH100" s="10"/>
      <c r="AI100" s="10"/>
      <c r="AJ100" s="10"/>
      <c r="AN100" s="21"/>
      <c r="AO100" s="13" t="str">
        <f t="shared" si="5"/>
        <v xml:space="preserve">   </v>
      </c>
    </row>
    <row r="101" spans="2:41" ht="27" customHeight="1">
      <c r="B101" s="4"/>
      <c r="C101" s="5"/>
      <c r="D101" s="6"/>
      <c r="E101" s="4"/>
      <c r="F101" s="4"/>
      <c r="G101" s="4"/>
      <c r="H101" s="6"/>
      <c r="I101" s="4"/>
      <c r="N101" s="4"/>
      <c r="Q101" s="14"/>
      <c r="R101" s="1"/>
      <c r="W101" s="22"/>
      <c r="X101" s="10"/>
      <c r="Y101" s="5"/>
      <c r="AA101" s="14"/>
      <c r="AC101" s="14"/>
      <c r="AD101" s="17"/>
      <c r="AF101" s="10"/>
      <c r="AH101" s="10"/>
      <c r="AI101" s="10"/>
      <c r="AJ101" s="10"/>
      <c r="AN101" s="21"/>
      <c r="AO101" s="13" t="str">
        <f t="shared" si="5"/>
        <v xml:space="preserve">   </v>
      </c>
    </row>
    <row r="102" spans="2:41" ht="27" customHeight="1">
      <c r="B102" s="4"/>
      <c r="C102" s="5"/>
      <c r="D102" s="6"/>
      <c r="E102" s="4"/>
      <c r="F102" s="4"/>
      <c r="G102" s="4"/>
      <c r="H102" s="6"/>
      <c r="I102" s="4"/>
      <c r="N102" s="4"/>
      <c r="Q102" s="14"/>
      <c r="R102" s="1"/>
      <c r="W102" s="22"/>
      <c r="X102" s="10"/>
      <c r="Y102" s="5"/>
      <c r="AA102" s="14"/>
      <c r="AC102" s="14"/>
      <c r="AD102" s="17"/>
      <c r="AF102" s="10"/>
      <c r="AH102" s="10"/>
      <c r="AI102" s="10"/>
      <c r="AJ102" s="10"/>
      <c r="AN102" s="21"/>
      <c r="AO102" s="13" t="str">
        <f t="shared" si="5"/>
        <v xml:space="preserve">   </v>
      </c>
    </row>
    <row r="103" spans="2:41" ht="27" customHeight="1">
      <c r="B103" s="4"/>
      <c r="C103" s="5"/>
      <c r="D103" s="6"/>
      <c r="E103" s="4"/>
      <c r="F103" s="4"/>
      <c r="G103" s="4"/>
      <c r="H103" s="6"/>
      <c r="I103" s="4"/>
      <c r="N103" s="4"/>
      <c r="Q103" s="14"/>
      <c r="R103" s="1"/>
      <c r="W103" s="22"/>
      <c r="X103" s="10"/>
      <c r="Y103" s="5"/>
      <c r="AA103" s="14"/>
      <c r="AC103" s="14"/>
      <c r="AD103" s="17"/>
      <c r="AF103" s="10"/>
      <c r="AH103" s="10"/>
      <c r="AI103" s="10"/>
      <c r="AJ103" s="10"/>
      <c r="AN103" s="21"/>
      <c r="AO103" s="13" t="str">
        <f t="shared" si="5"/>
        <v xml:space="preserve">   </v>
      </c>
    </row>
    <row r="104" spans="2:41" ht="27" customHeight="1">
      <c r="B104" s="4"/>
      <c r="C104" s="5"/>
      <c r="D104" s="6"/>
      <c r="E104" s="4"/>
      <c r="F104" s="4"/>
      <c r="G104" s="4"/>
      <c r="H104" s="6"/>
      <c r="I104" s="4"/>
      <c r="N104" s="4"/>
      <c r="Q104" s="14"/>
      <c r="R104" s="1"/>
      <c r="W104" s="22"/>
      <c r="X104" s="10"/>
      <c r="Y104" s="5"/>
      <c r="AA104" s="14"/>
      <c r="AC104" s="14"/>
      <c r="AD104" s="17"/>
      <c r="AF104" s="10"/>
      <c r="AH104" s="10"/>
      <c r="AI104" s="10"/>
      <c r="AJ104" s="10"/>
      <c r="AN104" s="21"/>
      <c r="AO104" s="13" t="str">
        <f t="shared" si="5"/>
        <v xml:space="preserve">   </v>
      </c>
    </row>
    <row r="105" spans="2:41" ht="27" customHeight="1">
      <c r="B105" s="4"/>
      <c r="C105" s="5"/>
      <c r="D105" s="6"/>
      <c r="E105" s="4"/>
      <c r="F105" s="4"/>
      <c r="G105" s="4"/>
      <c r="H105" s="6"/>
      <c r="I105" s="4"/>
      <c r="N105" s="4"/>
      <c r="Q105" s="14"/>
      <c r="R105" s="1"/>
      <c r="W105" s="22"/>
      <c r="X105" s="10"/>
      <c r="Y105" s="5"/>
      <c r="AA105" s="14"/>
      <c r="AC105" s="14"/>
      <c r="AD105" s="17"/>
      <c r="AF105" s="10"/>
      <c r="AH105" s="10"/>
      <c r="AI105" s="10"/>
      <c r="AJ105" s="10"/>
      <c r="AN105" s="21"/>
      <c r="AO105" s="13" t="str">
        <f t="shared" si="5"/>
        <v xml:space="preserve">   </v>
      </c>
    </row>
    <row r="106" spans="2:41" ht="27" customHeight="1">
      <c r="B106" s="4"/>
      <c r="C106" s="5"/>
      <c r="D106" s="6"/>
      <c r="E106" s="4"/>
      <c r="F106" s="4"/>
      <c r="G106" s="4"/>
      <c r="H106" s="6"/>
      <c r="I106" s="4"/>
      <c r="N106" s="4"/>
      <c r="Q106" s="14"/>
      <c r="R106" s="1"/>
      <c r="W106" s="22"/>
      <c r="X106" s="10"/>
      <c r="Y106" s="5"/>
      <c r="AA106" s="14"/>
      <c r="AC106" s="14"/>
      <c r="AD106" s="17"/>
      <c r="AF106" s="10"/>
      <c r="AH106" s="10"/>
      <c r="AI106" s="10"/>
      <c r="AJ106" s="10"/>
      <c r="AN106" s="21"/>
      <c r="AO106" s="13" t="str">
        <f t="shared" si="5"/>
        <v xml:space="preserve">   </v>
      </c>
    </row>
    <row r="107" spans="2:41" ht="27" customHeight="1">
      <c r="B107" s="4"/>
      <c r="C107" s="5"/>
      <c r="D107" s="6"/>
      <c r="E107" s="4"/>
      <c r="F107" s="4"/>
      <c r="G107" s="4"/>
      <c r="H107" s="6"/>
      <c r="I107" s="4"/>
      <c r="N107" s="4"/>
      <c r="Q107" s="14"/>
      <c r="R107" s="1"/>
      <c r="W107" s="22"/>
      <c r="X107" s="10"/>
      <c r="Y107" s="5"/>
      <c r="AA107" s="14"/>
      <c r="AC107" s="14"/>
      <c r="AD107" s="17"/>
      <c r="AF107" s="10"/>
      <c r="AH107" s="10"/>
      <c r="AI107" s="10"/>
      <c r="AJ107" s="10"/>
      <c r="AN107" s="21"/>
      <c r="AO107" s="13" t="str">
        <f t="shared" si="5"/>
        <v xml:space="preserve">   </v>
      </c>
    </row>
    <row r="108" spans="2:41" ht="27" customHeight="1">
      <c r="B108" s="4"/>
      <c r="C108" s="5"/>
      <c r="D108" s="6"/>
      <c r="E108" s="4"/>
      <c r="F108" s="4"/>
      <c r="G108" s="4"/>
      <c r="H108" s="6"/>
      <c r="I108" s="4"/>
      <c r="N108" s="4"/>
      <c r="Q108" s="14"/>
      <c r="R108" s="1"/>
      <c r="W108" s="22"/>
      <c r="X108" s="10"/>
      <c r="Y108" s="5"/>
      <c r="AA108" s="14"/>
      <c r="AC108" s="14"/>
      <c r="AD108" s="17"/>
      <c r="AF108" s="10"/>
      <c r="AH108" s="10"/>
      <c r="AI108" s="10"/>
      <c r="AJ108" s="10"/>
      <c r="AN108" s="21"/>
      <c r="AO108" s="13" t="str">
        <f t="shared" si="5"/>
        <v xml:space="preserve">   </v>
      </c>
    </row>
    <row r="109" spans="2:41" ht="27" customHeight="1">
      <c r="B109" s="4"/>
      <c r="C109" s="5"/>
      <c r="D109" s="6"/>
      <c r="E109" s="4"/>
      <c r="F109" s="4"/>
      <c r="G109" s="4"/>
      <c r="H109" s="6"/>
      <c r="I109" s="4"/>
      <c r="N109" s="4"/>
      <c r="Q109" s="14"/>
      <c r="R109" s="1"/>
      <c r="W109" s="22"/>
      <c r="X109" s="10"/>
      <c r="Y109" s="5"/>
      <c r="AA109" s="14"/>
      <c r="AC109" s="14"/>
      <c r="AD109" s="17"/>
      <c r="AF109" s="10"/>
      <c r="AH109" s="10"/>
      <c r="AI109" s="10"/>
      <c r="AJ109" s="10"/>
      <c r="AN109" s="21"/>
      <c r="AO109" s="13" t="str">
        <f t="shared" si="5"/>
        <v xml:space="preserve">   </v>
      </c>
    </row>
    <row r="110" spans="2:41" ht="27" customHeight="1">
      <c r="B110" s="4"/>
      <c r="C110" s="5"/>
      <c r="D110" s="6"/>
      <c r="E110" s="4"/>
      <c r="F110" s="4"/>
      <c r="G110" s="4"/>
      <c r="H110" s="6"/>
      <c r="I110" s="4"/>
      <c r="N110" s="4"/>
      <c r="Q110" s="14"/>
      <c r="R110" s="1"/>
      <c r="W110" s="22"/>
      <c r="X110" s="10"/>
      <c r="Y110" s="5"/>
      <c r="AA110" s="14"/>
      <c r="AC110" s="14"/>
      <c r="AD110" s="17"/>
      <c r="AF110" s="10"/>
      <c r="AH110" s="10"/>
      <c r="AI110" s="10"/>
      <c r="AJ110" s="10"/>
      <c r="AN110" s="21"/>
      <c r="AO110" s="13" t="str">
        <f t="shared" si="5"/>
        <v xml:space="preserve">   </v>
      </c>
    </row>
    <row r="111" spans="2:41" ht="27" customHeight="1">
      <c r="B111" s="4"/>
      <c r="C111" s="5"/>
      <c r="D111" s="6"/>
      <c r="E111" s="4"/>
      <c r="F111" s="4"/>
      <c r="G111" s="4"/>
      <c r="H111" s="6"/>
      <c r="I111" s="4"/>
      <c r="N111" s="4"/>
      <c r="Q111" s="14"/>
      <c r="R111" s="1"/>
      <c r="W111" s="22"/>
      <c r="X111" s="10"/>
      <c r="Y111" s="5"/>
      <c r="AA111" s="14"/>
      <c r="AC111" s="14"/>
      <c r="AD111" s="17"/>
      <c r="AF111" s="10"/>
      <c r="AH111" s="10"/>
      <c r="AI111" s="10"/>
      <c r="AJ111" s="10"/>
      <c r="AN111" s="21"/>
      <c r="AO111" s="13" t="str">
        <f t="shared" si="5"/>
        <v xml:space="preserve">   </v>
      </c>
    </row>
    <row r="112" spans="2:41" ht="27" customHeight="1">
      <c r="B112" s="4"/>
      <c r="C112" s="5"/>
      <c r="D112" s="6"/>
      <c r="E112" s="4"/>
      <c r="F112" s="4"/>
      <c r="G112" s="4"/>
      <c r="H112" s="6"/>
      <c r="I112" s="4"/>
      <c r="N112" s="4"/>
      <c r="Q112" s="14"/>
      <c r="R112" s="1"/>
      <c r="W112" s="22"/>
      <c r="X112" s="10"/>
      <c r="Y112" s="5"/>
      <c r="AA112" s="14"/>
      <c r="AC112" s="14"/>
      <c r="AD112" s="17"/>
      <c r="AF112" s="10"/>
      <c r="AH112" s="10"/>
      <c r="AI112" s="10"/>
      <c r="AJ112" s="10"/>
      <c r="AN112" s="21"/>
      <c r="AO112" s="13" t="str">
        <f t="shared" si="5"/>
        <v xml:space="preserve">   </v>
      </c>
    </row>
    <row r="113" spans="2:41" ht="27" customHeight="1">
      <c r="B113" s="4"/>
      <c r="C113" s="5"/>
      <c r="D113" s="6"/>
      <c r="E113" s="4"/>
      <c r="F113" s="4"/>
      <c r="G113" s="4"/>
      <c r="H113" s="6"/>
      <c r="I113" s="4"/>
      <c r="N113" s="4"/>
      <c r="Q113" s="14"/>
      <c r="R113" s="1"/>
      <c r="W113" s="22"/>
      <c r="X113" s="10"/>
      <c r="Y113" s="5"/>
      <c r="AA113" s="14"/>
      <c r="AC113" s="14"/>
      <c r="AD113" s="17"/>
      <c r="AF113" s="10"/>
      <c r="AH113" s="10"/>
      <c r="AI113" s="10"/>
      <c r="AJ113" s="10"/>
      <c r="AN113" s="21"/>
      <c r="AO113" s="13" t="str">
        <f t="shared" si="5"/>
        <v xml:space="preserve">   </v>
      </c>
    </row>
    <row r="114" spans="2:41" ht="27" customHeight="1">
      <c r="B114" s="4"/>
      <c r="C114" s="5"/>
      <c r="D114" s="6"/>
      <c r="E114" s="4"/>
      <c r="F114" s="4"/>
      <c r="G114" s="4"/>
      <c r="H114" s="6"/>
      <c r="I114" s="4"/>
      <c r="N114" s="4"/>
      <c r="Q114" s="14"/>
      <c r="R114" s="1"/>
      <c r="W114" s="22"/>
      <c r="X114" s="10"/>
      <c r="Y114" s="5"/>
      <c r="AA114" s="14"/>
      <c r="AC114" s="14"/>
      <c r="AD114" s="17"/>
      <c r="AF114" s="10"/>
      <c r="AH114" s="10"/>
      <c r="AI114" s="10"/>
      <c r="AJ114" s="10"/>
      <c r="AN114" s="21"/>
      <c r="AO114" s="13" t="str">
        <f t="shared" si="5"/>
        <v xml:space="preserve">   </v>
      </c>
    </row>
    <row r="115" spans="2:41" ht="27" customHeight="1">
      <c r="B115" s="4"/>
      <c r="C115" s="5"/>
      <c r="D115" s="6"/>
      <c r="E115" s="4"/>
      <c r="F115" s="4"/>
      <c r="G115" s="4"/>
      <c r="H115" s="6"/>
      <c r="I115" s="4"/>
      <c r="N115" s="4"/>
      <c r="Q115" s="14"/>
      <c r="R115" s="1"/>
      <c r="W115" s="22"/>
      <c r="X115" s="10"/>
      <c r="Y115" s="5"/>
      <c r="AA115" s="14"/>
      <c r="AC115" s="14"/>
      <c r="AD115" s="17"/>
      <c r="AF115" s="10"/>
      <c r="AH115" s="10"/>
      <c r="AI115" s="10"/>
      <c r="AJ115" s="10"/>
      <c r="AN115" s="21"/>
      <c r="AO115" s="13" t="str">
        <f t="shared" si="5"/>
        <v xml:space="preserve">   </v>
      </c>
    </row>
    <row r="116" spans="2:41" ht="27" customHeight="1">
      <c r="B116" s="4"/>
      <c r="C116" s="5"/>
      <c r="D116" s="6"/>
      <c r="E116" s="4"/>
      <c r="F116" s="4"/>
      <c r="G116" s="4"/>
      <c r="H116" s="6"/>
      <c r="I116" s="4"/>
      <c r="N116" s="4"/>
      <c r="Q116" s="14"/>
      <c r="R116" s="1"/>
      <c r="W116" s="22"/>
      <c r="X116" s="10"/>
      <c r="Y116" s="5"/>
      <c r="AA116" s="14"/>
      <c r="AC116" s="14"/>
      <c r="AD116" s="17"/>
      <c r="AF116" s="10"/>
      <c r="AH116" s="10"/>
      <c r="AI116" s="10"/>
      <c r="AJ116" s="10"/>
      <c r="AN116" s="21"/>
      <c r="AO116" s="13" t="str">
        <f t="shared" si="5"/>
        <v xml:space="preserve">   </v>
      </c>
    </row>
    <row r="117" spans="2:41" ht="27" customHeight="1">
      <c r="B117" s="4"/>
      <c r="C117" s="5"/>
      <c r="D117" s="6"/>
      <c r="E117" s="4"/>
      <c r="F117" s="4"/>
      <c r="G117" s="4"/>
      <c r="H117" s="6"/>
      <c r="I117" s="4"/>
      <c r="N117" s="4"/>
      <c r="Q117" s="14"/>
      <c r="R117" s="1"/>
      <c r="W117" s="22"/>
      <c r="X117" s="10"/>
      <c r="Y117" s="5"/>
      <c r="AA117" s="14"/>
      <c r="AC117" s="14"/>
      <c r="AD117" s="17"/>
      <c r="AF117" s="10"/>
      <c r="AH117" s="10"/>
      <c r="AI117" s="10"/>
      <c r="AJ117" s="10"/>
      <c r="AN117" s="21"/>
      <c r="AO117" s="13" t="str">
        <f t="shared" si="5"/>
        <v xml:space="preserve">   </v>
      </c>
    </row>
    <row r="118" spans="2:41" ht="27" customHeight="1">
      <c r="B118" s="4"/>
      <c r="C118" s="5"/>
      <c r="D118" s="6"/>
      <c r="E118" s="4"/>
      <c r="F118" s="4"/>
      <c r="G118" s="4"/>
      <c r="H118" s="6"/>
      <c r="I118" s="4"/>
      <c r="N118" s="4"/>
      <c r="Q118" s="14"/>
      <c r="R118" s="1"/>
      <c r="W118" s="22"/>
      <c r="X118" s="10"/>
      <c r="Y118" s="5"/>
      <c r="AA118" s="14"/>
      <c r="AC118" s="14"/>
      <c r="AD118" s="17"/>
      <c r="AF118" s="10"/>
      <c r="AH118" s="10"/>
      <c r="AI118" s="10"/>
      <c r="AJ118" s="10"/>
      <c r="AN118" s="21"/>
      <c r="AO118" s="13" t="str">
        <f t="shared" si="5"/>
        <v xml:space="preserve">   </v>
      </c>
    </row>
    <row r="119" spans="2:41" ht="27" customHeight="1">
      <c r="B119" s="4"/>
      <c r="C119" s="5"/>
      <c r="D119" s="6"/>
      <c r="E119" s="4"/>
      <c r="F119" s="4"/>
      <c r="G119" s="4"/>
      <c r="H119" s="6"/>
      <c r="I119" s="4"/>
      <c r="N119" s="4"/>
      <c r="Q119" s="14"/>
      <c r="R119" s="1"/>
      <c r="W119" s="22"/>
      <c r="X119" s="10"/>
      <c r="Y119" s="5"/>
      <c r="AA119" s="14"/>
      <c r="AC119" s="14"/>
      <c r="AD119" s="17"/>
      <c r="AF119" s="10"/>
      <c r="AH119" s="10"/>
      <c r="AI119" s="10"/>
      <c r="AJ119" s="10"/>
      <c r="AN119" s="21"/>
      <c r="AO119" s="13" t="str">
        <f t="shared" si="5"/>
        <v xml:space="preserve">   </v>
      </c>
    </row>
    <row r="120" spans="2:41" ht="27" customHeight="1">
      <c r="B120" s="4"/>
      <c r="C120" s="5"/>
      <c r="D120" s="6"/>
      <c r="E120" s="4"/>
      <c r="F120" s="4"/>
      <c r="G120" s="4"/>
      <c r="H120" s="6"/>
      <c r="I120" s="4"/>
      <c r="N120" s="4"/>
      <c r="Q120" s="14"/>
      <c r="R120" s="1"/>
      <c r="W120" s="22"/>
      <c r="X120" s="10"/>
      <c r="Y120" s="5"/>
      <c r="AA120" s="14"/>
      <c r="AC120" s="14"/>
      <c r="AD120" s="17"/>
      <c r="AF120" s="10"/>
      <c r="AH120" s="10"/>
      <c r="AI120" s="10"/>
      <c r="AJ120" s="10"/>
      <c r="AN120" s="21"/>
      <c r="AO120" s="13" t="str">
        <f t="shared" si="5"/>
        <v xml:space="preserve">   </v>
      </c>
    </row>
    <row r="121" spans="2:41" ht="27" customHeight="1">
      <c r="B121" s="4"/>
      <c r="C121" s="5"/>
      <c r="D121" s="6"/>
      <c r="E121" s="4"/>
      <c r="F121" s="4"/>
      <c r="G121" s="4"/>
      <c r="H121" s="6"/>
      <c r="I121" s="4"/>
      <c r="N121" s="4"/>
      <c r="Q121" s="14"/>
      <c r="R121" s="1"/>
      <c r="W121" s="22"/>
      <c r="X121" s="10"/>
      <c r="Y121" s="5"/>
      <c r="AA121" s="14"/>
      <c r="AC121" s="14"/>
      <c r="AD121" s="17"/>
      <c r="AF121" s="10"/>
      <c r="AH121" s="10"/>
      <c r="AI121" s="10"/>
      <c r="AJ121" s="10"/>
      <c r="AN121" s="21"/>
      <c r="AO121" s="13" t="str">
        <f t="shared" si="5"/>
        <v xml:space="preserve">   </v>
      </c>
    </row>
    <row r="122" spans="2:41" ht="27" customHeight="1">
      <c r="B122" s="4"/>
      <c r="C122" s="5"/>
      <c r="D122" s="6"/>
      <c r="E122" s="4"/>
      <c r="F122" s="4"/>
      <c r="G122" s="4"/>
      <c r="H122" s="6"/>
      <c r="I122" s="4"/>
      <c r="N122" s="4"/>
      <c r="Q122" s="14"/>
      <c r="R122" s="1"/>
      <c r="W122" s="22"/>
      <c r="X122" s="10"/>
      <c r="Y122" s="5"/>
      <c r="AA122" s="14"/>
      <c r="AC122" s="14"/>
      <c r="AD122" s="17"/>
      <c r="AF122" s="10"/>
      <c r="AH122" s="10"/>
      <c r="AI122" s="10"/>
      <c r="AJ122" s="10"/>
      <c r="AN122" s="21"/>
      <c r="AO122" s="13" t="str">
        <f t="shared" si="5"/>
        <v xml:space="preserve">   </v>
      </c>
    </row>
    <row r="123" spans="2:41" ht="27" customHeight="1">
      <c r="B123" s="4"/>
      <c r="C123" s="5"/>
      <c r="D123" s="6"/>
      <c r="E123" s="4"/>
      <c r="F123" s="4"/>
      <c r="G123" s="4"/>
      <c r="H123" s="6"/>
      <c r="I123" s="4"/>
      <c r="N123" s="4"/>
      <c r="Q123" s="14"/>
      <c r="R123" s="1"/>
      <c r="W123" s="22"/>
      <c r="X123" s="10"/>
      <c r="Y123" s="5"/>
      <c r="AA123" s="14"/>
      <c r="AC123" s="14"/>
      <c r="AD123" s="17"/>
      <c r="AF123" s="10"/>
      <c r="AH123" s="10"/>
      <c r="AI123" s="10"/>
      <c r="AJ123" s="10"/>
      <c r="AN123" s="21"/>
      <c r="AO123" s="13" t="str">
        <f t="shared" si="5"/>
        <v xml:space="preserve">   </v>
      </c>
    </row>
    <row r="124" spans="2:41" ht="27" customHeight="1">
      <c r="B124" s="4"/>
      <c r="C124" s="5"/>
      <c r="D124" s="6"/>
      <c r="E124" s="4"/>
      <c r="F124" s="4"/>
      <c r="G124" s="4"/>
      <c r="H124" s="6"/>
      <c r="I124" s="4"/>
      <c r="N124" s="4"/>
      <c r="Q124" s="14"/>
      <c r="R124" s="1"/>
      <c r="W124" s="22"/>
      <c r="X124" s="10"/>
      <c r="Y124" s="5"/>
      <c r="AA124" s="14"/>
      <c r="AC124" s="14"/>
      <c r="AD124" s="17"/>
      <c r="AF124" s="10"/>
      <c r="AH124" s="10"/>
      <c r="AI124" s="10"/>
      <c r="AJ124" s="10"/>
      <c r="AN124" s="21"/>
      <c r="AO124" s="13" t="str">
        <f t="shared" si="5"/>
        <v xml:space="preserve">   </v>
      </c>
    </row>
    <row r="125" spans="2:41" ht="27" customHeight="1">
      <c r="B125" s="4"/>
      <c r="C125" s="5"/>
      <c r="D125" s="6"/>
      <c r="E125" s="4"/>
      <c r="F125" s="4"/>
      <c r="G125" s="4"/>
      <c r="H125" s="6"/>
      <c r="I125" s="4"/>
      <c r="N125" s="4"/>
      <c r="Q125" s="14"/>
      <c r="R125" s="1"/>
      <c r="W125" s="22"/>
      <c r="X125" s="10"/>
      <c r="Y125" s="5"/>
      <c r="AA125" s="14"/>
      <c r="AC125" s="14"/>
      <c r="AD125" s="17"/>
      <c r="AF125" s="10"/>
      <c r="AH125" s="10"/>
      <c r="AI125" s="10"/>
      <c r="AJ125" s="10"/>
      <c r="AN125" s="21"/>
      <c r="AO125" s="13" t="str">
        <f t="shared" si="5"/>
        <v xml:space="preserve">   </v>
      </c>
    </row>
    <row r="126" spans="2:41" ht="27" customHeight="1">
      <c r="B126" s="4"/>
      <c r="C126" s="5"/>
      <c r="D126" s="6"/>
      <c r="E126" s="4"/>
      <c r="F126" s="4"/>
      <c r="G126" s="4"/>
      <c r="H126" s="6"/>
      <c r="I126" s="4"/>
      <c r="N126" s="4"/>
      <c r="Q126" s="14"/>
      <c r="R126" s="1"/>
      <c r="W126" s="22"/>
      <c r="X126" s="10"/>
      <c r="Y126" s="5"/>
      <c r="AA126" s="14"/>
      <c r="AC126" s="14"/>
      <c r="AD126" s="17"/>
      <c r="AF126" s="10"/>
      <c r="AH126" s="10"/>
      <c r="AI126" s="10"/>
      <c r="AJ126" s="10"/>
      <c r="AN126" s="21"/>
      <c r="AO126" s="13" t="str">
        <f t="shared" si="5"/>
        <v xml:space="preserve">   </v>
      </c>
    </row>
    <row r="127" spans="2:41" ht="27" customHeight="1">
      <c r="B127" s="4"/>
      <c r="C127" s="5"/>
      <c r="D127" s="6"/>
      <c r="E127" s="4"/>
      <c r="F127" s="4"/>
      <c r="G127" s="4"/>
      <c r="H127" s="6"/>
      <c r="I127" s="4"/>
      <c r="N127" s="4"/>
      <c r="Q127" s="14"/>
      <c r="R127" s="1"/>
      <c r="W127" s="22"/>
      <c r="X127" s="10"/>
      <c r="Y127" s="5"/>
      <c r="AA127" s="14"/>
      <c r="AC127" s="14"/>
      <c r="AD127" s="17"/>
      <c r="AF127" s="10"/>
      <c r="AH127" s="10"/>
      <c r="AI127" s="10"/>
      <c r="AJ127" s="10"/>
      <c r="AN127" s="21"/>
      <c r="AO127" s="13" t="str">
        <f t="shared" si="5"/>
        <v xml:space="preserve">   </v>
      </c>
    </row>
    <row r="128" spans="2:41" ht="27" customHeight="1">
      <c r="B128" s="4"/>
      <c r="C128" s="5"/>
      <c r="D128" s="6"/>
      <c r="E128" s="4"/>
      <c r="F128" s="4"/>
      <c r="G128" s="4"/>
      <c r="H128" s="6"/>
      <c r="I128" s="4"/>
      <c r="N128" s="4"/>
      <c r="Q128" s="14"/>
      <c r="R128" s="1"/>
      <c r="W128" s="22"/>
      <c r="X128" s="10"/>
      <c r="Y128" s="5"/>
      <c r="AA128" s="14"/>
      <c r="AC128" s="14"/>
      <c r="AD128" s="17"/>
      <c r="AF128" s="10"/>
      <c r="AH128" s="10"/>
      <c r="AI128" s="10"/>
      <c r="AJ128" s="10"/>
      <c r="AN128" s="21"/>
      <c r="AO128" s="13" t="str">
        <f t="shared" si="5"/>
        <v xml:space="preserve">   </v>
      </c>
    </row>
    <row r="129" spans="2:41" ht="27" customHeight="1">
      <c r="B129" s="4"/>
      <c r="C129" s="5"/>
      <c r="D129" s="6"/>
      <c r="E129" s="4"/>
      <c r="F129" s="4"/>
      <c r="G129" s="4"/>
      <c r="H129" s="6"/>
      <c r="I129" s="4"/>
      <c r="N129" s="4"/>
      <c r="Q129" s="14"/>
      <c r="R129" s="1"/>
      <c r="W129" s="22"/>
      <c r="X129" s="10"/>
      <c r="Y129" s="5"/>
      <c r="AA129" s="14"/>
      <c r="AC129" s="14"/>
      <c r="AD129" s="17"/>
      <c r="AF129" s="10"/>
      <c r="AH129" s="10"/>
      <c r="AI129" s="10"/>
      <c r="AJ129" s="10"/>
      <c r="AN129" s="21"/>
      <c r="AO129" s="13" t="str">
        <f t="shared" si="5"/>
        <v xml:space="preserve">   </v>
      </c>
    </row>
    <row r="130" spans="2:41" ht="27" customHeight="1">
      <c r="B130" s="4"/>
      <c r="C130" s="5"/>
      <c r="D130" s="6"/>
      <c r="E130" s="4"/>
      <c r="F130" s="4"/>
      <c r="G130" s="4"/>
      <c r="H130" s="6"/>
      <c r="I130" s="4"/>
      <c r="N130" s="4"/>
      <c r="Q130" s="14"/>
      <c r="R130" s="1"/>
      <c r="W130" s="22"/>
      <c r="X130" s="10"/>
      <c r="Y130" s="5"/>
      <c r="AA130" s="14"/>
      <c r="AC130" s="14"/>
      <c r="AD130" s="17"/>
      <c r="AF130" s="10"/>
      <c r="AH130" s="10"/>
      <c r="AI130" s="10"/>
      <c r="AJ130" s="10"/>
      <c r="AN130" s="21"/>
      <c r="AO130" s="13" t="str">
        <f t="shared" si="5"/>
        <v xml:space="preserve">   </v>
      </c>
    </row>
    <row r="131" spans="2:41" ht="27" customHeight="1">
      <c r="B131" s="4"/>
      <c r="C131" s="5"/>
      <c r="D131" s="6"/>
      <c r="E131" s="4"/>
      <c r="F131" s="4"/>
      <c r="G131" s="4"/>
      <c r="H131" s="6"/>
      <c r="I131" s="4"/>
      <c r="N131" s="4"/>
      <c r="Q131" s="14"/>
      <c r="R131" s="1"/>
      <c r="W131" s="22"/>
      <c r="X131" s="10"/>
      <c r="Y131" s="5"/>
      <c r="AA131" s="14"/>
      <c r="AC131" s="14"/>
      <c r="AD131" s="17"/>
      <c r="AF131" s="10"/>
      <c r="AH131" s="10"/>
      <c r="AI131" s="10"/>
      <c r="AJ131" s="10"/>
      <c r="AN131" s="21"/>
      <c r="AO131" s="13" t="str">
        <f t="shared" si="5"/>
        <v xml:space="preserve">   </v>
      </c>
    </row>
    <row r="132" spans="2:41" ht="27" customHeight="1">
      <c r="B132" s="4"/>
      <c r="C132" s="5"/>
      <c r="D132" s="6"/>
      <c r="E132" s="4"/>
      <c r="F132" s="4"/>
      <c r="G132" s="4"/>
      <c r="H132" s="6"/>
      <c r="I132" s="4"/>
      <c r="N132" s="4"/>
      <c r="Q132" s="14"/>
      <c r="R132" s="1"/>
      <c r="W132" s="22"/>
      <c r="X132" s="10"/>
      <c r="Y132" s="5"/>
      <c r="AA132" s="14"/>
      <c r="AC132" s="14"/>
      <c r="AD132" s="17"/>
      <c r="AF132" s="10"/>
      <c r="AH132" s="10"/>
      <c r="AI132" s="10"/>
      <c r="AJ132" s="10"/>
      <c r="AN132" s="21"/>
      <c r="AO132" s="13" t="str">
        <f t="shared" si="5"/>
        <v xml:space="preserve">   </v>
      </c>
    </row>
    <row r="133" spans="2:41" ht="27" customHeight="1">
      <c r="B133" s="4"/>
      <c r="C133" s="5"/>
      <c r="D133" s="6"/>
      <c r="E133" s="4"/>
      <c r="F133" s="4"/>
      <c r="G133" s="4"/>
      <c r="H133" s="6"/>
      <c r="I133" s="4"/>
      <c r="N133" s="4"/>
      <c r="Q133" s="14"/>
      <c r="R133" s="1"/>
      <c r="W133" s="22"/>
      <c r="X133" s="10"/>
      <c r="Y133" s="5"/>
      <c r="AA133" s="14"/>
      <c r="AC133" s="14"/>
      <c r="AD133" s="17"/>
      <c r="AF133" s="10"/>
      <c r="AH133" s="10"/>
      <c r="AI133" s="10"/>
      <c r="AJ133" s="10"/>
      <c r="AN133" s="21"/>
      <c r="AO133" s="13" t="str">
        <f t="shared" si="5"/>
        <v xml:space="preserve">   </v>
      </c>
    </row>
    <row r="134" spans="2:41" ht="27" customHeight="1">
      <c r="B134" s="4"/>
      <c r="C134" s="5"/>
      <c r="D134" s="6"/>
      <c r="E134" s="4"/>
      <c r="F134" s="4"/>
      <c r="G134" s="4"/>
      <c r="H134" s="6"/>
      <c r="I134" s="4"/>
      <c r="N134" s="4"/>
      <c r="Q134" s="14"/>
      <c r="R134" s="1"/>
      <c r="W134" s="22"/>
      <c r="X134" s="10"/>
      <c r="Y134" s="5"/>
      <c r="AA134" s="14"/>
      <c r="AC134" s="14"/>
      <c r="AD134" s="17"/>
      <c r="AF134" s="10"/>
      <c r="AH134" s="10"/>
      <c r="AI134" s="10"/>
      <c r="AJ134" s="10"/>
      <c r="AN134" s="21"/>
      <c r="AO134" s="13" t="str">
        <f t="shared" ref="AO134:AO197" si="6">+C134&amp;" "&amp;D134&amp;" "&amp;" "&amp;U134</f>
        <v xml:space="preserve">   </v>
      </c>
    </row>
    <row r="135" spans="2:41" ht="27" customHeight="1">
      <c r="B135" s="4"/>
      <c r="C135" s="5"/>
      <c r="D135" s="6"/>
      <c r="E135" s="4"/>
      <c r="F135" s="4"/>
      <c r="G135" s="4"/>
      <c r="H135" s="6"/>
      <c r="I135" s="4"/>
      <c r="N135" s="4"/>
      <c r="Q135" s="14"/>
      <c r="R135" s="1"/>
      <c r="W135" s="22"/>
      <c r="X135" s="10"/>
      <c r="Y135" s="5"/>
      <c r="AA135" s="14"/>
      <c r="AC135" s="14"/>
      <c r="AD135" s="17"/>
      <c r="AF135" s="10"/>
      <c r="AH135" s="10"/>
      <c r="AI135" s="10"/>
      <c r="AJ135" s="10"/>
      <c r="AN135" s="21"/>
      <c r="AO135" s="13" t="str">
        <f t="shared" si="6"/>
        <v xml:space="preserve">   </v>
      </c>
    </row>
    <row r="136" spans="2:41" ht="27" customHeight="1">
      <c r="B136" s="4"/>
      <c r="C136" s="5"/>
      <c r="D136" s="6"/>
      <c r="E136" s="4"/>
      <c r="F136" s="4"/>
      <c r="G136" s="4"/>
      <c r="H136" s="6"/>
      <c r="I136" s="4"/>
      <c r="N136" s="4"/>
      <c r="Q136" s="14"/>
      <c r="R136" s="1"/>
      <c r="W136" s="22"/>
      <c r="X136" s="10"/>
      <c r="Y136" s="5"/>
      <c r="AA136" s="14"/>
      <c r="AC136" s="14"/>
      <c r="AD136" s="17"/>
      <c r="AF136" s="10"/>
      <c r="AH136" s="10"/>
      <c r="AI136" s="10"/>
      <c r="AJ136" s="10"/>
      <c r="AN136" s="21"/>
      <c r="AO136" s="13" t="str">
        <f t="shared" si="6"/>
        <v xml:space="preserve">   </v>
      </c>
    </row>
    <row r="137" spans="2:41" ht="27" customHeight="1">
      <c r="B137" s="4"/>
      <c r="C137" s="5"/>
      <c r="D137" s="6"/>
      <c r="E137" s="4"/>
      <c r="F137" s="4"/>
      <c r="G137" s="4"/>
      <c r="H137" s="6"/>
      <c r="I137" s="4"/>
      <c r="N137" s="4"/>
      <c r="Q137" s="14"/>
      <c r="R137" s="1"/>
      <c r="W137" s="22"/>
      <c r="X137" s="10"/>
      <c r="Y137" s="5"/>
      <c r="AA137" s="14"/>
      <c r="AC137" s="14"/>
      <c r="AD137" s="17"/>
      <c r="AF137" s="10"/>
      <c r="AH137" s="10"/>
      <c r="AI137" s="10"/>
      <c r="AJ137" s="10"/>
      <c r="AN137" s="21"/>
      <c r="AO137" s="13" t="str">
        <f t="shared" si="6"/>
        <v xml:space="preserve">   </v>
      </c>
    </row>
    <row r="138" spans="2:41" ht="27" customHeight="1">
      <c r="B138" s="4"/>
      <c r="C138" s="5"/>
      <c r="D138" s="6"/>
      <c r="E138" s="4"/>
      <c r="F138" s="4"/>
      <c r="G138" s="4"/>
      <c r="H138" s="6"/>
      <c r="I138" s="4"/>
      <c r="N138" s="4"/>
      <c r="Q138" s="14"/>
      <c r="R138" s="1"/>
      <c r="W138" s="22"/>
      <c r="X138" s="10"/>
      <c r="Y138" s="5"/>
      <c r="AA138" s="14"/>
      <c r="AC138" s="14"/>
      <c r="AD138" s="17"/>
      <c r="AF138" s="10"/>
      <c r="AH138" s="10"/>
      <c r="AI138" s="10"/>
      <c r="AJ138" s="10"/>
      <c r="AN138" s="21"/>
      <c r="AO138" s="13" t="str">
        <f t="shared" si="6"/>
        <v xml:space="preserve">   </v>
      </c>
    </row>
    <row r="139" spans="2:41" ht="27" customHeight="1">
      <c r="B139" s="4"/>
      <c r="C139" s="5"/>
      <c r="D139" s="6"/>
      <c r="E139" s="4"/>
      <c r="F139" s="4"/>
      <c r="G139" s="4"/>
      <c r="H139" s="6"/>
      <c r="I139" s="4"/>
      <c r="N139" s="4"/>
      <c r="Q139" s="14"/>
      <c r="R139" s="1"/>
      <c r="W139" s="22"/>
      <c r="X139" s="10"/>
      <c r="Y139" s="5"/>
      <c r="AA139" s="14"/>
      <c r="AC139" s="14"/>
      <c r="AD139" s="17"/>
      <c r="AF139" s="10"/>
      <c r="AH139" s="10"/>
      <c r="AI139" s="10"/>
      <c r="AJ139" s="10"/>
      <c r="AN139" s="21"/>
      <c r="AO139" s="13" t="str">
        <f t="shared" si="6"/>
        <v xml:space="preserve">   </v>
      </c>
    </row>
    <row r="140" spans="2:41" ht="27" customHeight="1">
      <c r="B140" s="4"/>
      <c r="C140" s="5"/>
      <c r="D140" s="6"/>
      <c r="E140" s="4"/>
      <c r="F140" s="4"/>
      <c r="G140" s="4"/>
      <c r="H140" s="6"/>
      <c r="I140" s="4"/>
      <c r="N140" s="4"/>
      <c r="Q140" s="14"/>
      <c r="R140" s="1"/>
      <c r="W140" s="22"/>
      <c r="X140" s="10"/>
      <c r="Y140" s="5"/>
      <c r="AA140" s="14"/>
      <c r="AC140" s="14"/>
      <c r="AD140" s="17"/>
      <c r="AF140" s="10"/>
      <c r="AH140" s="10"/>
      <c r="AI140" s="10"/>
      <c r="AJ140" s="10"/>
      <c r="AN140" s="21"/>
      <c r="AO140" s="13" t="str">
        <f t="shared" si="6"/>
        <v xml:space="preserve">   </v>
      </c>
    </row>
    <row r="141" spans="2:41" ht="27" customHeight="1">
      <c r="B141" s="4"/>
      <c r="C141" s="5"/>
      <c r="D141" s="6"/>
      <c r="E141" s="4"/>
      <c r="F141" s="4"/>
      <c r="G141" s="4"/>
      <c r="H141" s="6"/>
      <c r="I141" s="4"/>
      <c r="N141" s="4"/>
      <c r="Q141" s="14"/>
      <c r="R141" s="1"/>
      <c r="W141" s="22"/>
      <c r="X141" s="10"/>
      <c r="Y141" s="5"/>
      <c r="AA141" s="14"/>
      <c r="AC141" s="14"/>
      <c r="AD141" s="17"/>
      <c r="AF141" s="10"/>
      <c r="AH141" s="10"/>
      <c r="AI141" s="10"/>
      <c r="AJ141" s="10"/>
      <c r="AN141" s="21"/>
      <c r="AO141" s="13" t="str">
        <f t="shared" si="6"/>
        <v xml:space="preserve">   </v>
      </c>
    </row>
    <row r="142" spans="2:41" ht="27" customHeight="1">
      <c r="B142" s="4"/>
      <c r="C142" s="5"/>
      <c r="D142" s="6"/>
      <c r="E142" s="4"/>
      <c r="F142" s="4"/>
      <c r="G142" s="4"/>
      <c r="H142" s="6"/>
      <c r="I142" s="4"/>
      <c r="N142" s="4"/>
      <c r="Q142" s="14"/>
      <c r="R142" s="1"/>
      <c r="W142" s="22"/>
      <c r="X142" s="10"/>
      <c r="Y142" s="5"/>
      <c r="AA142" s="14"/>
      <c r="AC142" s="14"/>
      <c r="AD142" s="17"/>
      <c r="AF142" s="10"/>
      <c r="AH142" s="10"/>
      <c r="AI142" s="10"/>
      <c r="AJ142" s="10"/>
      <c r="AN142" s="21"/>
      <c r="AO142" s="13" t="str">
        <f t="shared" si="6"/>
        <v xml:space="preserve">   </v>
      </c>
    </row>
    <row r="143" spans="2:41" ht="27" customHeight="1">
      <c r="B143" s="4"/>
      <c r="C143" s="5"/>
      <c r="D143" s="6"/>
      <c r="E143" s="4"/>
      <c r="F143" s="4"/>
      <c r="G143" s="4"/>
      <c r="H143" s="6"/>
      <c r="I143" s="4"/>
      <c r="N143" s="4"/>
      <c r="Q143" s="14"/>
      <c r="R143" s="1"/>
      <c r="W143" s="22"/>
      <c r="X143" s="10"/>
      <c r="Y143" s="5"/>
      <c r="AA143" s="14"/>
      <c r="AC143" s="14"/>
      <c r="AD143" s="17"/>
      <c r="AF143" s="10"/>
      <c r="AH143" s="10"/>
      <c r="AI143" s="10"/>
      <c r="AJ143" s="10"/>
      <c r="AN143" s="21"/>
      <c r="AO143" s="13" t="str">
        <f t="shared" si="6"/>
        <v xml:space="preserve">   </v>
      </c>
    </row>
    <row r="144" spans="2:41" ht="27" customHeight="1">
      <c r="B144" s="4"/>
      <c r="C144" s="5"/>
      <c r="D144" s="6"/>
      <c r="E144" s="4"/>
      <c r="F144" s="4"/>
      <c r="G144" s="4"/>
      <c r="H144" s="6"/>
      <c r="I144" s="4"/>
      <c r="N144" s="4"/>
      <c r="Q144" s="14"/>
      <c r="R144" s="1"/>
      <c r="W144" s="22"/>
      <c r="X144" s="10"/>
      <c r="Y144" s="5"/>
      <c r="AA144" s="14"/>
      <c r="AC144" s="14"/>
      <c r="AD144" s="17"/>
      <c r="AF144" s="10"/>
      <c r="AH144" s="10"/>
      <c r="AI144" s="10"/>
      <c r="AJ144" s="10"/>
      <c r="AN144" s="21"/>
      <c r="AO144" s="13" t="str">
        <f t="shared" si="6"/>
        <v xml:space="preserve">   </v>
      </c>
    </row>
    <row r="145" spans="2:41" ht="27" customHeight="1">
      <c r="B145" s="4"/>
      <c r="C145" s="5"/>
      <c r="D145" s="6"/>
      <c r="E145" s="4"/>
      <c r="F145" s="4"/>
      <c r="G145" s="4"/>
      <c r="H145" s="6"/>
      <c r="I145" s="4"/>
      <c r="N145" s="4"/>
      <c r="Q145" s="14"/>
      <c r="R145" s="1"/>
      <c r="W145" s="22"/>
      <c r="X145" s="10"/>
      <c r="Y145" s="5"/>
      <c r="AA145" s="14"/>
      <c r="AC145" s="14"/>
      <c r="AD145" s="17"/>
      <c r="AF145" s="10"/>
      <c r="AH145" s="10"/>
      <c r="AI145" s="10"/>
      <c r="AJ145" s="10"/>
      <c r="AN145" s="21"/>
      <c r="AO145" s="13" t="str">
        <f t="shared" si="6"/>
        <v xml:space="preserve">   </v>
      </c>
    </row>
    <row r="146" spans="2:41" ht="27" customHeight="1">
      <c r="B146" s="4"/>
      <c r="C146" s="5"/>
      <c r="D146" s="6"/>
      <c r="E146" s="4"/>
      <c r="F146" s="4"/>
      <c r="G146" s="4"/>
      <c r="H146" s="6"/>
      <c r="I146" s="4"/>
      <c r="N146" s="4"/>
      <c r="Q146" s="14"/>
      <c r="R146" s="1"/>
      <c r="W146" s="22"/>
      <c r="X146" s="10"/>
      <c r="Y146" s="5"/>
      <c r="AA146" s="14"/>
      <c r="AC146" s="14"/>
      <c r="AD146" s="17"/>
      <c r="AF146" s="10"/>
      <c r="AH146" s="10"/>
      <c r="AI146" s="10"/>
      <c r="AJ146" s="10"/>
      <c r="AN146" s="21"/>
      <c r="AO146" s="13" t="str">
        <f t="shared" si="6"/>
        <v xml:space="preserve">   </v>
      </c>
    </row>
    <row r="147" spans="2:41" ht="27" customHeight="1">
      <c r="B147" s="4"/>
      <c r="C147" s="5"/>
      <c r="D147" s="6"/>
      <c r="E147" s="4"/>
      <c r="F147" s="4"/>
      <c r="G147" s="4"/>
      <c r="H147" s="6"/>
      <c r="I147" s="4"/>
      <c r="N147" s="4"/>
      <c r="Q147" s="14"/>
      <c r="R147" s="1"/>
      <c r="W147" s="22"/>
      <c r="X147" s="10"/>
      <c r="Y147" s="5"/>
      <c r="AA147" s="14"/>
      <c r="AC147" s="14"/>
      <c r="AD147" s="17"/>
      <c r="AF147" s="10"/>
      <c r="AH147" s="10"/>
      <c r="AI147" s="10"/>
      <c r="AJ147" s="10"/>
      <c r="AN147" s="21"/>
      <c r="AO147" s="13" t="str">
        <f t="shared" si="6"/>
        <v xml:space="preserve">   </v>
      </c>
    </row>
    <row r="148" spans="2:41" ht="27" customHeight="1">
      <c r="B148" s="4"/>
      <c r="C148" s="5"/>
      <c r="D148" s="6"/>
      <c r="E148" s="4"/>
      <c r="F148" s="4"/>
      <c r="G148" s="4"/>
      <c r="H148" s="6"/>
      <c r="I148" s="4"/>
      <c r="N148" s="4"/>
      <c r="Q148" s="14"/>
      <c r="R148" s="1"/>
      <c r="W148" s="22"/>
      <c r="X148" s="10"/>
      <c r="Y148" s="5"/>
      <c r="AA148" s="14"/>
      <c r="AC148" s="14"/>
      <c r="AD148" s="17"/>
      <c r="AF148" s="10"/>
      <c r="AH148" s="10"/>
      <c r="AI148" s="10"/>
      <c r="AJ148" s="10"/>
      <c r="AN148" s="21"/>
      <c r="AO148" s="13" t="str">
        <f t="shared" si="6"/>
        <v xml:space="preserve">   </v>
      </c>
    </row>
    <row r="149" spans="2:41" ht="27" customHeight="1">
      <c r="B149" s="4"/>
      <c r="C149" s="5"/>
      <c r="D149" s="6"/>
      <c r="E149" s="4"/>
      <c r="F149" s="4"/>
      <c r="G149" s="4"/>
      <c r="H149" s="6"/>
      <c r="I149" s="4"/>
      <c r="N149" s="4"/>
      <c r="Q149" s="14"/>
      <c r="R149" s="1"/>
      <c r="W149" s="22"/>
      <c r="X149" s="10"/>
      <c r="Y149" s="5"/>
      <c r="AA149" s="14"/>
      <c r="AC149" s="14"/>
      <c r="AD149" s="17"/>
      <c r="AF149" s="10"/>
      <c r="AH149" s="10"/>
      <c r="AI149" s="10"/>
      <c r="AJ149" s="10"/>
      <c r="AN149" s="21"/>
      <c r="AO149" s="13" t="str">
        <f t="shared" si="6"/>
        <v xml:space="preserve">   </v>
      </c>
    </row>
    <row r="150" spans="2:41" ht="27" customHeight="1">
      <c r="B150" s="4"/>
      <c r="C150" s="5"/>
      <c r="D150" s="6"/>
      <c r="E150" s="4"/>
      <c r="F150" s="4"/>
      <c r="G150" s="4"/>
      <c r="H150" s="6"/>
      <c r="I150" s="4"/>
      <c r="N150" s="4"/>
      <c r="Q150" s="14"/>
      <c r="R150" s="1"/>
      <c r="W150" s="22"/>
      <c r="X150" s="10"/>
      <c r="Y150" s="5"/>
      <c r="AA150" s="14"/>
      <c r="AC150" s="14"/>
      <c r="AD150" s="17"/>
      <c r="AF150" s="10"/>
      <c r="AH150" s="10"/>
      <c r="AI150" s="10"/>
      <c r="AJ150" s="10"/>
      <c r="AN150" s="21"/>
      <c r="AO150" s="13" t="str">
        <f t="shared" si="6"/>
        <v xml:space="preserve">   </v>
      </c>
    </row>
    <row r="151" spans="2:41" ht="27" customHeight="1">
      <c r="B151" s="4"/>
      <c r="C151" s="5"/>
      <c r="D151" s="6"/>
      <c r="E151" s="4"/>
      <c r="F151" s="4"/>
      <c r="G151" s="4"/>
      <c r="H151" s="6"/>
      <c r="I151" s="4"/>
      <c r="N151" s="4"/>
      <c r="Q151" s="14"/>
      <c r="R151" s="1"/>
      <c r="W151" s="22"/>
      <c r="X151" s="10"/>
      <c r="Y151" s="5"/>
      <c r="AA151" s="14"/>
      <c r="AC151" s="14"/>
      <c r="AD151" s="17"/>
      <c r="AF151" s="10"/>
      <c r="AH151" s="10"/>
      <c r="AI151" s="10"/>
      <c r="AJ151" s="10"/>
      <c r="AN151" s="21"/>
      <c r="AO151" s="13" t="str">
        <f t="shared" si="6"/>
        <v xml:space="preserve">   </v>
      </c>
    </row>
    <row r="152" spans="2:41" ht="27" customHeight="1">
      <c r="B152" s="4"/>
      <c r="C152" s="5"/>
      <c r="D152" s="6"/>
      <c r="E152" s="4"/>
      <c r="F152" s="4"/>
      <c r="G152" s="4"/>
      <c r="H152" s="6"/>
      <c r="I152" s="4"/>
      <c r="N152" s="4"/>
      <c r="Q152" s="14"/>
      <c r="R152" s="1"/>
      <c r="W152" s="22"/>
      <c r="X152" s="10"/>
      <c r="Y152" s="5"/>
      <c r="AA152" s="14"/>
      <c r="AC152" s="14"/>
      <c r="AD152" s="17"/>
      <c r="AF152" s="10"/>
      <c r="AH152" s="10"/>
      <c r="AI152" s="10"/>
      <c r="AJ152" s="10"/>
      <c r="AN152" s="21"/>
      <c r="AO152" s="13" t="str">
        <f t="shared" si="6"/>
        <v xml:space="preserve">   </v>
      </c>
    </row>
    <row r="153" spans="2:41" ht="27" customHeight="1">
      <c r="B153" s="4"/>
      <c r="C153" s="5"/>
      <c r="D153" s="6"/>
      <c r="E153" s="4"/>
      <c r="F153" s="4"/>
      <c r="G153" s="4"/>
      <c r="H153" s="6"/>
      <c r="I153" s="4"/>
      <c r="N153" s="4"/>
      <c r="Q153" s="14"/>
      <c r="R153" s="1"/>
      <c r="W153" s="22"/>
      <c r="X153" s="10"/>
      <c r="Y153" s="5"/>
      <c r="AA153" s="14"/>
      <c r="AC153" s="14"/>
      <c r="AD153" s="17"/>
      <c r="AF153" s="10"/>
      <c r="AH153" s="10"/>
      <c r="AI153" s="10"/>
      <c r="AJ153" s="10"/>
      <c r="AN153" s="21"/>
      <c r="AO153" s="13" t="str">
        <f t="shared" si="6"/>
        <v xml:space="preserve">   </v>
      </c>
    </row>
    <row r="154" spans="2:41" ht="27" customHeight="1">
      <c r="B154" s="4"/>
      <c r="C154" s="5"/>
      <c r="D154" s="6"/>
      <c r="E154" s="4"/>
      <c r="F154" s="4"/>
      <c r="G154" s="4"/>
      <c r="H154" s="6"/>
      <c r="I154" s="4"/>
      <c r="N154" s="4"/>
      <c r="Q154" s="14"/>
      <c r="R154" s="1"/>
      <c r="W154" s="22"/>
      <c r="X154" s="10"/>
      <c r="Y154" s="5"/>
      <c r="AA154" s="14"/>
      <c r="AC154" s="14"/>
      <c r="AD154" s="17"/>
      <c r="AF154" s="10"/>
      <c r="AH154" s="10"/>
      <c r="AI154" s="10"/>
      <c r="AJ154" s="10"/>
      <c r="AN154" s="21"/>
      <c r="AO154" s="13" t="str">
        <f t="shared" si="6"/>
        <v xml:space="preserve">   </v>
      </c>
    </row>
    <row r="155" spans="2:41" ht="27" customHeight="1">
      <c r="B155" s="4"/>
      <c r="C155" s="5"/>
      <c r="D155" s="6"/>
      <c r="E155" s="4"/>
      <c r="F155" s="4"/>
      <c r="G155" s="4"/>
      <c r="H155" s="6"/>
      <c r="I155" s="4"/>
      <c r="N155" s="4"/>
      <c r="Q155" s="14"/>
      <c r="R155" s="1"/>
      <c r="W155" s="22"/>
      <c r="X155" s="10"/>
      <c r="Y155" s="5"/>
      <c r="AA155" s="14"/>
      <c r="AC155" s="14"/>
      <c r="AD155" s="17"/>
      <c r="AF155" s="10"/>
      <c r="AH155" s="10"/>
      <c r="AI155" s="10"/>
      <c r="AJ155" s="10"/>
      <c r="AN155" s="21"/>
      <c r="AO155" s="13" t="str">
        <f t="shared" si="6"/>
        <v xml:space="preserve">   </v>
      </c>
    </row>
    <row r="156" spans="2:41" ht="27" customHeight="1">
      <c r="B156" s="4"/>
      <c r="C156" s="5"/>
      <c r="D156" s="6"/>
      <c r="E156" s="4"/>
      <c r="F156" s="4"/>
      <c r="G156" s="4"/>
      <c r="H156" s="6"/>
      <c r="I156" s="4"/>
      <c r="N156" s="4"/>
      <c r="Q156" s="14"/>
      <c r="R156" s="1"/>
      <c r="W156" s="22"/>
      <c r="X156" s="10"/>
      <c r="Y156" s="5"/>
      <c r="AA156" s="14"/>
      <c r="AC156" s="14"/>
      <c r="AD156" s="17"/>
      <c r="AF156" s="10"/>
      <c r="AH156" s="10"/>
      <c r="AI156" s="10"/>
      <c r="AJ156" s="10"/>
      <c r="AN156" s="21"/>
      <c r="AO156" s="13" t="str">
        <f t="shared" si="6"/>
        <v xml:space="preserve">   </v>
      </c>
    </row>
    <row r="157" spans="2:41" ht="27" customHeight="1">
      <c r="B157" s="4"/>
      <c r="C157" s="5"/>
      <c r="D157" s="6"/>
      <c r="E157" s="4"/>
      <c r="F157" s="4"/>
      <c r="G157" s="4"/>
      <c r="H157" s="6"/>
      <c r="I157" s="4"/>
      <c r="N157" s="4"/>
      <c r="Q157" s="14"/>
      <c r="R157" s="1"/>
      <c r="W157" s="22"/>
      <c r="X157" s="10"/>
      <c r="Y157" s="5"/>
      <c r="AA157" s="14"/>
      <c r="AC157" s="14"/>
      <c r="AD157" s="17"/>
      <c r="AF157" s="10"/>
      <c r="AH157" s="10"/>
      <c r="AI157" s="10"/>
      <c r="AJ157" s="10"/>
      <c r="AN157" s="21"/>
      <c r="AO157" s="13" t="str">
        <f t="shared" si="6"/>
        <v xml:space="preserve">   </v>
      </c>
    </row>
    <row r="158" spans="2:41" ht="27" customHeight="1">
      <c r="B158" s="4"/>
      <c r="C158" s="5"/>
      <c r="D158" s="6"/>
      <c r="E158" s="4"/>
      <c r="F158" s="4"/>
      <c r="G158" s="4"/>
      <c r="H158" s="6"/>
      <c r="I158" s="4"/>
      <c r="N158" s="4"/>
      <c r="Q158" s="14"/>
      <c r="R158" s="1"/>
      <c r="W158" s="22"/>
      <c r="X158" s="10"/>
      <c r="Y158" s="5"/>
      <c r="AA158" s="14"/>
      <c r="AC158" s="14"/>
      <c r="AD158" s="17"/>
      <c r="AF158" s="10"/>
      <c r="AH158" s="10"/>
      <c r="AI158" s="10"/>
      <c r="AJ158" s="10"/>
      <c r="AN158" s="21"/>
      <c r="AO158" s="13" t="str">
        <f t="shared" si="6"/>
        <v xml:space="preserve">   </v>
      </c>
    </row>
    <row r="159" spans="2:41" ht="27" customHeight="1">
      <c r="B159" s="4"/>
      <c r="C159" s="5"/>
      <c r="D159" s="6"/>
      <c r="E159" s="4"/>
      <c r="F159" s="4"/>
      <c r="G159" s="4"/>
      <c r="H159" s="6"/>
      <c r="I159" s="4"/>
      <c r="N159" s="4"/>
      <c r="Q159" s="14"/>
      <c r="R159" s="1"/>
      <c r="W159" s="22"/>
      <c r="X159" s="10"/>
      <c r="Y159" s="5"/>
      <c r="AA159" s="14"/>
      <c r="AC159" s="14"/>
      <c r="AD159" s="17"/>
      <c r="AF159" s="10"/>
      <c r="AH159" s="10"/>
      <c r="AI159" s="10"/>
      <c r="AJ159" s="10"/>
      <c r="AN159" s="21"/>
      <c r="AO159" s="13" t="str">
        <f t="shared" si="6"/>
        <v xml:space="preserve">   </v>
      </c>
    </row>
    <row r="160" spans="2:41" ht="27" customHeight="1">
      <c r="B160" s="4"/>
      <c r="C160" s="5"/>
      <c r="D160" s="6"/>
      <c r="E160" s="4"/>
      <c r="F160" s="4"/>
      <c r="G160" s="4"/>
      <c r="H160" s="6"/>
      <c r="I160" s="4"/>
      <c r="N160" s="4"/>
      <c r="Q160" s="14"/>
      <c r="R160" s="1"/>
      <c r="W160" s="22"/>
      <c r="X160" s="10"/>
      <c r="Y160" s="5"/>
      <c r="AA160" s="14"/>
      <c r="AC160" s="14"/>
      <c r="AD160" s="17"/>
      <c r="AF160" s="10"/>
      <c r="AH160" s="10"/>
      <c r="AI160" s="10"/>
      <c r="AJ160" s="10"/>
      <c r="AN160" s="21"/>
      <c r="AO160" s="13" t="str">
        <f t="shared" si="6"/>
        <v xml:space="preserve">   </v>
      </c>
    </row>
    <row r="161" spans="2:41" ht="27" customHeight="1">
      <c r="B161" s="4"/>
      <c r="C161" s="5"/>
      <c r="D161" s="6"/>
      <c r="E161" s="4"/>
      <c r="F161" s="4"/>
      <c r="G161" s="4"/>
      <c r="H161" s="6"/>
      <c r="I161" s="4"/>
      <c r="N161" s="4"/>
      <c r="Q161" s="14"/>
      <c r="R161" s="1"/>
      <c r="W161" s="22"/>
      <c r="X161" s="10"/>
      <c r="Y161" s="5"/>
      <c r="AA161" s="14"/>
      <c r="AC161" s="14"/>
      <c r="AD161" s="17"/>
      <c r="AF161" s="10"/>
      <c r="AH161" s="10"/>
      <c r="AI161" s="10"/>
      <c r="AJ161" s="10"/>
      <c r="AN161" s="21"/>
      <c r="AO161" s="13" t="str">
        <f t="shared" si="6"/>
        <v xml:space="preserve">   </v>
      </c>
    </row>
    <row r="162" spans="2:41" ht="27" customHeight="1">
      <c r="B162" s="4"/>
      <c r="C162" s="5"/>
      <c r="D162" s="6"/>
      <c r="E162" s="4"/>
      <c r="F162" s="4"/>
      <c r="G162" s="4"/>
      <c r="H162" s="6"/>
      <c r="I162" s="4"/>
      <c r="N162" s="4"/>
      <c r="Q162" s="14"/>
      <c r="R162" s="1"/>
      <c r="W162" s="22"/>
      <c r="X162" s="10"/>
      <c r="Y162" s="5"/>
      <c r="AA162" s="14"/>
      <c r="AC162" s="14"/>
      <c r="AD162" s="17"/>
      <c r="AF162" s="10"/>
      <c r="AH162" s="10"/>
      <c r="AI162" s="10"/>
      <c r="AJ162" s="10"/>
      <c r="AN162" s="21"/>
      <c r="AO162" s="13" t="str">
        <f t="shared" si="6"/>
        <v xml:space="preserve">   </v>
      </c>
    </row>
    <row r="163" spans="2:41" ht="27" customHeight="1">
      <c r="B163" s="4"/>
      <c r="C163" s="5"/>
      <c r="D163" s="6"/>
      <c r="E163" s="4"/>
      <c r="F163" s="4"/>
      <c r="G163" s="4"/>
      <c r="H163" s="6"/>
      <c r="I163" s="4"/>
      <c r="N163" s="4"/>
      <c r="Q163" s="14"/>
      <c r="R163" s="1"/>
      <c r="W163" s="22"/>
      <c r="X163" s="10"/>
      <c r="Y163" s="5"/>
      <c r="AA163" s="14"/>
      <c r="AC163" s="14"/>
      <c r="AD163" s="17"/>
      <c r="AF163" s="10"/>
      <c r="AH163" s="10"/>
      <c r="AI163" s="10"/>
      <c r="AJ163" s="10"/>
      <c r="AN163" s="21"/>
      <c r="AO163" s="13" t="str">
        <f t="shared" si="6"/>
        <v xml:space="preserve">   </v>
      </c>
    </row>
    <row r="164" spans="2:41" ht="27" customHeight="1">
      <c r="B164" s="4"/>
      <c r="C164" s="5"/>
      <c r="D164" s="6"/>
      <c r="E164" s="4"/>
      <c r="F164" s="4"/>
      <c r="G164" s="4"/>
      <c r="H164" s="6"/>
      <c r="I164" s="4"/>
      <c r="N164" s="4"/>
      <c r="Q164" s="14"/>
      <c r="R164" s="1"/>
      <c r="W164" s="22"/>
      <c r="X164" s="10"/>
      <c r="Y164" s="5"/>
      <c r="AA164" s="14"/>
      <c r="AC164" s="14"/>
      <c r="AD164" s="17"/>
      <c r="AF164" s="10"/>
      <c r="AH164" s="10"/>
      <c r="AI164" s="10"/>
      <c r="AJ164" s="10"/>
      <c r="AN164" s="21"/>
      <c r="AO164" s="13" t="str">
        <f t="shared" si="6"/>
        <v xml:space="preserve">   </v>
      </c>
    </row>
    <row r="165" spans="2:41" ht="27" customHeight="1">
      <c r="B165" s="4"/>
      <c r="C165" s="5"/>
      <c r="D165" s="6"/>
      <c r="E165" s="4"/>
      <c r="F165" s="4"/>
      <c r="G165" s="4"/>
      <c r="H165" s="6"/>
      <c r="I165" s="4"/>
      <c r="N165" s="4"/>
      <c r="Q165" s="14"/>
      <c r="R165" s="1"/>
      <c r="W165" s="22"/>
      <c r="X165" s="10"/>
      <c r="Y165" s="5"/>
      <c r="AA165" s="14"/>
      <c r="AC165" s="14"/>
      <c r="AD165" s="17"/>
      <c r="AF165" s="10"/>
      <c r="AH165" s="10"/>
      <c r="AI165" s="10"/>
      <c r="AJ165" s="10"/>
      <c r="AN165" s="21"/>
      <c r="AO165" s="13" t="str">
        <f t="shared" si="6"/>
        <v xml:space="preserve">   </v>
      </c>
    </row>
    <row r="166" spans="2:41" ht="27" customHeight="1">
      <c r="B166" s="4"/>
      <c r="C166" s="5"/>
      <c r="D166" s="6"/>
      <c r="E166" s="4"/>
      <c r="F166" s="4"/>
      <c r="G166" s="4"/>
      <c r="H166" s="6"/>
      <c r="I166" s="4"/>
      <c r="N166" s="4"/>
      <c r="Q166" s="14"/>
      <c r="R166" s="1"/>
      <c r="W166" s="22"/>
      <c r="X166" s="10"/>
      <c r="Y166" s="5"/>
      <c r="AA166" s="14"/>
      <c r="AC166" s="14"/>
      <c r="AD166" s="17"/>
      <c r="AF166" s="10"/>
      <c r="AH166" s="10"/>
      <c r="AI166" s="10"/>
      <c r="AJ166" s="10"/>
      <c r="AN166" s="21"/>
      <c r="AO166" s="13" t="str">
        <f t="shared" si="6"/>
        <v xml:space="preserve">   </v>
      </c>
    </row>
    <row r="167" spans="2:41" ht="27" customHeight="1">
      <c r="B167" s="4"/>
      <c r="C167" s="5"/>
      <c r="D167" s="6"/>
      <c r="E167" s="4"/>
      <c r="F167" s="4"/>
      <c r="G167" s="4"/>
      <c r="H167" s="6"/>
      <c r="I167" s="4"/>
      <c r="N167" s="4"/>
      <c r="Q167" s="14"/>
      <c r="R167" s="1"/>
      <c r="W167" s="22"/>
      <c r="X167" s="10"/>
      <c r="Y167" s="5"/>
      <c r="AA167" s="14"/>
      <c r="AC167" s="14"/>
      <c r="AD167" s="17"/>
      <c r="AF167" s="10"/>
      <c r="AH167" s="10"/>
      <c r="AI167" s="10"/>
      <c r="AJ167" s="10"/>
      <c r="AN167" s="21"/>
      <c r="AO167" s="13" t="str">
        <f t="shared" si="6"/>
        <v xml:space="preserve">   </v>
      </c>
    </row>
    <row r="168" spans="2:41" ht="27" customHeight="1">
      <c r="B168" s="4"/>
      <c r="C168" s="5"/>
      <c r="D168" s="6"/>
      <c r="E168" s="4"/>
      <c r="F168" s="4"/>
      <c r="G168" s="4"/>
      <c r="H168" s="6"/>
      <c r="I168" s="4"/>
      <c r="N168" s="4"/>
      <c r="Q168" s="14"/>
      <c r="R168" s="1"/>
      <c r="W168" s="22"/>
      <c r="X168" s="10"/>
      <c r="Y168" s="5"/>
      <c r="AA168" s="14"/>
      <c r="AC168" s="14"/>
      <c r="AD168" s="17"/>
      <c r="AF168" s="10"/>
      <c r="AH168" s="10"/>
      <c r="AI168" s="10"/>
      <c r="AJ168" s="10"/>
      <c r="AN168" s="21"/>
      <c r="AO168" s="13" t="str">
        <f t="shared" si="6"/>
        <v xml:space="preserve">   </v>
      </c>
    </row>
    <row r="169" spans="2:41" ht="27" customHeight="1">
      <c r="B169" s="4"/>
      <c r="C169" s="5"/>
      <c r="D169" s="6"/>
      <c r="E169" s="4"/>
      <c r="F169" s="4"/>
      <c r="G169" s="4"/>
      <c r="H169" s="6"/>
      <c r="I169" s="4"/>
      <c r="N169" s="4"/>
      <c r="Q169" s="14"/>
      <c r="R169" s="1"/>
      <c r="W169" s="22"/>
      <c r="X169" s="10"/>
      <c r="Y169" s="5"/>
      <c r="AA169" s="14"/>
      <c r="AC169" s="14"/>
      <c r="AD169" s="17"/>
      <c r="AF169" s="10"/>
      <c r="AH169" s="10"/>
      <c r="AI169" s="10"/>
      <c r="AJ169" s="10"/>
      <c r="AN169" s="21"/>
      <c r="AO169" s="13" t="str">
        <f t="shared" si="6"/>
        <v xml:space="preserve">   </v>
      </c>
    </row>
    <row r="170" spans="2:41" ht="27" customHeight="1">
      <c r="B170" s="4"/>
      <c r="C170" s="5"/>
      <c r="D170" s="6"/>
      <c r="E170" s="4"/>
      <c r="F170" s="4"/>
      <c r="G170" s="4"/>
      <c r="H170" s="6"/>
      <c r="I170" s="4"/>
      <c r="N170" s="4"/>
      <c r="Q170" s="14"/>
      <c r="R170" s="1"/>
      <c r="W170" s="22"/>
      <c r="X170" s="10"/>
      <c r="Y170" s="5"/>
      <c r="AA170" s="14"/>
      <c r="AC170" s="14"/>
      <c r="AD170" s="17"/>
      <c r="AF170" s="10"/>
      <c r="AH170" s="10"/>
      <c r="AI170" s="10"/>
      <c r="AJ170" s="10"/>
      <c r="AN170" s="21"/>
      <c r="AO170" s="13" t="str">
        <f t="shared" si="6"/>
        <v xml:space="preserve">   </v>
      </c>
    </row>
    <row r="171" spans="2:41" ht="27" customHeight="1">
      <c r="B171" s="4"/>
      <c r="C171" s="5"/>
      <c r="D171" s="6"/>
      <c r="E171" s="4"/>
      <c r="F171" s="4"/>
      <c r="G171" s="4"/>
      <c r="H171" s="6"/>
      <c r="I171" s="4"/>
      <c r="N171" s="4"/>
      <c r="Q171" s="14"/>
      <c r="R171" s="1"/>
      <c r="W171" s="22"/>
      <c r="X171" s="10"/>
      <c r="Y171" s="5"/>
      <c r="AA171" s="14"/>
      <c r="AC171" s="14"/>
      <c r="AD171" s="17"/>
      <c r="AF171" s="10"/>
      <c r="AH171" s="10"/>
      <c r="AI171" s="10"/>
      <c r="AJ171" s="10"/>
      <c r="AN171" s="21"/>
      <c r="AO171" s="13" t="str">
        <f t="shared" si="6"/>
        <v xml:space="preserve">   </v>
      </c>
    </row>
    <row r="172" spans="2:41" ht="27" customHeight="1">
      <c r="B172" s="4"/>
      <c r="C172" s="5"/>
      <c r="D172" s="6"/>
      <c r="E172" s="4"/>
      <c r="F172" s="4"/>
      <c r="G172" s="4"/>
      <c r="H172" s="6"/>
      <c r="I172" s="4"/>
      <c r="N172" s="4"/>
      <c r="Q172" s="14"/>
      <c r="R172" s="1"/>
      <c r="W172" s="22"/>
      <c r="X172" s="10"/>
      <c r="Y172" s="5"/>
      <c r="AA172" s="14"/>
      <c r="AC172" s="14"/>
      <c r="AD172" s="17"/>
      <c r="AF172" s="10"/>
      <c r="AH172" s="10"/>
      <c r="AI172" s="10"/>
      <c r="AJ172" s="10"/>
      <c r="AN172" s="21"/>
      <c r="AO172" s="13" t="str">
        <f t="shared" si="6"/>
        <v xml:space="preserve">   </v>
      </c>
    </row>
    <row r="173" spans="2:41" ht="27" customHeight="1">
      <c r="B173" s="4"/>
      <c r="C173" s="5"/>
      <c r="D173" s="6"/>
      <c r="E173" s="4"/>
      <c r="F173" s="4"/>
      <c r="G173" s="4"/>
      <c r="H173" s="6"/>
      <c r="I173" s="4"/>
      <c r="N173" s="4"/>
      <c r="Q173" s="14"/>
      <c r="R173" s="1"/>
      <c r="W173" s="22"/>
      <c r="X173" s="10"/>
      <c r="Y173" s="5"/>
      <c r="AA173" s="14"/>
      <c r="AC173" s="14"/>
      <c r="AD173" s="17"/>
      <c r="AF173" s="10"/>
      <c r="AH173" s="10"/>
      <c r="AI173" s="10"/>
      <c r="AJ173" s="10"/>
      <c r="AN173" s="21"/>
      <c r="AO173" s="13" t="str">
        <f t="shared" si="6"/>
        <v xml:space="preserve">   </v>
      </c>
    </row>
    <row r="174" spans="2:41" ht="27" customHeight="1">
      <c r="B174" s="4"/>
      <c r="C174" s="5"/>
      <c r="D174" s="6"/>
      <c r="E174" s="4"/>
      <c r="F174" s="4"/>
      <c r="G174" s="4"/>
      <c r="H174" s="6"/>
      <c r="I174" s="4"/>
      <c r="N174" s="4"/>
      <c r="Q174" s="14"/>
      <c r="R174" s="1"/>
      <c r="W174" s="22"/>
      <c r="X174" s="10"/>
      <c r="Y174" s="5"/>
      <c r="AA174" s="14"/>
      <c r="AC174" s="14"/>
      <c r="AD174" s="17"/>
      <c r="AF174" s="10"/>
      <c r="AH174" s="10"/>
      <c r="AI174" s="10"/>
      <c r="AJ174" s="10"/>
      <c r="AN174" s="21"/>
      <c r="AO174" s="13" t="str">
        <f t="shared" si="6"/>
        <v xml:space="preserve">   </v>
      </c>
    </row>
    <row r="175" spans="2:41" ht="27" customHeight="1">
      <c r="B175" s="4"/>
      <c r="C175" s="5"/>
      <c r="D175" s="6"/>
      <c r="E175" s="4"/>
      <c r="F175" s="4"/>
      <c r="G175" s="4"/>
      <c r="H175" s="6"/>
      <c r="I175" s="4"/>
      <c r="N175" s="4"/>
      <c r="Q175" s="14"/>
      <c r="R175" s="1"/>
      <c r="W175" s="22"/>
      <c r="X175" s="10"/>
      <c r="Y175" s="5"/>
      <c r="AA175" s="14"/>
      <c r="AC175" s="14"/>
      <c r="AD175" s="17"/>
      <c r="AF175" s="10"/>
      <c r="AH175" s="10"/>
      <c r="AI175" s="10"/>
      <c r="AJ175" s="10"/>
      <c r="AN175" s="21"/>
      <c r="AO175" s="13" t="str">
        <f t="shared" si="6"/>
        <v xml:space="preserve">   </v>
      </c>
    </row>
    <row r="176" spans="2:41" ht="27" customHeight="1">
      <c r="B176" s="4"/>
      <c r="C176" s="5"/>
      <c r="D176" s="6"/>
      <c r="E176" s="4"/>
      <c r="F176" s="4"/>
      <c r="G176" s="4"/>
      <c r="H176" s="6"/>
      <c r="I176" s="4"/>
      <c r="N176" s="4"/>
      <c r="Q176" s="14"/>
      <c r="R176" s="1"/>
      <c r="W176" s="22"/>
      <c r="X176" s="10"/>
      <c r="Y176" s="5"/>
      <c r="AA176" s="14"/>
      <c r="AC176" s="14"/>
      <c r="AD176" s="17"/>
      <c r="AF176" s="10"/>
      <c r="AH176" s="10"/>
      <c r="AI176" s="10"/>
      <c r="AJ176" s="10"/>
      <c r="AN176" s="21"/>
      <c r="AO176" s="13" t="str">
        <f t="shared" si="6"/>
        <v xml:space="preserve">   </v>
      </c>
    </row>
    <row r="177" spans="2:41" ht="27" customHeight="1">
      <c r="B177" s="4"/>
      <c r="C177" s="5"/>
      <c r="D177" s="6"/>
      <c r="E177" s="4"/>
      <c r="F177" s="4"/>
      <c r="G177" s="4"/>
      <c r="H177" s="6"/>
      <c r="I177" s="4"/>
      <c r="N177" s="4"/>
      <c r="Q177" s="14"/>
      <c r="R177" s="1"/>
      <c r="W177" s="22"/>
      <c r="X177" s="10"/>
      <c r="Y177" s="5"/>
      <c r="AA177" s="14"/>
      <c r="AC177" s="14"/>
      <c r="AD177" s="17"/>
      <c r="AF177" s="10"/>
      <c r="AH177" s="10"/>
      <c r="AI177" s="10"/>
      <c r="AJ177" s="10"/>
      <c r="AN177" s="21"/>
      <c r="AO177" s="13" t="str">
        <f t="shared" si="6"/>
        <v xml:space="preserve">   </v>
      </c>
    </row>
    <row r="178" spans="2:41" ht="27" customHeight="1">
      <c r="B178" s="4"/>
      <c r="C178" s="5"/>
      <c r="D178" s="6"/>
      <c r="E178" s="4"/>
      <c r="F178" s="4"/>
      <c r="G178" s="4"/>
      <c r="H178" s="6"/>
      <c r="I178" s="4"/>
      <c r="N178" s="4"/>
      <c r="Q178" s="14"/>
      <c r="R178" s="1"/>
      <c r="W178" s="22"/>
      <c r="X178" s="10"/>
      <c r="Y178" s="5"/>
      <c r="AA178" s="14"/>
      <c r="AC178" s="14"/>
      <c r="AD178" s="17"/>
      <c r="AF178" s="10"/>
      <c r="AH178" s="10"/>
      <c r="AI178" s="10"/>
      <c r="AJ178" s="10"/>
      <c r="AN178" s="21"/>
      <c r="AO178" s="13" t="str">
        <f t="shared" si="6"/>
        <v xml:space="preserve">   </v>
      </c>
    </row>
    <row r="179" spans="2:41" ht="27" customHeight="1">
      <c r="B179" s="4"/>
      <c r="C179" s="5"/>
      <c r="D179" s="6"/>
      <c r="E179" s="4"/>
      <c r="F179" s="4"/>
      <c r="G179" s="4"/>
      <c r="H179" s="6"/>
      <c r="I179" s="4"/>
      <c r="N179" s="4"/>
      <c r="Q179" s="14"/>
      <c r="R179" s="1"/>
      <c r="W179" s="22"/>
      <c r="X179" s="10"/>
      <c r="Y179" s="5"/>
      <c r="AA179" s="14"/>
      <c r="AC179" s="14"/>
      <c r="AD179" s="17"/>
      <c r="AF179" s="10"/>
      <c r="AH179" s="10"/>
      <c r="AI179" s="10"/>
      <c r="AJ179" s="10"/>
      <c r="AN179" s="21"/>
      <c r="AO179" s="13" t="str">
        <f t="shared" si="6"/>
        <v xml:space="preserve">   </v>
      </c>
    </row>
    <row r="180" spans="2:41" ht="27" customHeight="1">
      <c r="B180" s="4"/>
      <c r="C180" s="5"/>
      <c r="D180" s="6"/>
      <c r="E180" s="4"/>
      <c r="F180" s="4"/>
      <c r="G180" s="4"/>
      <c r="H180" s="6"/>
      <c r="I180" s="4"/>
      <c r="N180" s="4"/>
      <c r="Q180" s="14"/>
      <c r="R180" s="1"/>
      <c r="W180" s="22"/>
      <c r="X180" s="10"/>
      <c r="Y180" s="5"/>
      <c r="AA180" s="14"/>
      <c r="AC180" s="14"/>
      <c r="AD180" s="17"/>
      <c r="AF180" s="10"/>
      <c r="AH180" s="10"/>
      <c r="AI180" s="10"/>
      <c r="AJ180" s="10"/>
      <c r="AN180" s="21"/>
      <c r="AO180" s="13" t="str">
        <f t="shared" si="6"/>
        <v xml:space="preserve">   </v>
      </c>
    </row>
    <row r="181" spans="2:41" ht="27" customHeight="1">
      <c r="B181" s="4"/>
      <c r="C181" s="5"/>
      <c r="D181" s="6"/>
      <c r="E181" s="4"/>
      <c r="F181" s="4"/>
      <c r="G181" s="4"/>
      <c r="H181" s="6"/>
      <c r="I181" s="4"/>
      <c r="N181" s="4"/>
      <c r="Q181" s="14"/>
      <c r="R181" s="1"/>
      <c r="W181" s="22"/>
      <c r="X181" s="10"/>
      <c r="Y181" s="5"/>
      <c r="AA181" s="14"/>
      <c r="AC181" s="14"/>
      <c r="AD181" s="17"/>
      <c r="AF181" s="10"/>
      <c r="AH181" s="10"/>
      <c r="AI181" s="10"/>
      <c r="AJ181" s="10"/>
      <c r="AN181" s="21"/>
      <c r="AO181" s="13" t="str">
        <f t="shared" si="6"/>
        <v xml:space="preserve">   </v>
      </c>
    </row>
    <row r="182" spans="2:41" ht="27" customHeight="1">
      <c r="B182" s="4"/>
      <c r="C182" s="5"/>
      <c r="D182" s="6"/>
      <c r="E182" s="4"/>
      <c r="F182" s="4"/>
      <c r="G182" s="4"/>
      <c r="H182" s="6"/>
      <c r="I182" s="4"/>
      <c r="N182" s="4"/>
      <c r="Q182" s="14"/>
      <c r="R182" s="1"/>
      <c r="W182" s="22"/>
      <c r="X182" s="10"/>
      <c r="Y182" s="5"/>
      <c r="AA182" s="14"/>
      <c r="AC182" s="14"/>
      <c r="AD182" s="17"/>
      <c r="AF182" s="10"/>
      <c r="AH182" s="10"/>
      <c r="AI182" s="10"/>
      <c r="AJ182" s="10"/>
      <c r="AN182" s="21"/>
      <c r="AO182" s="13" t="str">
        <f t="shared" si="6"/>
        <v xml:space="preserve">   </v>
      </c>
    </row>
    <row r="183" spans="2:41" ht="27" customHeight="1">
      <c r="B183" s="4"/>
      <c r="C183" s="5"/>
      <c r="D183" s="6"/>
      <c r="E183" s="4"/>
      <c r="F183" s="4"/>
      <c r="G183" s="4"/>
      <c r="H183" s="6"/>
      <c r="I183" s="4"/>
      <c r="N183" s="4"/>
      <c r="Q183" s="14"/>
      <c r="R183" s="1"/>
      <c r="W183" s="22"/>
      <c r="X183" s="10"/>
      <c r="Y183" s="5"/>
      <c r="AA183" s="14"/>
      <c r="AC183" s="14"/>
      <c r="AD183" s="17"/>
      <c r="AF183" s="10"/>
      <c r="AH183" s="10"/>
      <c r="AI183" s="10"/>
      <c r="AJ183" s="10"/>
      <c r="AN183" s="21"/>
      <c r="AO183" s="13" t="str">
        <f t="shared" si="6"/>
        <v xml:space="preserve">   </v>
      </c>
    </row>
    <row r="184" spans="2:41" ht="27" customHeight="1">
      <c r="B184" s="4"/>
      <c r="C184" s="5"/>
      <c r="D184" s="6"/>
      <c r="E184" s="4"/>
      <c r="F184" s="4"/>
      <c r="G184" s="4"/>
      <c r="H184" s="6"/>
      <c r="I184" s="4"/>
      <c r="N184" s="4"/>
      <c r="Q184" s="14"/>
      <c r="R184" s="1"/>
      <c r="W184" s="22"/>
      <c r="X184" s="10"/>
      <c r="Y184" s="5"/>
      <c r="AA184" s="14"/>
      <c r="AC184" s="14"/>
      <c r="AD184" s="17"/>
      <c r="AF184" s="10"/>
      <c r="AH184" s="10"/>
      <c r="AI184" s="10"/>
      <c r="AJ184" s="10"/>
      <c r="AN184" s="21"/>
      <c r="AO184" s="13" t="str">
        <f t="shared" si="6"/>
        <v xml:space="preserve">   </v>
      </c>
    </row>
    <row r="185" spans="2:41" ht="27" customHeight="1">
      <c r="B185" s="4"/>
      <c r="C185" s="5"/>
      <c r="D185" s="6"/>
      <c r="E185" s="4"/>
      <c r="F185" s="4"/>
      <c r="G185" s="4"/>
      <c r="H185" s="6"/>
      <c r="I185" s="4"/>
      <c r="N185" s="4"/>
      <c r="Q185" s="14"/>
      <c r="R185" s="1"/>
      <c r="W185" s="22"/>
      <c r="X185" s="10"/>
      <c r="Y185" s="5"/>
      <c r="AA185" s="14"/>
      <c r="AC185" s="14"/>
      <c r="AD185" s="17"/>
      <c r="AF185" s="10"/>
      <c r="AH185" s="10"/>
      <c r="AI185" s="10"/>
      <c r="AJ185" s="10"/>
      <c r="AN185" s="21"/>
      <c r="AO185" s="13" t="str">
        <f t="shared" si="6"/>
        <v xml:space="preserve">   </v>
      </c>
    </row>
    <row r="186" spans="2:41" ht="27" customHeight="1">
      <c r="B186" s="4"/>
      <c r="C186" s="5"/>
      <c r="D186" s="6"/>
      <c r="E186" s="4"/>
      <c r="F186" s="4"/>
      <c r="G186" s="4"/>
      <c r="H186" s="6"/>
      <c r="I186" s="4"/>
      <c r="N186" s="4"/>
      <c r="Q186" s="14"/>
      <c r="R186" s="1"/>
      <c r="W186" s="22"/>
      <c r="X186" s="10"/>
      <c r="Y186" s="5"/>
      <c r="AA186" s="14"/>
      <c r="AC186" s="14"/>
      <c r="AD186" s="17"/>
      <c r="AF186" s="10"/>
      <c r="AH186" s="10"/>
      <c r="AI186" s="10"/>
      <c r="AJ186" s="10"/>
      <c r="AN186" s="21"/>
      <c r="AO186" s="13" t="str">
        <f t="shared" si="6"/>
        <v xml:space="preserve">   </v>
      </c>
    </row>
    <row r="187" spans="2:41" ht="27" customHeight="1">
      <c r="B187" s="4"/>
      <c r="C187" s="5"/>
      <c r="D187" s="6"/>
      <c r="E187" s="4"/>
      <c r="F187" s="4"/>
      <c r="G187" s="4"/>
      <c r="H187" s="6"/>
      <c r="I187" s="4"/>
      <c r="N187" s="4"/>
      <c r="Q187" s="14"/>
      <c r="R187" s="1"/>
      <c r="W187" s="22"/>
      <c r="X187" s="10"/>
      <c r="Y187" s="5"/>
      <c r="AA187" s="14"/>
      <c r="AC187" s="14"/>
      <c r="AD187" s="17"/>
      <c r="AF187" s="10"/>
      <c r="AH187" s="10"/>
      <c r="AI187" s="10"/>
      <c r="AJ187" s="10"/>
      <c r="AN187" s="21"/>
      <c r="AO187" s="13" t="str">
        <f t="shared" si="6"/>
        <v xml:space="preserve">   </v>
      </c>
    </row>
    <row r="188" spans="2:41" ht="27" customHeight="1">
      <c r="B188" s="4"/>
      <c r="C188" s="5"/>
      <c r="D188" s="6"/>
      <c r="E188" s="4"/>
      <c r="F188" s="4"/>
      <c r="G188" s="4"/>
      <c r="H188" s="6"/>
      <c r="I188" s="4"/>
      <c r="N188" s="4"/>
      <c r="Q188" s="14"/>
      <c r="R188" s="1"/>
      <c r="W188" s="22"/>
      <c r="X188" s="10"/>
      <c r="Y188" s="5"/>
      <c r="AA188" s="14"/>
      <c r="AC188" s="14"/>
      <c r="AD188" s="17"/>
      <c r="AF188" s="10"/>
      <c r="AH188" s="10"/>
      <c r="AI188" s="10"/>
      <c r="AJ188" s="10"/>
      <c r="AN188" s="21"/>
      <c r="AO188" s="13" t="str">
        <f t="shared" si="6"/>
        <v xml:space="preserve">   </v>
      </c>
    </row>
    <row r="189" spans="2:41" ht="27" customHeight="1">
      <c r="B189" s="4"/>
      <c r="C189" s="5"/>
      <c r="D189" s="6"/>
      <c r="E189" s="4"/>
      <c r="F189" s="4"/>
      <c r="G189" s="4"/>
      <c r="H189" s="6"/>
      <c r="I189" s="4"/>
      <c r="N189" s="4"/>
      <c r="Q189" s="14"/>
      <c r="R189" s="1"/>
      <c r="W189" s="22"/>
      <c r="X189" s="10"/>
      <c r="Y189" s="5"/>
      <c r="AA189" s="14"/>
      <c r="AC189" s="14"/>
      <c r="AD189" s="17"/>
      <c r="AF189" s="10"/>
      <c r="AH189" s="10"/>
      <c r="AI189" s="10"/>
      <c r="AJ189" s="10"/>
      <c r="AN189" s="21"/>
      <c r="AO189" s="13" t="str">
        <f t="shared" si="6"/>
        <v xml:space="preserve">   </v>
      </c>
    </row>
    <row r="190" spans="2:41" ht="27" customHeight="1">
      <c r="B190" s="4"/>
      <c r="C190" s="5"/>
      <c r="D190" s="6"/>
      <c r="E190" s="4"/>
      <c r="F190" s="4"/>
      <c r="G190" s="4"/>
      <c r="H190" s="6"/>
      <c r="I190" s="4"/>
      <c r="N190" s="4"/>
      <c r="Q190" s="14"/>
      <c r="R190" s="1"/>
      <c r="W190" s="22"/>
      <c r="X190" s="10"/>
      <c r="Y190" s="5"/>
      <c r="AA190" s="14"/>
      <c r="AC190" s="14"/>
      <c r="AD190" s="17"/>
      <c r="AF190" s="10"/>
      <c r="AH190" s="10"/>
      <c r="AI190" s="10"/>
      <c r="AJ190" s="10"/>
      <c r="AN190" s="21"/>
      <c r="AO190" s="13" t="str">
        <f t="shared" si="6"/>
        <v xml:space="preserve">   </v>
      </c>
    </row>
    <row r="191" spans="2:41" ht="27" customHeight="1">
      <c r="B191" s="4"/>
      <c r="C191" s="5"/>
      <c r="D191" s="6"/>
      <c r="E191" s="4"/>
      <c r="F191" s="4"/>
      <c r="G191" s="4"/>
      <c r="H191" s="6"/>
      <c r="I191" s="4"/>
      <c r="N191" s="4"/>
      <c r="Q191" s="14"/>
      <c r="R191" s="1"/>
      <c r="W191" s="22"/>
      <c r="X191" s="10"/>
      <c r="Y191" s="5"/>
      <c r="AA191" s="14"/>
      <c r="AC191" s="14"/>
      <c r="AD191" s="17"/>
      <c r="AF191" s="10"/>
      <c r="AH191" s="10"/>
      <c r="AI191" s="10"/>
      <c r="AJ191" s="10"/>
      <c r="AN191" s="21"/>
      <c r="AO191" s="13" t="str">
        <f t="shared" si="6"/>
        <v xml:space="preserve">   </v>
      </c>
    </row>
    <row r="192" spans="2:41" ht="27" customHeight="1">
      <c r="B192" s="4"/>
      <c r="C192" s="5"/>
      <c r="D192" s="6"/>
      <c r="E192" s="4"/>
      <c r="F192" s="4"/>
      <c r="G192" s="4"/>
      <c r="H192" s="6"/>
      <c r="I192" s="4"/>
      <c r="N192" s="4"/>
      <c r="Q192" s="14"/>
      <c r="R192" s="1"/>
      <c r="W192" s="22"/>
      <c r="X192" s="10"/>
      <c r="Y192" s="5"/>
      <c r="AA192" s="14"/>
      <c r="AC192" s="14"/>
      <c r="AD192" s="17"/>
      <c r="AF192" s="10"/>
      <c r="AH192" s="10"/>
      <c r="AI192" s="10"/>
      <c r="AJ192" s="10"/>
      <c r="AN192" s="21"/>
      <c r="AO192" s="13" t="str">
        <f t="shared" si="6"/>
        <v xml:space="preserve">   </v>
      </c>
    </row>
    <row r="193" spans="2:41" ht="27" customHeight="1">
      <c r="B193" s="4"/>
      <c r="C193" s="5"/>
      <c r="D193" s="6"/>
      <c r="E193" s="4"/>
      <c r="F193" s="4"/>
      <c r="G193" s="4"/>
      <c r="H193" s="6"/>
      <c r="I193" s="4"/>
      <c r="N193" s="4"/>
      <c r="Q193" s="14"/>
      <c r="R193" s="1"/>
      <c r="W193" s="22"/>
      <c r="X193" s="10"/>
      <c r="Y193" s="5"/>
      <c r="AA193" s="14"/>
      <c r="AC193" s="14"/>
      <c r="AD193" s="17"/>
      <c r="AF193" s="10"/>
      <c r="AH193" s="10"/>
      <c r="AI193" s="10"/>
      <c r="AJ193" s="10"/>
      <c r="AN193" s="21"/>
      <c r="AO193" s="13" t="str">
        <f t="shared" si="6"/>
        <v xml:space="preserve">   </v>
      </c>
    </row>
    <row r="194" spans="2:41" ht="27" customHeight="1">
      <c r="B194" s="4"/>
      <c r="C194" s="5"/>
      <c r="D194" s="6"/>
      <c r="E194" s="4"/>
      <c r="F194" s="4"/>
      <c r="G194" s="4"/>
      <c r="H194" s="6"/>
      <c r="I194" s="4"/>
      <c r="N194" s="4"/>
      <c r="Q194" s="14"/>
      <c r="R194" s="1"/>
      <c r="W194" s="22"/>
      <c r="X194" s="10"/>
      <c r="Y194" s="5"/>
      <c r="AA194" s="14"/>
      <c r="AC194" s="14"/>
      <c r="AD194" s="17"/>
      <c r="AF194" s="10"/>
      <c r="AH194" s="10"/>
      <c r="AI194" s="10"/>
      <c r="AJ194" s="10"/>
      <c r="AN194" s="21"/>
      <c r="AO194" s="13" t="str">
        <f t="shared" si="6"/>
        <v xml:space="preserve">   </v>
      </c>
    </row>
    <row r="195" spans="2:41" ht="27" customHeight="1">
      <c r="B195" s="4"/>
      <c r="C195" s="5"/>
      <c r="D195" s="6"/>
      <c r="E195" s="4"/>
      <c r="F195" s="4"/>
      <c r="G195" s="4"/>
      <c r="H195" s="6"/>
      <c r="I195" s="4"/>
      <c r="N195" s="4"/>
      <c r="Q195" s="14"/>
      <c r="R195" s="1"/>
      <c r="W195" s="22"/>
      <c r="X195" s="10"/>
      <c r="Y195" s="5"/>
      <c r="AA195" s="14"/>
      <c r="AC195" s="14"/>
      <c r="AD195" s="17"/>
      <c r="AF195" s="10"/>
      <c r="AH195" s="10"/>
      <c r="AI195" s="10"/>
      <c r="AJ195" s="10"/>
      <c r="AN195" s="21"/>
      <c r="AO195" s="13" t="str">
        <f t="shared" si="6"/>
        <v xml:space="preserve">   </v>
      </c>
    </row>
    <row r="196" spans="2:41" ht="27" customHeight="1">
      <c r="B196" s="4"/>
      <c r="C196" s="5"/>
      <c r="D196" s="6"/>
      <c r="E196" s="4"/>
      <c r="F196" s="4"/>
      <c r="G196" s="4"/>
      <c r="H196" s="6"/>
      <c r="I196" s="4"/>
      <c r="N196" s="4"/>
      <c r="Q196" s="14"/>
      <c r="R196" s="1"/>
      <c r="W196" s="22"/>
      <c r="X196" s="10"/>
      <c r="Y196" s="5"/>
      <c r="AA196" s="14"/>
      <c r="AC196" s="14"/>
      <c r="AD196" s="17"/>
      <c r="AF196" s="10"/>
      <c r="AH196" s="10"/>
      <c r="AI196" s="10"/>
      <c r="AJ196" s="10"/>
      <c r="AN196" s="21"/>
      <c r="AO196" s="13" t="str">
        <f t="shared" si="6"/>
        <v xml:space="preserve">   </v>
      </c>
    </row>
    <row r="197" spans="2:41" ht="27" customHeight="1">
      <c r="B197" s="4"/>
      <c r="C197" s="5"/>
      <c r="D197" s="6"/>
      <c r="E197" s="4"/>
      <c r="F197" s="4"/>
      <c r="G197" s="4"/>
      <c r="H197" s="6"/>
      <c r="I197" s="4"/>
      <c r="N197" s="4"/>
      <c r="Q197" s="14"/>
      <c r="R197" s="1"/>
      <c r="W197" s="22"/>
      <c r="X197" s="10"/>
      <c r="Y197" s="5"/>
      <c r="AA197" s="14"/>
      <c r="AC197" s="14"/>
      <c r="AD197" s="17"/>
      <c r="AF197" s="10"/>
      <c r="AH197" s="10"/>
      <c r="AI197" s="10"/>
      <c r="AJ197" s="10"/>
      <c r="AN197" s="21"/>
      <c r="AO197" s="13" t="str">
        <f t="shared" si="6"/>
        <v xml:space="preserve">   </v>
      </c>
    </row>
    <row r="198" spans="2:41" ht="27" customHeight="1">
      <c r="B198" s="4"/>
      <c r="C198" s="5"/>
      <c r="D198" s="6"/>
      <c r="E198" s="4"/>
      <c r="F198" s="4"/>
      <c r="G198" s="4"/>
      <c r="H198" s="6"/>
      <c r="I198" s="4"/>
      <c r="N198" s="4"/>
      <c r="Q198" s="14"/>
      <c r="R198" s="1"/>
      <c r="W198" s="22"/>
      <c r="X198" s="10"/>
      <c r="Y198" s="5"/>
      <c r="AA198" s="14"/>
      <c r="AC198" s="14"/>
      <c r="AD198" s="17"/>
      <c r="AF198" s="10"/>
      <c r="AH198" s="10"/>
      <c r="AI198" s="10"/>
      <c r="AJ198" s="10"/>
      <c r="AN198" s="21"/>
      <c r="AO198" s="13" t="str">
        <f t="shared" ref="AO198:AO261" si="7">+C198&amp;" "&amp;D198&amp;" "&amp;" "&amp;U198</f>
        <v xml:space="preserve">   </v>
      </c>
    </row>
    <row r="199" spans="2:41" ht="27" customHeight="1">
      <c r="B199" s="4"/>
      <c r="C199" s="5"/>
      <c r="D199" s="6"/>
      <c r="E199" s="4"/>
      <c r="F199" s="4"/>
      <c r="G199" s="4"/>
      <c r="H199" s="6"/>
      <c r="I199" s="4"/>
      <c r="N199" s="4"/>
      <c r="Q199" s="14"/>
      <c r="R199" s="1"/>
      <c r="W199" s="22"/>
      <c r="X199" s="10"/>
      <c r="Y199" s="5"/>
      <c r="AA199" s="14"/>
      <c r="AC199" s="14"/>
      <c r="AD199" s="17"/>
      <c r="AF199" s="10"/>
      <c r="AH199" s="10"/>
      <c r="AI199" s="10"/>
      <c r="AJ199" s="10"/>
      <c r="AN199" s="21"/>
      <c r="AO199" s="13" t="str">
        <f t="shared" si="7"/>
        <v xml:space="preserve">   </v>
      </c>
    </row>
    <row r="200" spans="2:41" ht="27" customHeight="1">
      <c r="B200" s="4"/>
      <c r="C200" s="5"/>
      <c r="D200" s="6"/>
      <c r="E200" s="4"/>
      <c r="F200" s="4"/>
      <c r="G200" s="4"/>
      <c r="H200" s="6"/>
      <c r="I200" s="4"/>
      <c r="N200" s="4"/>
      <c r="Q200" s="14"/>
      <c r="R200" s="1"/>
      <c r="W200" s="22"/>
      <c r="X200" s="10"/>
      <c r="Y200" s="5"/>
      <c r="AA200" s="14"/>
      <c r="AC200" s="14"/>
      <c r="AD200" s="17"/>
      <c r="AF200" s="10"/>
      <c r="AH200" s="10"/>
      <c r="AI200" s="10"/>
      <c r="AJ200" s="10"/>
      <c r="AN200" s="21"/>
      <c r="AO200" s="13" t="str">
        <f t="shared" si="7"/>
        <v xml:space="preserve">   </v>
      </c>
    </row>
    <row r="201" spans="2:41" ht="27" customHeight="1">
      <c r="B201" s="4"/>
      <c r="C201" s="5"/>
      <c r="D201" s="6"/>
      <c r="E201" s="4"/>
      <c r="F201" s="4"/>
      <c r="G201" s="4"/>
      <c r="H201" s="6"/>
      <c r="I201" s="4"/>
      <c r="N201" s="4"/>
      <c r="Q201" s="14"/>
      <c r="R201" s="1"/>
      <c r="W201" s="22"/>
      <c r="X201" s="10"/>
      <c r="Y201" s="5"/>
      <c r="AA201" s="14"/>
      <c r="AC201" s="14"/>
      <c r="AD201" s="17"/>
      <c r="AF201" s="10"/>
      <c r="AH201" s="10"/>
      <c r="AI201" s="10"/>
      <c r="AJ201" s="10"/>
      <c r="AN201" s="21"/>
      <c r="AO201" s="13" t="str">
        <f t="shared" si="7"/>
        <v xml:space="preserve">   </v>
      </c>
    </row>
    <row r="202" spans="2:41" ht="27" customHeight="1">
      <c r="B202" s="4"/>
      <c r="C202" s="5"/>
      <c r="D202" s="6"/>
      <c r="E202" s="4"/>
      <c r="F202" s="4"/>
      <c r="G202" s="4"/>
      <c r="H202" s="6"/>
      <c r="I202" s="4"/>
      <c r="N202" s="4"/>
      <c r="Q202" s="14"/>
      <c r="R202" s="1"/>
      <c r="W202" s="22"/>
      <c r="X202" s="10"/>
      <c r="Y202" s="5"/>
      <c r="AA202" s="14"/>
      <c r="AC202" s="14"/>
      <c r="AD202" s="17"/>
      <c r="AF202" s="10"/>
      <c r="AH202" s="10"/>
      <c r="AI202" s="10"/>
      <c r="AJ202" s="10"/>
      <c r="AN202" s="21"/>
      <c r="AO202" s="13" t="str">
        <f t="shared" si="7"/>
        <v xml:space="preserve">   </v>
      </c>
    </row>
    <row r="203" spans="2:41" ht="27" customHeight="1">
      <c r="B203" s="4"/>
      <c r="C203" s="5"/>
      <c r="D203" s="6"/>
      <c r="E203" s="4"/>
      <c r="F203" s="4"/>
      <c r="G203" s="4"/>
      <c r="H203" s="6"/>
      <c r="I203" s="4"/>
      <c r="N203" s="4"/>
      <c r="Q203" s="14"/>
      <c r="R203" s="1"/>
      <c r="W203" s="22"/>
      <c r="X203" s="10"/>
      <c r="Y203" s="5"/>
      <c r="AA203" s="14"/>
      <c r="AC203" s="14"/>
      <c r="AD203" s="17"/>
      <c r="AF203" s="10"/>
      <c r="AH203" s="10"/>
      <c r="AI203" s="10"/>
      <c r="AJ203" s="10"/>
      <c r="AN203" s="21"/>
      <c r="AO203" s="13" t="str">
        <f t="shared" si="7"/>
        <v xml:space="preserve">   </v>
      </c>
    </row>
    <row r="204" spans="2:41" ht="27" customHeight="1">
      <c r="B204" s="4"/>
      <c r="C204" s="5"/>
      <c r="D204" s="6"/>
      <c r="E204" s="4"/>
      <c r="F204" s="4"/>
      <c r="G204" s="4"/>
      <c r="H204" s="6"/>
      <c r="I204" s="4"/>
      <c r="N204" s="4"/>
      <c r="Q204" s="14"/>
      <c r="R204" s="1"/>
      <c r="W204" s="22"/>
      <c r="X204" s="10"/>
      <c r="Y204" s="5"/>
      <c r="AA204" s="14"/>
      <c r="AC204" s="14"/>
      <c r="AD204" s="17"/>
      <c r="AF204" s="10"/>
      <c r="AH204" s="10"/>
      <c r="AI204" s="10"/>
      <c r="AJ204" s="10"/>
      <c r="AN204" s="21"/>
      <c r="AO204" s="13" t="str">
        <f t="shared" si="7"/>
        <v xml:space="preserve">   </v>
      </c>
    </row>
    <row r="205" spans="2:41" ht="27" customHeight="1">
      <c r="B205" s="4"/>
      <c r="C205" s="5"/>
      <c r="D205" s="6"/>
      <c r="E205" s="4"/>
      <c r="F205" s="4"/>
      <c r="G205" s="4"/>
      <c r="H205" s="6"/>
      <c r="I205" s="4"/>
      <c r="N205" s="4"/>
      <c r="Q205" s="14"/>
      <c r="R205" s="1"/>
      <c r="W205" s="22"/>
      <c r="X205" s="10"/>
      <c r="Y205" s="5"/>
      <c r="AA205" s="14"/>
      <c r="AC205" s="14"/>
      <c r="AD205" s="17"/>
      <c r="AF205" s="10"/>
      <c r="AH205" s="10"/>
      <c r="AI205" s="10"/>
      <c r="AJ205" s="10"/>
      <c r="AN205" s="21"/>
      <c r="AO205" s="13" t="str">
        <f t="shared" si="7"/>
        <v xml:space="preserve">   </v>
      </c>
    </row>
    <row r="206" spans="2:41" ht="27" customHeight="1">
      <c r="B206" s="4"/>
      <c r="C206" s="5"/>
      <c r="D206" s="6"/>
      <c r="E206" s="4"/>
      <c r="F206" s="4"/>
      <c r="G206" s="4"/>
      <c r="H206" s="6"/>
      <c r="I206" s="4"/>
      <c r="N206" s="4"/>
      <c r="Q206" s="14"/>
      <c r="R206" s="1"/>
      <c r="W206" s="22"/>
      <c r="X206" s="10"/>
      <c r="Y206" s="5"/>
      <c r="AA206" s="14"/>
      <c r="AC206" s="14"/>
      <c r="AD206" s="17"/>
      <c r="AF206" s="10"/>
      <c r="AH206" s="10"/>
      <c r="AI206" s="10"/>
      <c r="AJ206" s="10"/>
      <c r="AN206" s="21"/>
      <c r="AO206" s="13" t="str">
        <f t="shared" si="7"/>
        <v xml:space="preserve">   </v>
      </c>
    </row>
    <row r="207" spans="2:41" ht="27" customHeight="1">
      <c r="B207" s="4"/>
      <c r="C207" s="5"/>
      <c r="D207" s="6"/>
      <c r="E207" s="4"/>
      <c r="F207" s="4"/>
      <c r="G207" s="4"/>
      <c r="H207" s="6"/>
      <c r="I207" s="4"/>
      <c r="N207" s="4"/>
      <c r="Q207" s="14"/>
      <c r="R207" s="1"/>
      <c r="W207" s="22"/>
      <c r="X207" s="10"/>
      <c r="Y207" s="5"/>
      <c r="AA207" s="14"/>
      <c r="AC207" s="14"/>
      <c r="AD207" s="17"/>
      <c r="AF207" s="10"/>
      <c r="AH207" s="10"/>
      <c r="AI207" s="10"/>
      <c r="AJ207" s="10"/>
      <c r="AN207" s="21"/>
      <c r="AO207" s="13" t="str">
        <f t="shared" si="7"/>
        <v xml:space="preserve">   </v>
      </c>
    </row>
    <row r="208" spans="2:41" ht="27" customHeight="1">
      <c r="B208" s="4"/>
      <c r="C208" s="5"/>
      <c r="D208" s="6"/>
      <c r="E208" s="4"/>
      <c r="F208" s="4"/>
      <c r="G208" s="4"/>
      <c r="H208" s="6"/>
      <c r="I208" s="4"/>
      <c r="N208" s="4"/>
      <c r="Q208" s="14"/>
      <c r="R208" s="1"/>
      <c r="W208" s="22"/>
      <c r="X208" s="10"/>
      <c r="Y208" s="5"/>
      <c r="AA208" s="14"/>
      <c r="AC208" s="14"/>
      <c r="AD208" s="17"/>
      <c r="AF208" s="10"/>
      <c r="AH208" s="10"/>
      <c r="AI208" s="10"/>
      <c r="AJ208" s="10"/>
      <c r="AN208" s="21"/>
      <c r="AO208" s="13" t="str">
        <f t="shared" si="7"/>
        <v xml:space="preserve">   </v>
      </c>
    </row>
    <row r="209" spans="2:41" ht="27" customHeight="1">
      <c r="B209" s="4"/>
      <c r="C209" s="5"/>
      <c r="D209" s="6"/>
      <c r="E209" s="4"/>
      <c r="F209" s="4"/>
      <c r="G209" s="4"/>
      <c r="H209" s="6"/>
      <c r="I209" s="4"/>
      <c r="N209" s="4"/>
      <c r="Q209" s="14"/>
      <c r="R209" s="1"/>
      <c r="W209" s="22"/>
      <c r="X209" s="10"/>
      <c r="Y209" s="5"/>
      <c r="AA209" s="14"/>
      <c r="AC209" s="14"/>
      <c r="AD209" s="17"/>
      <c r="AF209" s="10"/>
      <c r="AH209" s="10"/>
      <c r="AI209" s="10"/>
      <c r="AJ209" s="10"/>
      <c r="AN209" s="21"/>
      <c r="AO209" s="13" t="str">
        <f t="shared" si="7"/>
        <v xml:space="preserve">   </v>
      </c>
    </row>
    <row r="210" spans="2:41" ht="27" customHeight="1">
      <c r="B210" s="4"/>
      <c r="C210" s="5"/>
      <c r="D210" s="6"/>
      <c r="E210" s="4"/>
      <c r="F210" s="4"/>
      <c r="G210" s="4"/>
      <c r="H210" s="6"/>
      <c r="I210" s="4"/>
      <c r="N210" s="4"/>
      <c r="Q210" s="14"/>
      <c r="R210" s="1"/>
      <c r="W210" s="22"/>
      <c r="X210" s="10"/>
      <c r="Y210" s="5"/>
      <c r="AA210" s="14"/>
      <c r="AC210" s="14"/>
      <c r="AD210" s="17"/>
      <c r="AF210" s="10"/>
      <c r="AH210" s="10"/>
      <c r="AI210" s="10"/>
      <c r="AJ210" s="10"/>
      <c r="AN210" s="21"/>
      <c r="AO210" s="13" t="str">
        <f t="shared" si="7"/>
        <v xml:space="preserve">   </v>
      </c>
    </row>
    <row r="211" spans="2:41" ht="27" customHeight="1">
      <c r="B211" s="4"/>
      <c r="C211" s="5"/>
      <c r="D211" s="6"/>
      <c r="E211" s="4"/>
      <c r="F211" s="4"/>
      <c r="G211" s="4"/>
      <c r="H211" s="6"/>
      <c r="I211" s="4"/>
      <c r="N211" s="4"/>
      <c r="Q211" s="14"/>
      <c r="R211" s="1"/>
      <c r="W211" s="22"/>
      <c r="X211" s="10"/>
      <c r="Y211" s="5"/>
      <c r="AA211" s="14"/>
      <c r="AC211" s="14"/>
      <c r="AD211" s="17"/>
      <c r="AF211" s="10"/>
      <c r="AH211" s="10"/>
      <c r="AI211" s="10"/>
      <c r="AJ211" s="10"/>
      <c r="AN211" s="21"/>
      <c r="AO211" s="13" t="str">
        <f t="shared" si="7"/>
        <v xml:space="preserve">   </v>
      </c>
    </row>
    <row r="212" spans="2:41" ht="27" customHeight="1">
      <c r="B212" s="4"/>
      <c r="C212" s="5"/>
      <c r="D212" s="6"/>
      <c r="E212" s="4"/>
      <c r="F212" s="4"/>
      <c r="G212" s="4"/>
      <c r="H212" s="6"/>
      <c r="I212" s="4"/>
      <c r="N212" s="4"/>
      <c r="Q212" s="14"/>
      <c r="R212" s="1"/>
      <c r="W212" s="22"/>
      <c r="X212" s="10"/>
      <c r="Y212" s="5"/>
      <c r="AA212" s="14"/>
      <c r="AC212" s="14"/>
      <c r="AD212" s="17"/>
      <c r="AF212" s="10"/>
      <c r="AH212" s="10"/>
      <c r="AI212" s="10"/>
      <c r="AJ212" s="10"/>
      <c r="AN212" s="21"/>
      <c r="AO212" s="13" t="str">
        <f t="shared" si="7"/>
        <v xml:space="preserve">   </v>
      </c>
    </row>
    <row r="213" spans="2:41" ht="27" customHeight="1">
      <c r="B213" s="4"/>
      <c r="C213" s="5"/>
      <c r="D213" s="6"/>
      <c r="E213" s="4"/>
      <c r="F213" s="4"/>
      <c r="G213" s="4"/>
      <c r="H213" s="6"/>
      <c r="I213" s="4"/>
      <c r="N213" s="4"/>
      <c r="Q213" s="14"/>
      <c r="R213" s="1"/>
      <c r="W213" s="22"/>
      <c r="X213" s="10"/>
      <c r="Y213" s="5"/>
      <c r="AA213" s="14"/>
      <c r="AC213" s="14"/>
      <c r="AD213" s="17"/>
      <c r="AF213" s="10"/>
      <c r="AH213" s="10"/>
      <c r="AI213" s="10"/>
      <c r="AJ213" s="10"/>
      <c r="AN213" s="21"/>
      <c r="AO213" s="13" t="str">
        <f t="shared" si="7"/>
        <v xml:space="preserve">   </v>
      </c>
    </row>
    <row r="214" spans="2:41" ht="27" customHeight="1">
      <c r="B214" s="4"/>
      <c r="C214" s="5"/>
      <c r="D214" s="6"/>
      <c r="E214" s="4"/>
      <c r="F214" s="4"/>
      <c r="G214" s="4"/>
      <c r="H214" s="6"/>
      <c r="I214" s="4"/>
      <c r="N214" s="4"/>
      <c r="Q214" s="14"/>
      <c r="R214" s="1"/>
      <c r="W214" s="22"/>
      <c r="X214" s="10"/>
      <c r="Y214" s="5"/>
      <c r="AA214" s="14"/>
      <c r="AC214" s="14"/>
      <c r="AD214" s="17"/>
      <c r="AF214" s="10"/>
      <c r="AH214" s="10"/>
      <c r="AI214" s="10"/>
      <c r="AJ214" s="10"/>
      <c r="AN214" s="21"/>
      <c r="AO214" s="13" t="str">
        <f t="shared" si="7"/>
        <v xml:space="preserve">   </v>
      </c>
    </row>
    <row r="215" spans="2:41" ht="27" customHeight="1">
      <c r="B215" s="4"/>
      <c r="C215" s="5"/>
      <c r="D215" s="6"/>
      <c r="E215" s="4"/>
      <c r="F215" s="4"/>
      <c r="G215" s="4"/>
      <c r="H215" s="6"/>
      <c r="I215" s="4"/>
      <c r="N215" s="4"/>
      <c r="Q215" s="14"/>
      <c r="R215" s="1"/>
      <c r="W215" s="22"/>
      <c r="X215" s="10"/>
      <c r="Y215" s="5"/>
      <c r="AA215" s="14"/>
      <c r="AC215" s="14"/>
      <c r="AD215" s="17"/>
      <c r="AF215" s="10"/>
      <c r="AH215" s="10"/>
      <c r="AI215" s="10"/>
      <c r="AJ215" s="10"/>
      <c r="AN215" s="21"/>
      <c r="AO215" s="13" t="str">
        <f t="shared" si="7"/>
        <v xml:space="preserve">   </v>
      </c>
    </row>
    <row r="216" spans="2:41" ht="27" customHeight="1">
      <c r="B216" s="4"/>
      <c r="C216" s="5"/>
      <c r="D216" s="6"/>
      <c r="E216" s="4"/>
      <c r="F216" s="4"/>
      <c r="G216" s="4"/>
      <c r="H216" s="6"/>
      <c r="I216" s="4"/>
      <c r="N216" s="4"/>
      <c r="Q216" s="14"/>
      <c r="R216" s="1"/>
      <c r="W216" s="22"/>
      <c r="X216" s="10"/>
      <c r="Y216" s="5"/>
      <c r="AA216" s="14"/>
      <c r="AC216" s="14"/>
      <c r="AD216" s="17"/>
      <c r="AF216" s="10"/>
      <c r="AH216" s="10"/>
      <c r="AI216" s="10"/>
      <c r="AJ216" s="10"/>
      <c r="AN216" s="21"/>
      <c r="AO216" s="13" t="str">
        <f t="shared" si="7"/>
        <v xml:space="preserve">   </v>
      </c>
    </row>
    <row r="217" spans="2:41" ht="27" customHeight="1">
      <c r="B217" s="4"/>
      <c r="C217" s="5"/>
      <c r="D217" s="6"/>
      <c r="E217" s="4"/>
      <c r="F217" s="4"/>
      <c r="G217" s="4"/>
      <c r="H217" s="6"/>
      <c r="I217" s="4"/>
      <c r="N217" s="4"/>
      <c r="Q217" s="14"/>
      <c r="R217" s="1"/>
      <c r="W217" s="22"/>
      <c r="X217" s="10"/>
      <c r="Y217" s="5"/>
      <c r="AA217" s="14"/>
      <c r="AC217" s="14"/>
      <c r="AD217" s="17"/>
      <c r="AF217" s="10"/>
      <c r="AH217" s="10"/>
      <c r="AI217" s="10"/>
      <c r="AJ217" s="10"/>
      <c r="AN217" s="21"/>
      <c r="AO217" s="13" t="str">
        <f t="shared" si="7"/>
        <v xml:space="preserve">   </v>
      </c>
    </row>
    <row r="218" spans="2:41" ht="27" customHeight="1">
      <c r="B218" s="4"/>
      <c r="C218" s="5"/>
      <c r="D218" s="6"/>
      <c r="E218" s="4"/>
      <c r="F218" s="4"/>
      <c r="G218" s="4"/>
      <c r="H218" s="6"/>
      <c r="I218" s="4"/>
      <c r="N218" s="4"/>
      <c r="Q218" s="14"/>
      <c r="R218" s="1"/>
      <c r="W218" s="22"/>
      <c r="X218" s="10"/>
      <c r="Y218" s="5"/>
      <c r="AA218" s="14"/>
      <c r="AC218" s="14"/>
      <c r="AD218" s="17"/>
      <c r="AF218" s="10"/>
      <c r="AH218" s="10"/>
      <c r="AI218" s="10"/>
      <c r="AJ218" s="10"/>
      <c r="AN218" s="21"/>
      <c r="AO218" s="13" t="str">
        <f t="shared" si="7"/>
        <v xml:space="preserve">   </v>
      </c>
    </row>
    <row r="219" spans="2:41" ht="27" customHeight="1">
      <c r="B219" s="4"/>
      <c r="C219" s="5"/>
      <c r="D219" s="6"/>
      <c r="E219" s="4"/>
      <c r="F219" s="4"/>
      <c r="G219" s="4"/>
      <c r="H219" s="6"/>
      <c r="I219" s="4"/>
      <c r="N219" s="4"/>
      <c r="Q219" s="14"/>
      <c r="R219" s="1"/>
      <c r="W219" s="22"/>
      <c r="X219" s="10"/>
      <c r="Y219" s="5"/>
      <c r="AA219" s="14"/>
      <c r="AC219" s="14"/>
      <c r="AD219" s="17"/>
      <c r="AF219" s="10"/>
      <c r="AH219" s="10"/>
      <c r="AI219" s="10"/>
      <c r="AJ219" s="10"/>
      <c r="AN219" s="21"/>
      <c r="AO219" s="13" t="str">
        <f t="shared" si="7"/>
        <v xml:space="preserve">   </v>
      </c>
    </row>
    <row r="220" spans="2:41" ht="27" customHeight="1">
      <c r="B220" s="4"/>
      <c r="C220" s="5"/>
      <c r="D220" s="6"/>
      <c r="E220" s="4"/>
      <c r="F220" s="4"/>
      <c r="G220" s="4"/>
      <c r="H220" s="6"/>
      <c r="I220" s="4"/>
      <c r="N220" s="4"/>
      <c r="Q220" s="14"/>
      <c r="R220" s="1"/>
      <c r="W220" s="22"/>
      <c r="X220" s="10"/>
      <c r="Y220" s="5"/>
      <c r="AA220" s="14"/>
      <c r="AC220" s="14"/>
      <c r="AD220" s="17"/>
      <c r="AF220" s="10"/>
      <c r="AH220" s="10"/>
      <c r="AI220" s="10"/>
      <c r="AJ220" s="10"/>
      <c r="AN220" s="21"/>
      <c r="AO220" s="13" t="str">
        <f t="shared" si="7"/>
        <v xml:space="preserve">   </v>
      </c>
    </row>
    <row r="221" spans="2:41" ht="27" customHeight="1">
      <c r="B221" s="4"/>
      <c r="C221" s="5"/>
      <c r="D221" s="6"/>
      <c r="E221" s="4"/>
      <c r="F221" s="4"/>
      <c r="G221" s="4"/>
      <c r="H221" s="6"/>
      <c r="I221" s="4"/>
      <c r="N221" s="4"/>
      <c r="Q221" s="14"/>
      <c r="R221" s="1"/>
      <c r="W221" s="22"/>
      <c r="X221" s="10"/>
      <c r="Y221" s="5"/>
      <c r="AA221" s="14"/>
      <c r="AC221" s="14"/>
      <c r="AD221" s="17"/>
      <c r="AF221" s="10"/>
      <c r="AH221" s="10"/>
      <c r="AI221" s="10"/>
      <c r="AJ221" s="10"/>
      <c r="AN221" s="21"/>
      <c r="AO221" s="13" t="str">
        <f t="shared" si="7"/>
        <v xml:space="preserve">   </v>
      </c>
    </row>
    <row r="222" spans="2:41" ht="27" customHeight="1">
      <c r="B222" s="4"/>
      <c r="C222" s="5"/>
      <c r="D222" s="6"/>
      <c r="E222" s="4"/>
      <c r="F222" s="4"/>
      <c r="G222" s="4"/>
      <c r="H222" s="6"/>
      <c r="I222" s="4"/>
      <c r="N222" s="4"/>
      <c r="Q222" s="14"/>
      <c r="R222" s="1"/>
      <c r="W222" s="22"/>
      <c r="X222" s="10"/>
      <c r="Y222" s="5"/>
      <c r="AA222" s="14"/>
      <c r="AC222" s="14"/>
      <c r="AD222" s="17"/>
      <c r="AF222" s="10"/>
      <c r="AH222" s="10"/>
      <c r="AI222" s="10"/>
      <c r="AJ222" s="10"/>
      <c r="AN222" s="21"/>
      <c r="AO222" s="13" t="str">
        <f t="shared" si="7"/>
        <v xml:space="preserve">   </v>
      </c>
    </row>
    <row r="223" spans="2:41" ht="27" customHeight="1">
      <c r="B223" s="4"/>
      <c r="C223" s="5"/>
      <c r="D223" s="6"/>
      <c r="E223" s="4"/>
      <c r="F223" s="4"/>
      <c r="G223" s="4"/>
      <c r="H223" s="6"/>
      <c r="I223" s="4"/>
      <c r="N223" s="4"/>
      <c r="Q223" s="14"/>
      <c r="R223" s="1"/>
      <c r="W223" s="22"/>
      <c r="X223" s="10"/>
      <c r="Y223" s="5"/>
      <c r="AA223" s="14"/>
      <c r="AC223" s="14"/>
      <c r="AD223" s="17"/>
      <c r="AF223" s="10"/>
      <c r="AH223" s="10"/>
      <c r="AI223" s="10"/>
      <c r="AJ223" s="10"/>
      <c r="AN223" s="21"/>
      <c r="AO223" s="13" t="str">
        <f t="shared" si="7"/>
        <v xml:space="preserve">   </v>
      </c>
    </row>
    <row r="224" spans="2:41" ht="27" customHeight="1">
      <c r="B224" s="4"/>
      <c r="C224" s="5"/>
      <c r="D224" s="6"/>
      <c r="E224" s="4"/>
      <c r="F224" s="4"/>
      <c r="G224" s="4"/>
      <c r="H224" s="6"/>
      <c r="I224" s="4"/>
      <c r="N224" s="4"/>
      <c r="Q224" s="14"/>
      <c r="R224" s="1"/>
      <c r="W224" s="22"/>
      <c r="X224" s="10"/>
      <c r="Y224" s="5"/>
      <c r="AA224" s="14"/>
      <c r="AC224" s="14"/>
      <c r="AD224" s="17"/>
      <c r="AF224" s="10"/>
      <c r="AH224" s="10"/>
      <c r="AI224" s="10"/>
      <c r="AJ224" s="10"/>
      <c r="AN224" s="21"/>
      <c r="AO224" s="13" t="str">
        <f t="shared" si="7"/>
        <v xml:space="preserve">   </v>
      </c>
    </row>
    <row r="225" spans="2:41" ht="27" customHeight="1">
      <c r="B225" s="4"/>
      <c r="C225" s="5"/>
      <c r="D225" s="6"/>
      <c r="E225" s="4"/>
      <c r="F225" s="4"/>
      <c r="G225" s="4"/>
      <c r="H225" s="6"/>
      <c r="I225" s="4"/>
      <c r="N225" s="4"/>
      <c r="Q225" s="14"/>
      <c r="R225" s="1"/>
      <c r="W225" s="22"/>
      <c r="X225" s="10"/>
      <c r="Y225" s="5"/>
      <c r="AA225" s="14"/>
      <c r="AC225" s="14"/>
      <c r="AD225" s="17"/>
      <c r="AF225" s="10"/>
      <c r="AH225" s="10"/>
      <c r="AI225" s="10"/>
      <c r="AJ225" s="10"/>
      <c r="AN225" s="21"/>
      <c r="AO225" s="13" t="str">
        <f t="shared" si="7"/>
        <v xml:space="preserve">   </v>
      </c>
    </row>
    <row r="226" spans="2:41" ht="27" customHeight="1">
      <c r="B226" s="4"/>
      <c r="C226" s="5"/>
      <c r="D226" s="6"/>
      <c r="E226" s="4"/>
      <c r="F226" s="4"/>
      <c r="G226" s="4"/>
      <c r="H226" s="6"/>
      <c r="I226" s="4"/>
      <c r="N226" s="4"/>
      <c r="Q226" s="14"/>
      <c r="R226" s="1"/>
      <c r="W226" s="22"/>
      <c r="X226" s="10"/>
      <c r="Y226" s="5"/>
      <c r="AA226" s="14"/>
      <c r="AC226" s="14"/>
      <c r="AD226" s="17"/>
      <c r="AF226" s="10"/>
      <c r="AH226" s="10"/>
      <c r="AI226" s="10"/>
      <c r="AJ226" s="10"/>
      <c r="AN226" s="21"/>
      <c r="AO226" s="13" t="str">
        <f t="shared" si="7"/>
        <v xml:space="preserve">   </v>
      </c>
    </row>
    <row r="227" spans="2:41" ht="27" customHeight="1">
      <c r="B227" s="4"/>
      <c r="C227" s="5"/>
      <c r="D227" s="6"/>
      <c r="E227" s="4"/>
      <c r="F227" s="4"/>
      <c r="G227" s="4"/>
      <c r="H227" s="6"/>
      <c r="I227" s="4"/>
      <c r="N227" s="4"/>
      <c r="Q227" s="14"/>
      <c r="R227" s="1"/>
      <c r="W227" s="22"/>
      <c r="X227" s="10"/>
      <c r="Y227" s="5"/>
      <c r="AA227" s="14"/>
      <c r="AC227" s="14"/>
      <c r="AD227" s="17"/>
      <c r="AF227" s="10"/>
      <c r="AH227" s="10"/>
      <c r="AI227" s="10"/>
      <c r="AJ227" s="10"/>
      <c r="AN227" s="21"/>
      <c r="AO227" s="13" t="str">
        <f t="shared" si="7"/>
        <v xml:space="preserve">   </v>
      </c>
    </row>
    <row r="228" spans="2:41" ht="27" customHeight="1">
      <c r="B228" s="4"/>
      <c r="C228" s="5"/>
      <c r="D228" s="6"/>
      <c r="E228" s="4"/>
      <c r="F228" s="4"/>
      <c r="G228" s="4"/>
      <c r="H228" s="6"/>
      <c r="I228" s="4"/>
      <c r="N228" s="4"/>
      <c r="Q228" s="14"/>
      <c r="R228" s="1"/>
      <c r="W228" s="22"/>
      <c r="X228" s="10"/>
      <c r="Y228" s="5"/>
      <c r="AA228" s="14"/>
      <c r="AC228" s="14"/>
      <c r="AD228" s="17"/>
      <c r="AF228" s="10"/>
      <c r="AH228" s="10"/>
      <c r="AI228" s="10"/>
      <c r="AJ228" s="10"/>
      <c r="AN228" s="21"/>
      <c r="AO228" s="13" t="str">
        <f t="shared" si="7"/>
        <v xml:space="preserve">   </v>
      </c>
    </row>
    <row r="229" spans="2:41" ht="27" customHeight="1">
      <c r="B229" s="4"/>
      <c r="C229" s="5"/>
      <c r="D229" s="6"/>
      <c r="E229" s="4"/>
      <c r="F229" s="4"/>
      <c r="G229" s="4"/>
      <c r="H229" s="6"/>
      <c r="I229" s="4"/>
      <c r="N229" s="4"/>
      <c r="Q229" s="14"/>
      <c r="R229" s="1"/>
      <c r="W229" s="22"/>
      <c r="X229" s="10"/>
      <c r="Y229" s="5"/>
      <c r="AA229" s="14"/>
      <c r="AC229" s="14"/>
      <c r="AD229" s="17"/>
      <c r="AF229" s="10"/>
      <c r="AH229" s="10"/>
      <c r="AI229" s="10"/>
      <c r="AJ229" s="10"/>
      <c r="AN229" s="21"/>
      <c r="AO229" s="13" t="str">
        <f t="shared" si="7"/>
        <v xml:space="preserve">   </v>
      </c>
    </row>
    <row r="230" spans="2:41" ht="27" customHeight="1">
      <c r="B230" s="4"/>
      <c r="C230" s="5"/>
      <c r="D230" s="6"/>
      <c r="E230" s="4"/>
      <c r="F230" s="4"/>
      <c r="G230" s="4"/>
      <c r="H230" s="6"/>
      <c r="I230" s="4"/>
      <c r="N230" s="4"/>
      <c r="Q230" s="14"/>
      <c r="R230" s="1"/>
      <c r="W230" s="22"/>
      <c r="X230" s="10"/>
      <c r="Y230" s="5"/>
      <c r="AA230" s="14"/>
      <c r="AC230" s="14"/>
      <c r="AD230" s="17"/>
      <c r="AF230" s="10"/>
      <c r="AH230" s="10"/>
      <c r="AI230" s="10"/>
      <c r="AJ230" s="10"/>
      <c r="AN230" s="21"/>
      <c r="AO230" s="13" t="str">
        <f t="shared" si="7"/>
        <v xml:space="preserve">   </v>
      </c>
    </row>
    <row r="231" spans="2:41" ht="27" customHeight="1">
      <c r="B231" s="4"/>
      <c r="C231" s="5"/>
      <c r="D231" s="6"/>
      <c r="E231" s="4"/>
      <c r="F231" s="4"/>
      <c r="G231" s="4"/>
      <c r="H231" s="6"/>
      <c r="I231" s="4"/>
      <c r="N231" s="4"/>
      <c r="Q231" s="14"/>
      <c r="R231" s="1"/>
      <c r="W231" s="22"/>
      <c r="X231" s="10"/>
      <c r="Y231" s="5"/>
      <c r="AA231" s="14"/>
      <c r="AC231" s="14"/>
      <c r="AD231" s="17"/>
      <c r="AF231" s="10"/>
      <c r="AH231" s="10"/>
      <c r="AI231" s="10"/>
      <c r="AJ231" s="10"/>
      <c r="AN231" s="21"/>
      <c r="AO231" s="13" t="str">
        <f t="shared" si="7"/>
        <v xml:space="preserve">   </v>
      </c>
    </row>
    <row r="232" spans="2:41" ht="27" customHeight="1">
      <c r="B232" s="4"/>
      <c r="C232" s="5"/>
      <c r="D232" s="6"/>
      <c r="E232" s="4"/>
      <c r="F232" s="4"/>
      <c r="G232" s="4"/>
      <c r="H232" s="6"/>
      <c r="I232" s="4"/>
      <c r="N232" s="4"/>
      <c r="Q232" s="14"/>
      <c r="R232" s="1"/>
      <c r="W232" s="22"/>
      <c r="X232" s="10"/>
      <c r="Y232" s="5"/>
      <c r="AA232" s="14"/>
      <c r="AC232" s="14"/>
      <c r="AD232" s="17"/>
      <c r="AF232" s="10"/>
      <c r="AH232" s="10"/>
      <c r="AI232" s="10"/>
      <c r="AJ232" s="10"/>
      <c r="AN232" s="21"/>
      <c r="AO232" s="13" t="str">
        <f t="shared" si="7"/>
        <v xml:space="preserve">   </v>
      </c>
    </row>
    <row r="233" spans="2:41" ht="27" customHeight="1">
      <c r="B233" s="4"/>
      <c r="C233" s="5"/>
      <c r="D233" s="6"/>
      <c r="E233" s="4"/>
      <c r="F233" s="4"/>
      <c r="G233" s="4"/>
      <c r="H233" s="6"/>
      <c r="I233" s="4"/>
      <c r="N233" s="4"/>
      <c r="Q233" s="14"/>
      <c r="R233" s="1"/>
      <c r="W233" s="22"/>
      <c r="X233" s="10"/>
      <c r="Y233" s="5"/>
      <c r="AA233" s="14"/>
      <c r="AC233" s="14"/>
      <c r="AD233" s="17"/>
      <c r="AF233" s="10"/>
      <c r="AH233" s="10"/>
      <c r="AI233" s="10"/>
      <c r="AJ233" s="10"/>
      <c r="AN233" s="21"/>
      <c r="AO233" s="13" t="str">
        <f t="shared" si="7"/>
        <v xml:space="preserve">   </v>
      </c>
    </row>
    <row r="234" spans="2:41" ht="27" customHeight="1">
      <c r="B234" s="4"/>
      <c r="C234" s="5"/>
      <c r="D234" s="6"/>
      <c r="E234" s="4"/>
      <c r="F234" s="4"/>
      <c r="G234" s="4"/>
      <c r="H234" s="6"/>
      <c r="I234" s="4"/>
      <c r="N234" s="4"/>
      <c r="Q234" s="14"/>
      <c r="R234" s="1"/>
      <c r="W234" s="22"/>
      <c r="X234" s="10"/>
      <c r="Y234" s="5"/>
      <c r="AA234" s="14"/>
      <c r="AC234" s="14"/>
      <c r="AD234" s="17"/>
      <c r="AF234" s="10"/>
      <c r="AH234" s="10"/>
      <c r="AI234" s="10"/>
      <c r="AJ234" s="10"/>
      <c r="AN234" s="21"/>
      <c r="AO234" s="13" t="str">
        <f t="shared" si="7"/>
        <v xml:space="preserve">   </v>
      </c>
    </row>
    <row r="235" spans="2:41" ht="27" customHeight="1">
      <c r="B235" s="4"/>
      <c r="C235" s="5"/>
      <c r="D235" s="6"/>
      <c r="E235" s="4"/>
      <c r="F235" s="4"/>
      <c r="G235" s="4"/>
      <c r="H235" s="6"/>
      <c r="I235" s="4"/>
      <c r="N235" s="4"/>
      <c r="Q235" s="14"/>
      <c r="R235" s="1"/>
      <c r="W235" s="22"/>
      <c r="X235" s="10"/>
      <c r="Y235" s="5"/>
      <c r="AA235" s="14"/>
      <c r="AC235" s="14"/>
      <c r="AD235" s="17"/>
      <c r="AF235" s="10"/>
      <c r="AH235" s="10"/>
      <c r="AI235" s="10"/>
      <c r="AJ235" s="10"/>
      <c r="AN235" s="21"/>
      <c r="AO235" s="13" t="str">
        <f t="shared" si="7"/>
        <v xml:space="preserve">   </v>
      </c>
    </row>
    <row r="236" spans="2:41" ht="27" customHeight="1">
      <c r="B236" s="4"/>
      <c r="C236" s="5"/>
      <c r="D236" s="6"/>
      <c r="E236" s="4"/>
      <c r="F236" s="4"/>
      <c r="G236" s="4"/>
      <c r="H236" s="6"/>
      <c r="I236" s="4"/>
      <c r="N236" s="4"/>
      <c r="Q236" s="14"/>
      <c r="R236" s="1"/>
      <c r="W236" s="22"/>
      <c r="X236" s="10"/>
      <c r="Y236" s="5"/>
      <c r="AA236" s="14"/>
      <c r="AC236" s="14"/>
      <c r="AD236" s="17"/>
      <c r="AF236" s="10"/>
      <c r="AH236" s="10"/>
      <c r="AI236" s="10"/>
      <c r="AJ236" s="10"/>
      <c r="AN236" s="21"/>
      <c r="AO236" s="13" t="str">
        <f t="shared" si="7"/>
        <v xml:space="preserve">   </v>
      </c>
    </row>
    <row r="237" spans="2:41" ht="27" customHeight="1">
      <c r="B237" s="4"/>
      <c r="C237" s="5"/>
      <c r="D237" s="6"/>
      <c r="E237" s="4"/>
      <c r="F237" s="4"/>
      <c r="G237" s="4"/>
      <c r="H237" s="6"/>
      <c r="I237" s="4"/>
      <c r="N237" s="4"/>
      <c r="Q237" s="14"/>
      <c r="R237" s="1"/>
      <c r="W237" s="22"/>
      <c r="X237" s="10"/>
      <c r="Y237" s="5"/>
      <c r="AA237" s="14"/>
      <c r="AC237" s="14"/>
      <c r="AD237" s="17"/>
      <c r="AF237" s="10"/>
      <c r="AH237" s="10"/>
      <c r="AI237" s="10"/>
      <c r="AJ237" s="10"/>
      <c r="AN237" s="21"/>
      <c r="AO237" s="13" t="str">
        <f t="shared" si="7"/>
        <v xml:space="preserve">   </v>
      </c>
    </row>
    <row r="238" spans="2:41" ht="27" customHeight="1">
      <c r="B238" s="4"/>
      <c r="C238" s="5"/>
      <c r="D238" s="6"/>
      <c r="E238" s="4"/>
      <c r="F238" s="4"/>
      <c r="G238" s="4"/>
      <c r="H238" s="6"/>
      <c r="I238" s="4"/>
      <c r="N238" s="4"/>
      <c r="Q238" s="14"/>
      <c r="R238" s="1"/>
      <c r="W238" s="22"/>
      <c r="X238" s="10"/>
      <c r="Y238" s="5"/>
      <c r="AA238" s="14"/>
      <c r="AC238" s="14"/>
      <c r="AD238" s="17"/>
      <c r="AF238" s="10"/>
      <c r="AH238" s="10"/>
      <c r="AI238" s="10"/>
      <c r="AJ238" s="10"/>
      <c r="AN238" s="21"/>
      <c r="AO238" s="13" t="str">
        <f t="shared" si="7"/>
        <v xml:space="preserve">   </v>
      </c>
    </row>
    <row r="239" spans="2:41" ht="27" customHeight="1">
      <c r="B239" s="4"/>
      <c r="C239" s="5"/>
      <c r="D239" s="6"/>
      <c r="E239" s="4"/>
      <c r="F239" s="4"/>
      <c r="G239" s="4"/>
      <c r="H239" s="6"/>
      <c r="I239" s="4"/>
      <c r="N239" s="4"/>
      <c r="Q239" s="14"/>
      <c r="R239" s="1"/>
      <c r="W239" s="22"/>
      <c r="X239" s="10"/>
      <c r="Y239" s="5"/>
      <c r="AA239" s="14"/>
      <c r="AC239" s="14"/>
      <c r="AD239" s="17"/>
      <c r="AF239" s="10"/>
      <c r="AH239" s="10"/>
      <c r="AI239" s="10"/>
      <c r="AJ239" s="10"/>
      <c r="AN239" s="21"/>
      <c r="AO239" s="13" t="str">
        <f t="shared" si="7"/>
        <v xml:space="preserve">   </v>
      </c>
    </row>
    <row r="240" spans="2:41" ht="27" customHeight="1">
      <c r="B240" s="4"/>
      <c r="C240" s="5"/>
      <c r="D240" s="6"/>
      <c r="E240" s="4"/>
      <c r="F240" s="4"/>
      <c r="G240" s="4"/>
      <c r="H240" s="6"/>
      <c r="I240" s="4"/>
      <c r="N240" s="4"/>
      <c r="Q240" s="14"/>
      <c r="R240" s="1"/>
      <c r="W240" s="22"/>
      <c r="X240" s="10"/>
      <c r="Y240" s="5"/>
      <c r="AA240" s="14"/>
      <c r="AC240" s="14"/>
      <c r="AD240" s="17"/>
      <c r="AF240" s="10"/>
      <c r="AH240" s="10"/>
      <c r="AI240" s="10"/>
      <c r="AJ240" s="10"/>
      <c r="AN240" s="21"/>
      <c r="AO240" s="13" t="str">
        <f t="shared" si="7"/>
        <v xml:space="preserve">   </v>
      </c>
    </row>
    <row r="241" spans="2:41" ht="27" customHeight="1">
      <c r="B241" s="4"/>
      <c r="C241" s="5"/>
      <c r="D241" s="6"/>
      <c r="E241" s="4"/>
      <c r="F241" s="4"/>
      <c r="G241" s="4"/>
      <c r="H241" s="6"/>
      <c r="I241" s="4"/>
      <c r="N241" s="4"/>
      <c r="Q241" s="14"/>
      <c r="R241" s="1"/>
      <c r="W241" s="22"/>
      <c r="X241" s="10"/>
      <c r="Y241" s="5"/>
      <c r="AA241" s="14"/>
      <c r="AC241" s="14"/>
      <c r="AD241" s="17"/>
      <c r="AF241" s="10"/>
      <c r="AH241" s="10"/>
      <c r="AI241" s="10"/>
      <c r="AJ241" s="10"/>
      <c r="AN241" s="21"/>
      <c r="AO241" s="13" t="str">
        <f t="shared" si="7"/>
        <v xml:space="preserve">   </v>
      </c>
    </row>
    <row r="242" spans="2:41" ht="27" customHeight="1">
      <c r="B242" s="4"/>
      <c r="C242" s="5"/>
      <c r="D242" s="6"/>
      <c r="E242" s="4"/>
      <c r="F242" s="4"/>
      <c r="G242" s="4"/>
      <c r="H242" s="6"/>
      <c r="I242" s="4"/>
      <c r="N242" s="4"/>
      <c r="Q242" s="14"/>
      <c r="R242" s="1"/>
      <c r="W242" s="22"/>
      <c r="X242" s="10"/>
      <c r="Y242" s="5"/>
      <c r="AA242" s="14"/>
      <c r="AC242" s="14"/>
      <c r="AD242" s="17"/>
      <c r="AF242" s="10"/>
      <c r="AH242" s="10"/>
      <c r="AI242" s="10"/>
      <c r="AJ242" s="10"/>
      <c r="AN242" s="21"/>
      <c r="AO242" s="13" t="str">
        <f t="shared" si="7"/>
        <v xml:space="preserve">   </v>
      </c>
    </row>
    <row r="243" spans="2:41" ht="27" customHeight="1">
      <c r="B243" s="4"/>
      <c r="C243" s="5"/>
      <c r="D243" s="6"/>
      <c r="E243" s="4"/>
      <c r="F243" s="4"/>
      <c r="G243" s="4"/>
      <c r="H243" s="6"/>
      <c r="I243" s="4"/>
      <c r="N243" s="4"/>
      <c r="Q243" s="14"/>
      <c r="R243" s="1"/>
      <c r="W243" s="22"/>
      <c r="X243" s="10"/>
      <c r="Y243" s="5"/>
      <c r="AA243" s="14"/>
      <c r="AC243" s="14"/>
      <c r="AD243" s="17"/>
      <c r="AF243" s="10"/>
      <c r="AH243" s="10"/>
      <c r="AI243" s="10"/>
      <c r="AJ243" s="10"/>
      <c r="AN243" s="21"/>
      <c r="AO243" s="13" t="str">
        <f t="shared" si="7"/>
        <v xml:space="preserve">   </v>
      </c>
    </row>
    <row r="244" spans="2:41" ht="27" customHeight="1">
      <c r="B244" s="4"/>
      <c r="C244" s="5"/>
      <c r="D244" s="6"/>
      <c r="E244" s="4"/>
      <c r="F244" s="4"/>
      <c r="G244" s="4"/>
      <c r="H244" s="6"/>
      <c r="I244" s="4"/>
      <c r="N244" s="4"/>
      <c r="Q244" s="14"/>
      <c r="R244" s="1"/>
      <c r="W244" s="22"/>
      <c r="X244" s="10"/>
      <c r="Y244" s="5"/>
      <c r="AA244" s="14"/>
      <c r="AC244" s="14"/>
      <c r="AD244" s="17"/>
      <c r="AF244" s="10"/>
      <c r="AH244" s="10"/>
      <c r="AI244" s="10"/>
      <c r="AJ244" s="10"/>
      <c r="AN244" s="21"/>
      <c r="AO244" s="13" t="str">
        <f t="shared" si="7"/>
        <v xml:space="preserve">   </v>
      </c>
    </row>
    <row r="245" spans="2:41" ht="27" customHeight="1">
      <c r="B245" s="4"/>
      <c r="C245" s="5"/>
      <c r="D245" s="6"/>
      <c r="E245" s="4"/>
      <c r="F245" s="4"/>
      <c r="G245" s="4"/>
      <c r="H245" s="6"/>
      <c r="I245" s="4"/>
      <c r="N245" s="4"/>
      <c r="Q245" s="14"/>
      <c r="R245" s="1"/>
      <c r="W245" s="22"/>
      <c r="X245" s="10"/>
      <c r="Y245" s="5"/>
      <c r="AA245" s="14"/>
      <c r="AC245" s="14"/>
      <c r="AD245" s="17"/>
      <c r="AF245" s="10"/>
      <c r="AH245" s="10"/>
      <c r="AI245" s="10"/>
      <c r="AJ245" s="10"/>
      <c r="AN245" s="21"/>
      <c r="AO245" s="13" t="str">
        <f t="shared" si="7"/>
        <v xml:space="preserve">   </v>
      </c>
    </row>
    <row r="246" spans="2:41" ht="27" customHeight="1">
      <c r="B246" s="4"/>
      <c r="C246" s="5"/>
      <c r="D246" s="6"/>
      <c r="E246" s="4"/>
      <c r="F246" s="4"/>
      <c r="G246" s="4"/>
      <c r="H246" s="6"/>
      <c r="I246" s="4"/>
      <c r="N246" s="4"/>
      <c r="Q246" s="14"/>
      <c r="R246" s="1"/>
      <c r="W246" s="22"/>
      <c r="X246" s="10"/>
      <c r="Y246" s="5"/>
      <c r="AA246" s="14"/>
      <c r="AC246" s="14"/>
      <c r="AD246" s="17"/>
      <c r="AF246" s="10"/>
      <c r="AH246" s="10"/>
      <c r="AI246" s="10"/>
      <c r="AJ246" s="10"/>
      <c r="AN246" s="21"/>
      <c r="AO246" s="13" t="str">
        <f t="shared" si="7"/>
        <v xml:space="preserve">   </v>
      </c>
    </row>
    <row r="247" spans="2:41" ht="27" customHeight="1">
      <c r="B247" s="4"/>
      <c r="C247" s="5"/>
      <c r="D247" s="6"/>
      <c r="E247" s="4"/>
      <c r="F247" s="4"/>
      <c r="G247" s="4"/>
      <c r="H247" s="6"/>
      <c r="I247" s="4"/>
      <c r="N247" s="4"/>
      <c r="Q247" s="14"/>
      <c r="R247" s="1"/>
      <c r="W247" s="22"/>
      <c r="X247" s="10"/>
      <c r="Y247" s="5"/>
      <c r="AA247" s="14"/>
      <c r="AC247" s="14"/>
      <c r="AD247" s="17"/>
      <c r="AF247" s="10"/>
      <c r="AH247" s="10"/>
      <c r="AI247" s="10"/>
      <c r="AJ247" s="10"/>
      <c r="AN247" s="21"/>
      <c r="AO247" s="13" t="str">
        <f t="shared" si="7"/>
        <v xml:space="preserve">   </v>
      </c>
    </row>
    <row r="248" spans="2:41" ht="27" customHeight="1">
      <c r="B248" s="4"/>
      <c r="C248" s="5"/>
      <c r="D248" s="6"/>
      <c r="E248" s="4"/>
      <c r="F248" s="4"/>
      <c r="G248" s="4"/>
      <c r="H248" s="6"/>
      <c r="I248" s="4"/>
      <c r="N248" s="4"/>
      <c r="Q248" s="14"/>
      <c r="R248" s="1"/>
      <c r="W248" s="22"/>
      <c r="X248" s="10"/>
      <c r="Y248" s="5"/>
      <c r="AA248" s="14"/>
      <c r="AC248" s="14"/>
      <c r="AD248" s="17"/>
      <c r="AF248" s="10"/>
      <c r="AH248" s="10"/>
      <c r="AI248" s="10"/>
      <c r="AJ248" s="10"/>
      <c r="AN248" s="21"/>
      <c r="AO248" s="13" t="str">
        <f t="shared" si="7"/>
        <v xml:space="preserve">   </v>
      </c>
    </row>
    <row r="249" spans="2:41" ht="27" customHeight="1">
      <c r="B249" s="4"/>
      <c r="C249" s="5"/>
      <c r="D249" s="6"/>
      <c r="E249" s="4"/>
      <c r="F249" s="4"/>
      <c r="G249" s="4"/>
      <c r="H249" s="6"/>
      <c r="I249" s="4"/>
      <c r="N249" s="4"/>
      <c r="Q249" s="14"/>
      <c r="R249" s="1"/>
      <c r="W249" s="22"/>
      <c r="X249" s="10"/>
      <c r="Y249" s="5"/>
      <c r="AA249" s="14"/>
      <c r="AC249" s="14"/>
      <c r="AD249" s="17"/>
      <c r="AF249" s="10"/>
      <c r="AH249" s="10"/>
      <c r="AI249" s="10"/>
      <c r="AJ249" s="10"/>
      <c r="AN249" s="21"/>
      <c r="AO249" s="13" t="str">
        <f t="shared" si="7"/>
        <v xml:space="preserve">   </v>
      </c>
    </row>
    <row r="250" spans="2:41" ht="27" customHeight="1">
      <c r="B250" s="4"/>
      <c r="C250" s="5"/>
      <c r="D250" s="6"/>
      <c r="E250" s="4"/>
      <c r="F250" s="4"/>
      <c r="G250" s="4"/>
      <c r="H250" s="6"/>
      <c r="I250" s="4"/>
      <c r="N250" s="4"/>
      <c r="Q250" s="14"/>
      <c r="R250" s="1"/>
      <c r="W250" s="22"/>
      <c r="X250" s="10"/>
      <c r="Y250" s="5"/>
      <c r="AA250" s="14"/>
      <c r="AC250" s="14"/>
      <c r="AD250" s="17"/>
      <c r="AF250" s="10"/>
      <c r="AH250" s="10"/>
      <c r="AI250" s="10"/>
      <c r="AJ250" s="10"/>
      <c r="AN250" s="21"/>
      <c r="AO250" s="13" t="str">
        <f t="shared" si="7"/>
        <v xml:space="preserve">   </v>
      </c>
    </row>
    <row r="251" spans="2:41" ht="27" customHeight="1">
      <c r="B251" s="4"/>
      <c r="C251" s="5"/>
      <c r="D251" s="6"/>
      <c r="E251" s="4"/>
      <c r="F251" s="4"/>
      <c r="G251" s="4"/>
      <c r="H251" s="6"/>
      <c r="I251" s="4"/>
      <c r="N251" s="4"/>
      <c r="Q251" s="14"/>
      <c r="R251" s="1"/>
      <c r="W251" s="22"/>
      <c r="X251" s="10"/>
      <c r="Y251" s="5"/>
      <c r="AA251" s="14"/>
      <c r="AC251" s="14"/>
      <c r="AD251" s="17"/>
      <c r="AF251" s="10"/>
      <c r="AH251" s="10"/>
      <c r="AI251" s="10"/>
      <c r="AJ251" s="10"/>
      <c r="AN251" s="21"/>
      <c r="AO251" s="13" t="str">
        <f t="shared" si="7"/>
        <v xml:space="preserve">   </v>
      </c>
    </row>
    <row r="252" spans="2:41" ht="27" customHeight="1">
      <c r="B252" s="4"/>
      <c r="C252" s="5"/>
      <c r="D252" s="6"/>
      <c r="E252" s="4"/>
      <c r="F252" s="4"/>
      <c r="G252" s="4"/>
      <c r="H252" s="6"/>
      <c r="I252" s="4"/>
      <c r="N252" s="4"/>
      <c r="Q252" s="14"/>
      <c r="R252" s="1"/>
      <c r="W252" s="22"/>
      <c r="X252" s="10"/>
      <c r="Y252" s="5"/>
      <c r="AA252" s="14"/>
      <c r="AC252" s="14"/>
      <c r="AD252" s="17"/>
      <c r="AF252" s="10"/>
      <c r="AH252" s="10"/>
      <c r="AI252" s="10"/>
      <c r="AJ252" s="10"/>
      <c r="AN252" s="21"/>
      <c r="AO252" s="13" t="str">
        <f t="shared" si="7"/>
        <v xml:space="preserve">   </v>
      </c>
    </row>
    <row r="253" spans="2:41" ht="27" customHeight="1">
      <c r="B253" s="4"/>
      <c r="C253" s="5"/>
      <c r="D253" s="6"/>
      <c r="E253" s="4"/>
      <c r="F253" s="4"/>
      <c r="G253" s="4"/>
      <c r="H253" s="6"/>
      <c r="I253" s="4"/>
      <c r="N253" s="4"/>
      <c r="Q253" s="14"/>
      <c r="R253" s="1"/>
      <c r="W253" s="22"/>
      <c r="X253" s="10"/>
      <c r="Y253" s="5"/>
      <c r="AA253" s="14"/>
      <c r="AC253" s="14"/>
      <c r="AD253" s="17"/>
      <c r="AF253" s="10"/>
      <c r="AH253" s="10"/>
      <c r="AI253" s="10"/>
      <c r="AJ253" s="10"/>
      <c r="AN253" s="21"/>
      <c r="AO253" s="13" t="str">
        <f t="shared" si="7"/>
        <v xml:space="preserve">   </v>
      </c>
    </row>
    <row r="254" spans="2:41" ht="27" customHeight="1">
      <c r="B254" s="4"/>
      <c r="C254" s="5"/>
      <c r="D254" s="6"/>
      <c r="E254" s="4"/>
      <c r="F254" s="4"/>
      <c r="G254" s="4"/>
      <c r="H254" s="6"/>
      <c r="I254" s="4"/>
      <c r="N254" s="4"/>
      <c r="Q254" s="14"/>
      <c r="R254" s="1"/>
      <c r="W254" s="22"/>
      <c r="X254" s="10"/>
      <c r="Y254" s="5"/>
      <c r="AA254" s="14"/>
      <c r="AC254" s="14"/>
      <c r="AD254" s="17"/>
      <c r="AF254" s="10"/>
      <c r="AH254" s="10"/>
      <c r="AI254" s="10"/>
      <c r="AJ254" s="10"/>
      <c r="AN254" s="21"/>
      <c r="AO254" s="13" t="str">
        <f t="shared" si="7"/>
        <v xml:space="preserve">   </v>
      </c>
    </row>
    <row r="255" spans="2:41" ht="27" customHeight="1">
      <c r="B255" s="4"/>
      <c r="C255" s="5"/>
      <c r="D255" s="6"/>
      <c r="E255" s="4"/>
      <c r="F255" s="4"/>
      <c r="G255" s="4"/>
      <c r="H255" s="6"/>
      <c r="I255" s="4"/>
      <c r="N255" s="4"/>
      <c r="Q255" s="14"/>
      <c r="R255" s="1"/>
      <c r="W255" s="22"/>
      <c r="X255" s="10"/>
      <c r="Y255" s="5"/>
      <c r="AA255" s="14"/>
      <c r="AC255" s="14"/>
      <c r="AD255" s="17"/>
      <c r="AF255" s="10"/>
      <c r="AH255" s="10"/>
      <c r="AI255" s="10"/>
      <c r="AJ255" s="10"/>
      <c r="AN255" s="21"/>
      <c r="AO255" s="13" t="str">
        <f t="shared" si="7"/>
        <v xml:space="preserve">   </v>
      </c>
    </row>
    <row r="256" spans="2:41" ht="27" customHeight="1">
      <c r="B256" s="4"/>
      <c r="C256" s="5"/>
      <c r="D256" s="6"/>
      <c r="E256" s="4"/>
      <c r="F256" s="4"/>
      <c r="G256" s="4"/>
      <c r="H256" s="6"/>
      <c r="I256" s="4"/>
      <c r="N256" s="4"/>
      <c r="Q256" s="14"/>
      <c r="R256" s="1"/>
      <c r="W256" s="22"/>
      <c r="X256" s="10"/>
      <c r="Y256" s="5"/>
      <c r="AA256" s="14"/>
      <c r="AC256" s="14"/>
      <c r="AD256" s="17"/>
      <c r="AF256" s="10"/>
      <c r="AH256" s="10"/>
      <c r="AI256" s="10"/>
      <c r="AJ256" s="10"/>
      <c r="AN256" s="21"/>
      <c r="AO256" s="13" t="str">
        <f t="shared" si="7"/>
        <v xml:space="preserve">   </v>
      </c>
    </row>
    <row r="257" spans="2:41" ht="27" customHeight="1">
      <c r="B257" s="4"/>
      <c r="C257" s="5"/>
      <c r="D257" s="6"/>
      <c r="E257" s="4"/>
      <c r="F257" s="4"/>
      <c r="G257" s="4"/>
      <c r="H257" s="6"/>
      <c r="I257" s="4"/>
      <c r="N257" s="4"/>
      <c r="Q257" s="14"/>
      <c r="R257" s="1"/>
      <c r="W257" s="22"/>
      <c r="X257" s="10"/>
      <c r="Y257" s="5"/>
      <c r="AA257" s="14"/>
      <c r="AC257" s="14"/>
      <c r="AD257" s="17"/>
      <c r="AF257" s="10"/>
      <c r="AH257" s="10"/>
      <c r="AI257" s="10"/>
      <c r="AJ257" s="10"/>
      <c r="AN257" s="21"/>
      <c r="AO257" s="13" t="str">
        <f t="shared" si="7"/>
        <v xml:space="preserve">   </v>
      </c>
    </row>
    <row r="258" spans="2:41" ht="27" customHeight="1">
      <c r="B258" s="4"/>
      <c r="C258" s="5"/>
      <c r="D258" s="6"/>
      <c r="E258" s="4"/>
      <c r="F258" s="4"/>
      <c r="G258" s="4"/>
      <c r="H258" s="6"/>
      <c r="I258" s="4"/>
      <c r="N258" s="4"/>
      <c r="Q258" s="14"/>
      <c r="R258" s="1"/>
      <c r="W258" s="22"/>
      <c r="X258" s="10"/>
      <c r="Y258" s="5"/>
      <c r="AA258" s="14"/>
      <c r="AC258" s="14"/>
      <c r="AD258" s="17"/>
      <c r="AF258" s="10"/>
      <c r="AH258" s="10"/>
      <c r="AI258" s="10"/>
      <c r="AJ258" s="10"/>
      <c r="AN258" s="21"/>
      <c r="AO258" s="13" t="str">
        <f t="shared" si="7"/>
        <v xml:space="preserve">   </v>
      </c>
    </row>
    <row r="259" spans="2:41" ht="27" customHeight="1">
      <c r="B259" s="4"/>
      <c r="C259" s="5"/>
      <c r="D259" s="6"/>
      <c r="E259" s="4"/>
      <c r="F259" s="4"/>
      <c r="G259" s="4"/>
      <c r="H259" s="6"/>
      <c r="I259" s="4"/>
      <c r="N259" s="4"/>
      <c r="Q259" s="14"/>
      <c r="R259" s="1"/>
      <c r="W259" s="22"/>
      <c r="X259" s="10"/>
      <c r="Y259" s="5"/>
      <c r="AA259" s="14"/>
      <c r="AC259" s="14"/>
      <c r="AD259" s="17"/>
      <c r="AF259" s="10"/>
      <c r="AH259" s="10"/>
      <c r="AI259" s="10"/>
      <c r="AJ259" s="10"/>
      <c r="AN259" s="21"/>
      <c r="AO259" s="13" t="str">
        <f t="shared" si="7"/>
        <v xml:space="preserve">   </v>
      </c>
    </row>
    <row r="260" spans="2:41" ht="27" customHeight="1">
      <c r="B260" s="4"/>
      <c r="C260" s="5"/>
      <c r="D260" s="6"/>
      <c r="E260" s="4"/>
      <c r="F260" s="4"/>
      <c r="G260" s="4"/>
      <c r="H260" s="6"/>
      <c r="I260" s="4"/>
      <c r="N260" s="4"/>
      <c r="Q260" s="14"/>
      <c r="R260" s="1"/>
      <c r="W260" s="22"/>
      <c r="X260" s="10"/>
      <c r="Y260" s="5"/>
      <c r="AA260" s="14"/>
      <c r="AC260" s="14"/>
      <c r="AD260" s="17"/>
      <c r="AF260" s="10"/>
      <c r="AH260" s="10"/>
      <c r="AI260" s="10"/>
      <c r="AJ260" s="10"/>
      <c r="AN260" s="21"/>
      <c r="AO260" s="13" t="str">
        <f t="shared" si="7"/>
        <v xml:space="preserve">   </v>
      </c>
    </row>
    <row r="261" spans="2:41" ht="27" customHeight="1">
      <c r="B261" s="4"/>
      <c r="C261" s="5"/>
      <c r="D261" s="6"/>
      <c r="E261" s="4"/>
      <c r="F261" s="4"/>
      <c r="G261" s="4"/>
      <c r="H261" s="6"/>
      <c r="I261" s="4"/>
      <c r="N261" s="4"/>
      <c r="Q261" s="14"/>
      <c r="R261" s="1"/>
      <c r="W261" s="22"/>
      <c r="X261" s="10"/>
      <c r="Y261" s="5"/>
      <c r="AA261" s="14"/>
      <c r="AC261" s="14"/>
      <c r="AD261" s="17"/>
      <c r="AF261" s="10"/>
      <c r="AH261" s="10"/>
      <c r="AI261" s="10"/>
      <c r="AJ261" s="10"/>
      <c r="AN261" s="21"/>
      <c r="AO261" s="13" t="str">
        <f t="shared" si="7"/>
        <v xml:space="preserve">   </v>
      </c>
    </row>
    <row r="262" spans="2:41" ht="27" customHeight="1">
      <c r="B262" s="4"/>
      <c r="C262" s="5"/>
      <c r="D262" s="6"/>
      <c r="E262" s="4"/>
      <c r="F262" s="4"/>
      <c r="G262" s="4"/>
      <c r="H262" s="6"/>
      <c r="I262" s="4"/>
      <c r="N262" s="4"/>
      <c r="Q262" s="14"/>
      <c r="R262" s="1"/>
      <c r="W262" s="22"/>
      <c r="X262" s="10"/>
      <c r="Y262" s="5"/>
      <c r="AA262" s="14"/>
      <c r="AC262" s="14"/>
      <c r="AD262" s="17"/>
      <c r="AF262" s="10"/>
      <c r="AH262" s="10"/>
      <c r="AI262" s="10"/>
      <c r="AJ262" s="10"/>
      <c r="AN262" s="21"/>
      <c r="AO262" s="13" t="str">
        <f t="shared" ref="AO262:AO283" si="8">+C262&amp;" "&amp;D262&amp;" "&amp;" "&amp;U262</f>
        <v xml:space="preserve">   </v>
      </c>
    </row>
    <row r="263" spans="2:41" ht="27" customHeight="1">
      <c r="B263" s="4"/>
      <c r="C263" s="5"/>
      <c r="D263" s="6"/>
      <c r="E263" s="4"/>
      <c r="F263" s="4"/>
      <c r="G263" s="4"/>
      <c r="H263" s="6"/>
      <c r="I263" s="4"/>
      <c r="N263" s="4"/>
      <c r="Q263" s="14"/>
      <c r="R263" s="1"/>
      <c r="W263" s="22"/>
      <c r="X263" s="10"/>
      <c r="Y263" s="5"/>
      <c r="AA263" s="14"/>
      <c r="AC263" s="14"/>
      <c r="AD263" s="17"/>
      <c r="AF263" s="10"/>
      <c r="AH263" s="10"/>
      <c r="AI263" s="10"/>
      <c r="AJ263" s="10"/>
      <c r="AN263" s="21"/>
      <c r="AO263" s="13" t="str">
        <f t="shared" si="8"/>
        <v xml:space="preserve">   </v>
      </c>
    </row>
    <row r="264" spans="2:41" ht="27" customHeight="1">
      <c r="B264" s="4"/>
      <c r="C264" s="5"/>
      <c r="D264" s="6"/>
      <c r="E264" s="4"/>
      <c r="F264" s="4"/>
      <c r="G264" s="4"/>
      <c r="H264" s="6"/>
      <c r="I264" s="4"/>
      <c r="N264" s="4"/>
      <c r="Q264" s="14"/>
      <c r="R264" s="1"/>
      <c r="W264" s="22"/>
      <c r="X264" s="10"/>
      <c r="Y264" s="5"/>
      <c r="AA264" s="14"/>
      <c r="AC264" s="14"/>
      <c r="AD264" s="17"/>
      <c r="AF264" s="10"/>
      <c r="AH264" s="10"/>
      <c r="AI264" s="10"/>
      <c r="AJ264" s="10"/>
      <c r="AN264" s="21"/>
      <c r="AO264" s="13" t="str">
        <f t="shared" si="8"/>
        <v xml:space="preserve">   </v>
      </c>
    </row>
    <row r="265" spans="2:41" ht="27" customHeight="1">
      <c r="B265" s="4"/>
      <c r="C265" s="5"/>
      <c r="D265" s="6"/>
      <c r="E265" s="4"/>
      <c r="F265" s="4"/>
      <c r="G265" s="4"/>
      <c r="H265" s="6"/>
      <c r="I265" s="4"/>
      <c r="N265" s="4"/>
      <c r="Q265" s="14"/>
      <c r="R265" s="1"/>
      <c r="W265" s="22"/>
      <c r="X265" s="10"/>
      <c r="Y265" s="5"/>
      <c r="AA265" s="14"/>
      <c r="AC265" s="14"/>
      <c r="AD265" s="17"/>
      <c r="AF265" s="10"/>
      <c r="AH265" s="10"/>
      <c r="AI265" s="10"/>
      <c r="AJ265" s="10"/>
      <c r="AN265" s="21"/>
      <c r="AO265" s="13" t="str">
        <f t="shared" si="8"/>
        <v xml:space="preserve">   </v>
      </c>
    </row>
    <row r="266" spans="2:41" ht="27" customHeight="1">
      <c r="B266" s="4"/>
      <c r="C266" s="5"/>
      <c r="D266" s="6"/>
      <c r="E266" s="4"/>
      <c r="F266" s="4"/>
      <c r="G266" s="4"/>
      <c r="H266" s="6"/>
      <c r="I266" s="4"/>
      <c r="N266" s="4"/>
      <c r="Q266" s="14"/>
      <c r="R266" s="1"/>
      <c r="W266" s="22"/>
      <c r="X266" s="10"/>
      <c r="Y266" s="5"/>
      <c r="AA266" s="14"/>
      <c r="AC266" s="14"/>
      <c r="AD266" s="17"/>
      <c r="AF266" s="10"/>
      <c r="AH266" s="10"/>
      <c r="AI266" s="10"/>
      <c r="AJ266" s="10"/>
      <c r="AN266" s="21"/>
      <c r="AO266" s="13" t="str">
        <f t="shared" si="8"/>
        <v xml:space="preserve">   </v>
      </c>
    </row>
    <row r="267" spans="2:41" ht="27" customHeight="1">
      <c r="B267" s="4"/>
      <c r="C267" s="5"/>
      <c r="D267" s="6"/>
      <c r="E267" s="4"/>
      <c r="F267" s="4"/>
      <c r="G267" s="4"/>
      <c r="H267" s="6"/>
      <c r="I267" s="4"/>
      <c r="N267" s="4"/>
      <c r="Q267" s="14"/>
      <c r="R267" s="1"/>
      <c r="W267" s="22"/>
      <c r="X267" s="10"/>
      <c r="Y267" s="5"/>
      <c r="AA267" s="14"/>
      <c r="AC267" s="14"/>
      <c r="AD267" s="17"/>
      <c r="AF267" s="10"/>
      <c r="AH267" s="10"/>
      <c r="AI267" s="10"/>
      <c r="AJ267" s="10"/>
      <c r="AN267" s="21"/>
      <c r="AO267" s="13" t="str">
        <f t="shared" si="8"/>
        <v xml:space="preserve">   </v>
      </c>
    </row>
    <row r="268" spans="2:41" ht="27" customHeight="1">
      <c r="B268" s="4"/>
      <c r="C268" s="5"/>
      <c r="D268" s="6"/>
      <c r="E268" s="4"/>
      <c r="F268" s="4"/>
      <c r="G268" s="4"/>
      <c r="H268" s="6"/>
      <c r="I268" s="4"/>
      <c r="N268" s="4"/>
      <c r="Q268" s="14"/>
      <c r="R268" s="1"/>
      <c r="W268" s="22"/>
      <c r="X268" s="10"/>
      <c r="Y268" s="5"/>
      <c r="AA268" s="14"/>
      <c r="AC268" s="14"/>
      <c r="AD268" s="17"/>
      <c r="AF268" s="10"/>
      <c r="AH268" s="10"/>
      <c r="AI268" s="10"/>
      <c r="AJ268" s="10"/>
      <c r="AN268" s="21"/>
      <c r="AO268" s="13" t="str">
        <f t="shared" si="8"/>
        <v xml:space="preserve">   </v>
      </c>
    </row>
    <row r="269" spans="2:41" ht="27" customHeight="1">
      <c r="B269" s="4"/>
      <c r="C269" s="5"/>
      <c r="D269" s="6"/>
      <c r="E269" s="4"/>
      <c r="F269" s="4"/>
      <c r="G269" s="4"/>
      <c r="H269" s="6"/>
      <c r="I269" s="4"/>
      <c r="N269" s="4"/>
      <c r="Q269" s="14"/>
      <c r="R269" s="1"/>
      <c r="W269" s="22"/>
      <c r="X269" s="10"/>
      <c r="Y269" s="5"/>
      <c r="AA269" s="14"/>
      <c r="AC269" s="14"/>
      <c r="AD269" s="17"/>
      <c r="AF269" s="10"/>
      <c r="AH269" s="10"/>
      <c r="AI269" s="10"/>
      <c r="AJ269" s="10"/>
      <c r="AN269" s="21"/>
      <c r="AO269" s="13" t="str">
        <f t="shared" si="8"/>
        <v xml:space="preserve">   </v>
      </c>
    </row>
    <row r="270" spans="2:41" ht="27" customHeight="1">
      <c r="B270" s="4"/>
      <c r="C270" s="5"/>
      <c r="D270" s="6"/>
      <c r="E270" s="4"/>
      <c r="F270" s="4"/>
      <c r="G270" s="4"/>
      <c r="H270" s="6"/>
      <c r="I270" s="4"/>
      <c r="N270" s="4"/>
      <c r="Q270" s="14"/>
      <c r="R270" s="1"/>
      <c r="W270" s="22"/>
      <c r="X270" s="10"/>
      <c r="Y270" s="5"/>
      <c r="AA270" s="14"/>
      <c r="AC270" s="14"/>
      <c r="AD270" s="17"/>
      <c r="AF270" s="10"/>
      <c r="AH270" s="10"/>
      <c r="AI270" s="10"/>
      <c r="AJ270" s="10"/>
      <c r="AN270" s="21"/>
      <c r="AO270" s="13" t="str">
        <f t="shared" si="8"/>
        <v xml:space="preserve">   </v>
      </c>
    </row>
    <row r="271" spans="2:41" ht="27" customHeight="1">
      <c r="B271" s="4"/>
      <c r="C271" s="5"/>
      <c r="D271" s="6"/>
      <c r="E271" s="4"/>
      <c r="F271" s="4"/>
      <c r="G271" s="4"/>
      <c r="H271" s="6"/>
      <c r="I271" s="4"/>
      <c r="N271" s="4"/>
      <c r="Q271" s="14"/>
      <c r="R271" s="1"/>
      <c r="W271" s="22"/>
      <c r="X271" s="10"/>
      <c r="Y271" s="5"/>
      <c r="AA271" s="14"/>
      <c r="AC271" s="14"/>
      <c r="AD271" s="17"/>
      <c r="AF271" s="10"/>
      <c r="AH271" s="10"/>
      <c r="AI271" s="10"/>
      <c r="AJ271" s="10"/>
      <c r="AN271" s="21"/>
      <c r="AO271" s="13" t="str">
        <f t="shared" si="8"/>
        <v xml:space="preserve">   </v>
      </c>
    </row>
    <row r="272" spans="2:41" ht="27" customHeight="1">
      <c r="B272" s="4"/>
      <c r="C272" s="5"/>
      <c r="D272" s="6"/>
      <c r="E272" s="4"/>
      <c r="F272" s="4"/>
      <c r="G272" s="4"/>
      <c r="H272" s="6"/>
      <c r="I272" s="4"/>
      <c r="N272" s="4"/>
      <c r="Q272" s="14"/>
      <c r="R272" s="1"/>
      <c r="W272" s="22"/>
      <c r="X272" s="10"/>
      <c r="Y272" s="5"/>
      <c r="AA272" s="14"/>
      <c r="AC272" s="14"/>
      <c r="AD272" s="17"/>
      <c r="AF272" s="10"/>
      <c r="AH272" s="10"/>
      <c r="AI272" s="10"/>
      <c r="AJ272" s="10"/>
      <c r="AN272" s="21"/>
      <c r="AO272" s="13" t="str">
        <f t="shared" si="8"/>
        <v xml:space="preserve">   </v>
      </c>
    </row>
    <row r="273" spans="2:41" ht="27" customHeight="1">
      <c r="B273" s="4"/>
      <c r="C273" s="5"/>
      <c r="D273" s="6"/>
      <c r="E273" s="4"/>
      <c r="F273" s="4"/>
      <c r="G273" s="4"/>
      <c r="H273" s="6"/>
      <c r="I273" s="4"/>
      <c r="N273" s="4"/>
      <c r="Q273" s="14"/>
      <c r="R273" s="1"/>
      <c r="W273" s="22"/>
      <c r="X273" s="10"/>
      <c r="Y273" s="5"/>
      <c r="AA273" s="14"/>
      <c r="AC273" s="14"/>
      <c r="AD273" s="17"/>
      <c r="AF273" s="10"/>
      <c r="AH273" s="10"/>
      <c r="AI273" s="10"/>
      <c r="AJ273" s="10"/>
      <c r="AN273" s="21"/>
      <c r="AO273" s="13" t="str">
        <f t="shared" si="8"/>
        <v xml:space="preserve">   </v>
      </c>
    </row>
    <row r="274" spans="2:41" ht="27" customHeight="1">
      <c r="B274" s="4"/>
      <c r="C274" s="5"/>
      <c r="D274" s="6"/>
      <c r="E274" s="4"/>
      <c r="F274" s="4"/>
      <c r="G274" s="4"/>
      <c r="H274" s="6"/>
      <c r="I274" s="4"/>
      <c r="N274" s="4"/>
      <c r="Q274" s="14"/>
      <c r="R274" s="1"/>
      <c r="W274" s="22"/>
      <c r="X274" s="10"/>
      <c r="Y274" s="5"/>
      <c r="AA274" s="14"/>
      <c r="AC274" s="14"/>
      <c r="AD274" s="17"/>
      <c r="AF274" s="10"/>
      <c r="AH274" s="10"/>
      <c r="AI274" s="10"/>
      <c r="AJ274" s="10"/>
      <c r="AN274" s="21"/>
      <c r="AO274" s="13" t="str">
        <f t="shared" si="8"/>
        <v xml:space="preserve">   </v>
      </c>
    </row>
    <row r="275" spans="2:41" ht="27" customHeight="1">
      <c r="B275" s="4"/>
      <c r="C275" s="5"/>
      <c r="D275" s="6"/>
      <c r="E275" s="4"/>
      <c r="F275" s="4"/>
      <c r="G275" s="4"/>
      <c r="H275" s="6"/>
      <c r="I275" s="4"/>
      <c r="N275" s="4"/>
      <c r="Q275" s="14"/>
      <c r="R275" s="1"/>
      <c r="W275" s="22"/>
      <c r="X275" s="10"/>
      <c r="Y275" s="5"/>
      <c r="AA275" s="14"/>
      <c r="AC275" s="14"/>
      <c r="AD275" s="17"/>
      <c r="AF275" s="10"/>
      <c r="AH275" s="10"/>
      <c r="AI275" s="10"/>
      <c r="AJ275" s="10"/>
      <c r="AN275" s="21"/>
      <c r="AO275" s="13" t="str">
        <f t="shared" si="8"/>
        <v xml:space="preserve">   </v>
      </c>
    </row>
    <row r="276" spans="2:41" ht="27" customHeight="1">
      <c r="B276" s="4"/>
      <c r="C276" s="5"/>
      <c r="D276" s="6"/>
      <c r="E276" s="4"/>
      <c r="F276" s="4"/>
      <c r="G276" s="4"/>
      <c r="H276" s="6"/>
      <c r="I276" s="4"/>
      <c r="N276" s="4"/>
      <c r="Q276" s="14"/>
      <c r="R276" s="1"/>
      <c r="W276" s="22"/>
      <c r="X276" s="10"/>
      <c r="Y276" s="5"/>
      <c r="AA276" s="14"/>
      <c r="AC276" s="14"/>
      <c r="AD276" s="17"/>
      <c r="AF276" s="10"/>
      <c r="AH276" s="10"/>
      <c r="AI276" s="10"/>
      <c r="AJ276" s="10"/>
      <c r="AN276" s="21"/>
      <c r="AO276" s="13" t="str">
        <f t="shared" si="8"/>
        <v xml:space="preserve">   </v>
      </c>
    </row>
    <row r="277" spans="2:41" ht="27" customHeight="1">
      <c r="B277" s="4"/>
      <c r="C277" s="5"/>
      <c r="D277" s="6"/>
      <c r="E277" s="4"/>
      <c r="F277" s="4"/>
      <c r="G277" s="4"/>
      <c r="H277" s="6"/>
      <c r="I277" s="4"/>
      <c r="N277" s="4"/>
      <c r="Q277" s="14"/>
      <c r="R277" s="1"/>
      <c r="W277" s="22"/>
      <c r="X277" s="10"/>
      <c r="Y277" s="5"/>
      <c r="AA277" s="14"/>
      <c r="AC277" s="14"/>
      <c r="AD277" s="17"/>
      <c r="AF277" s="10"/>
      <c r="AH277" s="10"/>
      <c r="AI277" s="10"/>
      <c r="AJ277" s="10"/>
      <c r="AN277" s="21"/>
      <c r="AO277" s="13" t="str">
        <f t="shared" si="8"/>
        <v xml:space="preserve">   </v>
      </c>
    </row>
    <row r="278" spans="2:41" ht="27" customHeight="1">
      <c r="B278" s="4"/>
      <c r="C278" s="5"/>
      <c r="D278" s="6"/>
      <c r="E278" s="4"/>
      <c r="F278" s="4"/>
      <c r="G278" s="4"/>
      <c r="H278" s="6"/>
      <c r="I278" s="4"/>
      <c r="N278" s="4"/>
      <c r="Q278" s="14"/>
      <c r="R278" s="1"/>
      <c r="W278" s="22"/>
      <c r="X278" s="10"/>
      <c r="Y278" s="5"/>
      <c r="AA278" s="14"/>
      <c r="AC278" s="14"/>
      <c r="AD278" s="17"/>
      <c r="AF278" s="10"/>
      <c r="AH278" s="10"/>
      <c r="AI278" s="10"/>
      <c r="AJ278" s="10"/>
      <c r="AN278" s="21"/>
      <c r="AO278" s="13" t="str">
        <f t="shared" si="8"/>
        <v xml:space="preserve">   </v>
      </c>
    </row>
    <row r="279" spans="2:41" ht="27" customHeight="1">
      <c r="B279" s="4"/>
      <c r="C279" s="5"/>
      <c r="D279" s="6"/>
      <c r="E279" s="4"/>
      <c r="F279" s="4"/>
      <c r="G279" s="4"/>
      <c r="H279" s="6"/>
      <c r="I279" s="4"/>
      <c r="N279" s="4"/>
      <c r="Q279" s="14"/>
      <c r="R279" s="1"/>
      <c r="W279" s="22"/>
      <c r="X279" s="10"/>
      <c r="Y279" s="5"/>
      <c r="AA279" s="14"/>
      <c r="AC279" s="14"/>
      <c r="AD279" s="17"/>
      <c r="AF279" s="10"/>
      <c r="AH279" s="10"/>
      <c r="AI279" s="10"/>
      <c r="AJ279" s="10"/>
      <c r="AN279" s="21"/>
      <c r="AO279" s="13" t="str">
        <f t="shared" si="8"/>
        <v xml:space="preserve">   </v>
      </c>
    </row>
    <row r="280" spans="2:41" ht="27" customHeight="1">
      <c r="B280" s="4"/>
      <c r="C280" s="5"/>
      <c r="D280" s="6"/>
      <c r="E280" s="4"/>
      <c r="F280" s="4"/>
      <c r="G280" s="4"/>
      <c r="H280" s="6"/>
      <c r="I280" s="4"/>
      <c r="N280" s="4"/>
      <c r="Q280" s="14"/>
      <c r="R280" s="1"/>
      <c r="W280" s="22"/>
      <c r="X280" s="10"/>
      <c r="Y280" s="5"/>
      <c r="AA280" s="14"/>
      <c r="AC280" s="14"/>
      <c r="AD280" s="17"/>
      <c r="AF280" s="10"/>
      <c r="AH280" s="10"/>
      <c r="AI280" s="10"/>
      <c r="AJ280" s="10"/>
      <c r="AN280" s="21"/>
      <c r="AO280" s="13" t="str">
        <f t="shared" si="8"/>
        <v xml:space="preserve">   </v>
      </c>
    </row>
    <row r="281" spans="2:41" ht="27" customHeight="1">
      <c r="B281" s="4"/>
      <c r="C281" s="5"/>
      <c r="D281" s="6"/>
      <c r="E281" s="4"/>
      <c r="F281" s="4"/>
      <c r="G281" s="4"/>
      <c r="H281" s="6"/>
      <c r="I281" s="4"/>
      <c r="N281" s="4"/>
      <c r="Q281" s="14"/>
      <c r="R281" s="1"/>
      <c r="W281" s="22"/>
      <c r="X281" s="10"/>
      <c r="Y281" s="5"/>
      <c r="AA281" s="14"/>
      <c r="AC281" s="14"/>
      <c r="AD281" s="17"/>
      <c r="AF281" s="10"/>
      <c r="AH281" s="10"/>
      <c r="AI281" s="10"/>
      <c r="AJ281" s="10"/>
      <c r="AN281" s="21"/>
      <c r="AO281" s="13" t="str">
        <f t="shared" si="8"/>
        <v xml:space="preserve">   </v>
      </c>
    </row>
    <row r="282" spans="2:41" ht="27" customHeight="1">
      <c r="B282" s="4"/>
      <c r="C282" s="5"/>
      <c r="D282" s="6"/>
      <c r="E282" s="4"/>
      <c r="F282" s="4"/>
      <c r="G282" s="4"/>
      <c r="H282" s="6"/>
      <c r="I282" s="4"/>
      <c r="N282" s="4"/>
      <c r="Q282" s="14"/>
      <c r="R282" s="1"/>
      <c r="W282" s="22"/>
      <c r="X282" s="10"/>
      <c r="Y282" s="5"/>
      <c r="AA282" s="14"/>
      <c r="AC282" s="14"/>
      <c r="AD282" s="17"/>
      <c r="AF282" s="10"/>
      <c r="AH282" s="10"/>
      <c r="AI282" s="10"/>
      <c r="AJ282" s="10"/>
      <c r="AN282" s="21"/>
      <c r="AO282" s="13" t="str">
        <f t="shared" si="8"/>
        <v xml:space="preserve">   </v>
      </c>
    </row>
    <row r="283" spans="2:41" ht="27" customHeight="1">
      <c r="B283" s="4"/>
      <c r="C283" s="5"/>
      <c r="D283" s="6"/>
      <c r="E283" s="4"/>
      <c r="F283" s="4"/>
      <c r="G283" s="4"/>
      <c r="H283" s="6"/>
      <c r="I283" s="4"/>
      <c r="N283" s="4"/>
      <c r="Q283" s="14"/>
      <c r="R283" s="1"/>
      <c r="W283" s="22"/>
      <c r="X283" s="10"/>
      <c r="Y283" s="5"/>
      <c r="AA283" s="14"/>
      <c r="AC283" s="14"/>
      <c r="AD283" s="17"/>
      <c r="AF283" s="10"/>
      <c r="AH283" s="10"/>
      <c r="AI283" s="10"/>
      <c r="AJ283" s="10"/>
      <c r="AN283" s="21"/>
      <c r="AO283" s="13" t="str">
        <f t="shared" si="8"/>
        <v xml:space="preserve">   </v>
      </c>
    </row>
  </sheetData>
  <mergeCells count="8">
    <mergeCell ref="AG1:AH1"/>
    <mergeCell ref="AN1:AS1"/>
    <mergeCell ref="B1:L1"/>
    <mergeCell ref="M1:R1"/>
    <mergeCell ref="S1:X1"/>
    <mergeCell ref="Y1:AD1"/>
    <mergeCell ref="AE1:AF1"/>
    <mergeCell ref="AI1:AJ1"/>
  </mergeCells>
  <phoneticPr fontId="11" type="noConversion"/>
  <conditionalFormatting sqref="C21:C23">
    <cfRule type="cellIs" dxfId="79" priority="3" operator="equal">
      <formula>"PENDIENTE"</formula>
    </cfRule>
  </conditionalFormatting>
  <conditionalFormatting sqref="S37:S39">
    <cfRule type="cellIs" dxfId="78" priority="2" operator="equal">
      <formula>"PENDIENTE"</formula>
    </cfRule>
  </conditionalFormatting>
  <conditionalFormatting sqref="AM3:AM40">
    <cfRule type="cellIs" dxfId="77" priority="1" operator="equal">
      <formula>"PENDIENTE"</formula>
    </cfRule>
  </conditionalFormatting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DATA!$C$3:$C$39</xm:f>
          </x14:formula1>
          <xm:sqref>C3:C20 C24:C283 E37:E39</xm:sqref>
        </x14:dataValidation>
        <x14:dataValidation type="list" allowBlank="1" showInputMessage="1" showErrorMessage="1">
          <x14:formula1>
            <xm:f>DATA!$I$3:$I$8</xm:f>
          </x14:formula1>
          <xm:sqref>T11:U12 S3:S283</xm:sqref>
        </x14:dataValidation>
        <x14:dataValidation type="list" allowBlank="1" showInputMessage="1" showErrorMessage="1">
          <x14:formula1>
            <xm:f>DATA!$G$3:$G$8</xm:f>
          </x14:formula1>
          <xm:sqref>K3:K283</xm:sqref>
        </x14:dataValidation>
        <x14:dataValidation type="list" allowBlank="1" showInputMessage="1" showErrorMessage="1">
          <x14:formula1>
            <xm:f>DATA!$F$3:$F$9</xm:f>
          </x14:formula1>
          <xm:sqref>I3:I283</xm:sqref>
        </x14:dataValidation>
        <x14:dataValidation type="list" allowBlank="1" showInputMessage="1" showErrorMessage="1">
          <x14:formula1>
            <xm:f>DATA!$E$3:$E$5</xm:f>
          </x14:formula1>
          <xm:sqref>F3:F283</xm:sqref>
        </x14:dataValidation>
        <x14:dataValidation type="list" allowBlank="1" showInputMessage="1" showErrorMessage="1">
          <x14:formula1>
            <xm:f>DATA!$D$3:$D$43</xm:f>
          </x14:formula1>
          <xm:sqref>E3:E36 E40:E283</xm:sqref>
        </x14:dataValidation>
        <x14:dataValidation type="list" allowBlank="1" showInputMessage="1" showErrorMessage="1">
          <x14:formula1>
            <xm:f>DATA!$B$3:$B$14</xm:f>
          </x14:formula1>
          <xm:sqref>B3:B283</xm:sqref>
        </x14:dataValidation>
        <x14:dataValidation type="list" allowBlank="1" showInputMessage="1" showErrorMessage="1">
          <x14:formula1>
            <xm:f>DATA!$H$3:$H$13</xm:f>
          </x14:formula1>
          <xm:sqref>N3:N283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O282"/>
  <sheetViews>
    <sheetView zoomScale="70" zoomScaleNormal="70" workbookViewId="0">
      <pane xSplit="7" ySplit="2" topLeftCell="H12" activePane="bottomRight" state="frozen"/>
      <selection pane="topRight" activeCell="H1" sqref="H1"/>
      <selection pane="bottomLeft" activeCell="A3" sqref="A3"/>
      <selection pane="bottomRight" activeCell="I37" sqref="I37"/>
    </sheetView>
  </sheetViews>
  <sheetFormatPr baseColWidth="10" defaultRowHeight="15"/>
  <cols>
    <col min="1" max="1" width="31.5703125" customWidth="1"/>
    <col min="3" max="3" width="40.140625" customWidth="1"/>
    <col min="4" max="4" width="18.5703125" customWidth="1"/>
    <col min="5" max="5" width="19" customWidth="1"/>
    <col min="6" max="6" width="11.42578125" customWidth="1"/>
    <col min="7" max="7" width="16.5703125" customWidth="1"/>
    <col min="8" max="8" width="11.42578125" customWidth="1"/>
    <col min="9" max="9" width="22" customWidth="1"/>
    <col min="10" max="10" width="32.85546875" customWidth="1"/>
    <col min="11" max="12" width="22.85546875" customWidth="1"/>
    <col min="13" max="13" width="25.85546875" style="9" customWidth="1"/>
    <col min="14" max="14" width="20" customWidth="1"/>
    <col min="15" max="15" width="24.42578125" customWidth="1"/>
    <col min="16" max="16" width="24.42578125" style="10" customWidth="1"/>
    <col min="17" max="17" width="17.42578125" customWidth="1"/>
    <col min="18" max="18" width="31.5703125" customWidth="1"/>
    <col min="19" max="19" width="18" style="6" hidden="1" customWidth="1"/>
    <col min="20" max="20" width="14.5703125" style="6" hidden="1" customWidth="1"/>
    <col min="21" max="21" width="20" style="6" hidden="1" customWidth="1"/>
    <col min="22" max="22" width="19" hidden="1" customWidth="1"/>
    <col min="23" max="23" width="18.5703125" hidden="1" customWidth="1"/>
    <col min="24" max="24" width="31.5703125" customWidth="1"/>
    <col min="25" max="25" width="15.85546875" hidden="1" customWidth="1"/>
    <col min="26" max="26" width="27.140625" hidden="1" customWidth="1"/>
    <col min="27" max="27" width="24.140625" hidden="1" customWidth="1"/>
    <col min="28" max="28" width="22.42578125" style="10" hidden="1" customWidth="1"/>
    <col min="29" max="29" width="36.140625" hidden="1" customWidth="1"/>
    <col min="30" max="30" width="18.5703125" hidden="1" customWidth="1"/>
    <col min="31" max="31" width="16" hidden="1" customWidth="1"/>
    <col min="32" max="32" width="18.42578125" hidden="1" customWidth="1"/>
    <col min="33" max="33" width="17.42578125" hidden="1" customWidth="1"/>
    <col min="34" max="36" width="18.42578125" hidden="1" customWidth="1"/>
    <col min="37" max="37" width="20.42578125" style="43" customWidth="1"/>
    <col min="38" max="38" width="19" bestFit="1" customWidth="1"/>
    <col min="39" max="39" width="26.5703125" style="11" customWidth="1"/>
    <col min="40" max="40" width="26.140625" style="12" customWidth="1"/>
    <col min="41" max="41" width="28.42578125" bestFit="1" customWidth="1"/>
    <col min="42" max="42" width="23.85546875" customWidth="1"/>
    <col min="43" max="43" width="19.42578125" customWidth="1"/>
    <col min="44" max="44" width="23.5703125" customWidth="1"/>
    <col min="45" max="45" width="31.42578125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3</v>
      </c>
      <c r="AH1" s="176"/>
      <c r="AI1" s="176" t="s">
        <v>142</v>
      </c>
      <c r="AJ1" s="177"/>
      <c r="AK1" s="115" t="s">
        <v>162</v>
      </c>
      <c r="AL1" s="19" t="s">
        <v>4</v>
      </c>
      <c r="AM1" s="20">
        <v>18.078600000000002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33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28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1385</v>
      </c>
      <c r="AG2" s="24" t="s">
        <v>1386</v>
      </c>
      <c r="AH2" s="25" t="s">
        <v>1387</v>
      </c>
      <c r="AI2" s="25" t="s">
        <v>1388</v>
      </c>
      <c r="AJ2" s="25" t="s">
        <v>1389</v>
      </c>
      <c r="AK2" s="116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27" hidden="1" customHeight="1">
      <c r="B3" s="4" t="s">
        <v>64</v>
      </c>
      <c r="C3" s="5" t="s">
        <v>44</v>
      </c>
      <c r="D3" s="6" t="s">
        <v>1090</v>
      </c>
      <c r="E3" s="4" t="s">
        <v>46</v>
      </c>
      <c r="F3" s="4" t="s">
        <v>49</v>
      </c>
      <c r="G3" s="4" t="s">
        <v>1092</v>
      </c>
      <c r="H3" s="6" t="s">
        <v>167</v>
      </c>
      <c r="I3" s="4" t="s">
        <v>50</v>
      </c>
      <c r="J3" s="94" t="s">
        <v>1094</v>
      </c>
      <c r="K3" t="s">
        <v>155</v>
      </c>
      <c r="M3" s="9">
        <v>480308492</v>
      </c>
      <c r="N3" s="4" t="s">
        <v>51</v>
      </c>
      <c r="O3" s="9">
        <v>6204748695</v>
      </c>
      <c r="P3" s="10">
        <v>3485</v>
      </c>
      <c r="Q3" s="14"/>
      <c r="R3" s="1">
        <f>P3+Q3</f>
        <v>3485</v>
      </c>
      <c r="S3" s="6" t="s">
        <v>151</v>
      </c>
      <c r="T3" s="6">
        <v>1632</v>
      </c>
      <c r="U3" s="6">
        <v>4018368</v>
      </c>
      <c r="W3" s="22">
        <v>45475</v>
      </c>
      <c r="X3" s="10">
        <v>1737790</v>
      </c>
      <c r="Y3" s="5" t="s">
        <v>189</v>
      </c>
      <c r="Z3" t="s">
        <v>457</v>
      </c>
      <c r="AA3" s="14"/>
      <c r="AC3" s="14"/>
      <c r="AD3" s="17">
        <f>AA3+AB3+AC3</f>
        <v>0</v>
      </c>
      <c r="AF3" s="10"/>
      <c r="AH3" s="10"/>
      <c r="AI3">
        <v>10123</v>
      </c>
      <c r="AJ3" s="43">
        <v>7018</v>
      </c>
      <c r="AK3" s="43">
        <f>R3*$AM$1</f>
        <v>63003.921000000002</v>
      </c>
      <c r="AM3" s="111">
        <f>AK3/X3</f>
        <v>3.6255198269065883E-2</v>
      </c>
      <c r="AN3" s="45" t="s">
        <v>1186</v>
      </c>
      <c r="AO3" s="13" t="str">
        <f>+C3&amp;" "&amp;D3&amp;" "&amp;" "&amp;U3</f>
        <v>BIP SALLY #137  4018368</v>
      </c>
      <c r="AP3">
        <v>40000499</v>
      </c>
      <c r="AS3" t="s">
        <v>1139</v>
      </c>
    </row>
    <row r="4" spans="1:16369" ht="27" hidden="1" customHeight="1">
      <c r="B4" s="4" t="s">
        <v>64</v>
      </c>
      <c r="C4" s="5" t="s">
        <v>44</v>
      </c>
      <c r="D4" s="6" t="s">
        <v>1091</v>
      </c>
      <c r="E4" s="4" t="s">
        <v>46</v>
      </c>
      <c r="F4" s="4" t="s">
        <v>49</v>
      </c>
      <c r="G4" s="4" t="s">
        <v>1097</v>
      </c>
      <c r="H4" s="6" t="s">
        <v>167</v>
      </c>
      <c r="I4" s="4" t="s">
        <v>50</v>
      </c>
      <c r="J4" s="71" t="s">
        <v>581</v>
      </c>
      <c r="K4" t="s">
        <v>155</v>
      </c>
      <c r="M4" s="9">
        <v>480308490</v>
      </c>
      <c r="N4" s="4" t="s">
        <v>51</v>
      </c>
      <c r="O4" s="9">
        <v>6205060306</v>
      </c>
      <c r="P4" s="10">
        <v>3485</v>
      </c>
      <c r="Q4" s="14"/>
      <c r="R4" s="1">
        <f t="shared" ref="R4:R43" si="0">P4+Q4</f>
        <v>3485</v>
      </c>
      <c r="S4" s="6" t="s">
        <v>151</v>
      </c>
      <c r="T4" s="6">
        <v>1632</v>
      </c>
      <c r="U4" s="6">
        <v>4018482</v>
      </c>
      <c r="W4" s="22">
        <v>45476</v>
      </c>
      <c r="X4" s="10">
        <v>2142605</v>
      </c>
      <c r="Y4" s="5" t="s">
        <v>189</v>
      </c>
      <c r="Z4" t="s">
        <v>170</v>
      </c>
      <c r="AA4" s="14"/>
      <c r="AC4" s="14"/>
      <c r="AD4" s="17">
        <f t="shared" ref="AD4:AD55" si="1">AA4+AB4+AC4</f>
        <v>0</v>
      </c>
      <c r="AF4" s="10"/>
      <c r="AH4" s="10"/>
      <c r="AI4">
        <v>10126</v>
      </c>
      <c r="AJ4" s="43">
        <v>7018</v>
      </c>
      <c r="AK4" s="43">
        <f t="shared" ref="AK4:AK57" si="2">R4*$AM$1</f>
        <v>63003.921000000002</v>
      </c>
      <c r="AM4" s="111">
        <f t="shared" ref="AM4:AM57" si="3">AK4/X4</f>
        <v>2.9405289822435773E-2</v>
      </c>
      <c r="AN4" s="45" t="s">
        <v>1186</v>
      </c>
      <c r="AO4" s="13" t="str">
        <f t="shared" ref="AO4:AO68" si="4">+C4&amp;" "&amp;D4&amp;" "&amp;" "&amp;U4</f>
        <v>BIP SALLY #138  4018482</v>
      </c>
      <c r="AP4">
        <v>40000505</v>
      </c>
      <c r="AS4">
        <v>20008465</v>
      </c>
    </row>
    <row r="5" spans="1:16369" ht="27" hidden="1" customHeight="1">
      <c r="B5" s="4" t="s">
        <v>64</v>
      </c>
      <c r="C5" s="6" t="s">
        <v>314</v>
      </c>
      <c r="D5" s="6" t="s">
        <v>175</v>
      </c>
      <c r="E5" s="4" t="s">
        <v>46</v>
      </c>
      <c r="F5" s="4" t="s">
        <v>49</v>
      </c>
      <c r="G5" s="4" t="s">
        <v>1093</v>
      </c>
      <c r="H5" s="6" t="s">
        <v>167</v>
      </c>
      <c r="I5" s="4" t="s">
        <v>50</v>
      </c>
      <c r="J5" s="94" t="s">
        <v>1095</v>
      </c>
      <c r="K5" t="s">
        <v>155</v>
      </c>
      <c r="M5" s="9">
        <v>480308494</v>
      </c>
      <c r="N5" s="4" t="s">
        <v>51</v>
      </c>
      <c r="O5" s="9">
        <v>6205254042</v>
      </c>
      <c r="P5" s="10">
        <v>6130</v>
      </c>
      <c r="Q5" s="14"/>
      <c r="R5" s="1">
        <f t="shared" si="0"/>
        <v>6130</v>
      </c>
      <c r="S5" s="6" t="s">
        <v>151</v>
      </c>
      <c r="T5" s="6">
        <v>1632</v>
      </c>
      <c r="U5" s="6">
        <v>4018400</v>
      </c>
      <c r="W5" s="22">
        <v>45476</v>
      </c>
      <c r="X5" s="10">
        <v>1746625</v>
      </c>
      <c r="Y5" s="5" t="s">
        <v>189</v>
      </c>
      <c r="Z5" t="s">
        <v>170</v>
      </c>
      <c r="AA5" s="14"/>
      <c r="AC5" s="14"/>
      <c r="AD5" s="17">
        <f t="shared" si="1"/>
        <v>0</v>
      </c>
      <c r="AF5" s="10"/>
      <c r="AH5" s="10"/>
      <c r="AI5">
        <v>10122</v>
      </c>
      <c r="AJ5" s="43">
        <v>7018</v>
      </c>
      <c r="AK5" s="43">
        <f t="shared" si="2"/>
        <v>110821.81800000001</v>
      </c>
      <c r="AM5" s="111">
        <f t="shared" si="3"/>
        <v>6.3449119301510065E-2</v>
      </c>
      <c r="AN5" s="45" t="s">
        <v>1220</v>
      </c>
      <c r="AO5" s="13" t="str">
        <f t="shared" si="4"/>
        <v>BIP-OLIGO #5  4018400</v>
      </c>
      <c r="AP5" s="110" t="s">
        <v>1295</v>
      </c>
      <c r="AS5" t="s">
        <v>1142</v>
      </c>
    </row>
    <row r="6" spans="1:16369" ht="30" hidden="1" customHeight="1">
      <c r="B6" s="4" t="s">
        <v>64</v>
      </c>
      <c r="C6" s="5" t="s">
        <v>43</v>
      </c>
      <c r="D6" s="6" t="s">
        <v>227</v>
      </c>
      <c r="E6" s="4" t="s">
        <v>43</v>
      </c>
      <c r="F6" s="4" t="s">
        <v>40</v>
      </c>
      <c r="G6" s="40" t="s">
        <v>1099</v>
      </c>
      <c r="H6" s="6" t="s">
        <v>167</v>
      </c>
      <c r="I6" s="4" t="s">
        <v>41</v>
      </c>
      <c r="J6" t="s">
        <v>1100</v>
      </c>
      <c r="K6" t="s">
        <v>155</v>
      </c>
      <c r="M6" s="9" t="s">
        <v>1101</v>
      </c>
      <c r="N6" s="4" t="s">
        <v>42</v>
      </c>
      <c r="O6" s="9" t="s">
        <v>1384</v>
      </c>
      <c r="P6" s="10">
        <v>1965</v>
      </c>
      <c r="Q6" s="14"/>
      <c r="R6" s="1">
        <f t="shared" si="0"/>
        <v>1965</v>
      </c>
      <c r="S6" s="6" t="s">
        <v>146</v>
      </c>
      <c r="T6" s="6">
        <v>3921</v>
      </c>
      <c r="U6" s="6">
        <v>4002589</v>
      </c>
      <c r="W6" s="22">
        <v>45478</v>
      </c>
      <c r="X6" s="10">
        <v>1043884</v>
      </c>
      <c r="Y6" s="5" t="s">
        <v>42</v>
      </c>
      <c r="Z6" t="s">
        <v>1382</v>
      </c>
      <c r="AA6" s="14">
        <v>97258.51</v>
      </c>
      <c r="AC6" s="14"/>
      <c r="AD6" s="17">
        <f t="shared" si="1"/>
        <v>97258.51</v>
      </c>
      <c r="AF6" s="10"/>
      <c r="AH6" s="10"/>
      <c r="AI6">
        <v>10132</v>
      </c>
      <c r="AJ6" s="43">
        <v>20300</v>
      </c>
      <c r="AK6" s="43">
        <f t="shared" si="2"/>
        <v>35524.449000000001</v>
      </c>
      <c r="AM6" s="111">
        <f t="shared" si="3"/>
        <v>3.4031031225691746E-2</v>
      </c>
      <c r="AN6" s="45" t="s">
        <v>1383</v>
      </c>
      <c r="AO6" s="13" t="str">
        <f t="shared" si="4"/>
        <v>Perú #15  4002589</v>
      </c>
      <c r="AP6">
        <v>40000603</v>
      </c>
      <c r="AQ6">
        <v>20009558</v>
      </c>
      <c r="AS6" t="s">
        <v>1147</v>
      </c>
    </row>
    <row r="7" spans="1:16369" ht="27" hidden="1" customHeight="1">
      <c r="B7" s="4" t="s">
        <v>64</v>
      </c>
      <c r="C7" s="5" t="s">
        <v>44</v>
      </c>
      <c r="D7" s="6" t="s">
        <v>1096</v>
      </c>
      <c r="E7" s="4" t="s">
        <v>46</v>
      </c>
      <c r="F7" s="4" t="s">
        <v>49</v>
      </c>
      <c r="G7" s="4" t="s">
        <v>1102</v>
      </c>
      <c r="H7" s="6" t="s">
        <v>167</v>
      </c>
      <c r="I7" s="4" t="s">
        <v>50</v>
      </c>
      <c r="J7" s="71" t="s">
        <v>1170</v>
      </c>
      <c r="K7" t="s">
        <v>155</v>
      </c>
      <c r="M7" s="9">
        <v>480308490</v>
      </c>
      <c r="N7" s="4" t="s">
        <v>51</v>
      </c>
      <c r="O7" s="9">
        <v>6205059945</v>
      </c>
      <c r="P7" s="10">
        <v>3485</v>
      </c>
      <c r="Q7" s="14"/>
      <c r="R7" s="1">
        <f t="shared" si="0"/>
        <v>3485</v>
      </c>
      <c r="S7" s="6" t="s">
        <v>151</v>
      </c>
      <c r="T7" s="6">
        <v>1632</v>
      </c>
      <c r="U7" s="6">
        <v>4018598</v>
      </c>
      <c r="W7" s="22">
        <v>45481</v>
      </c>
      <c r="X7" s="10">
        <v>1223734</v>
      </c>
      <c r="Y7" s="5" t="s">
        <v>189</v>
      </c>
      <c r="Z7" t="s">
        <v>170</v>
      </c>
      <c r="AA7" s="14"/>
      <c r="AC7" s="14"/>
      <c r="AD7" s="17">
        <f t="shared" si="1"/>
        <v>0</v>
      </c>
      <c r="AF7" s="10"/>
      <c r="AH7" s="10"/>
      <c r="AI7">
        <v>10133</v>
      </c>
      <c r="AJ7" s="43">
        <v>7018</v>
      </c>
      <c r="AK7" s="43">
        <f t="shared" si="2"/>
        <v>63003.921000000002</v>
      </c>
      <c r="AM7" s="111">
        <f t="shared" si="3"/>
        <v>5.1484980396066464E-2</v>
      </c>
      <c r="AN7" s="45" t="s">
        <v>1186</v>
      </c>
      <c r="AO7" s="13" t="str">
        <f t="shared" si="4"/>
        <v>BIP SALLY #139  4018598</v>
      </c>
      <c r="AP7">
        <v>40000504</v>
      </c>
      <c r="AS7" t="s">
        <v>1140</v>
      </c>
    </row>
    <row r="8" spans="1:16369" ht="35.25" hidden="1" customHeight="1">
      <c r="B8" s="4" t="s">
        <v>64</v>
      </c>
      <c r="C8" s="6" t="s">
        <v>251</v>
      </c>
      <c r="D8" s="6" t="s">
        <v>211</v>
      </c>
      <c r="E8" s="6" t="s">
        <v>776</v>
      </c>
      <c r="F8" s="4" t="s">
        <v>49</v>
      </c>
      <c r="G8" s="40" t="s">
        <v>1103</v>
      </c>
      <c r="H8" s="6" t="s">
        <v>167</v>
      </c>
      <c r="I8" s="4" t="s">
        <v>50</v>
      </c>
      <c r="J8" s="71" t="s">
        <v>1171</v>
      </c>
      <c r="K8" t="s">
        <v>155</v>
      </c>
      <c r="M8" s="9">
        <v>480675872</v>
      </c>
      <c r="N8" s="4" t="s">
        <v>51</v>
      </c>
      <c r="O8" s="9">
        <v>6205376149</v>
      </c>
      <c r="P8" s="10">
        <v>5005</v>
      </c>
      <c r="Q8" s="14"/>
      <c r="R8" s="1">
        <f t="shared" si="0"/>
        <v>5005</v>
      </c>
      <c r="S8" s="6" t="s">
        <v>151</v>
      </c>
      <c r="T8" s="6">
        <v>1632</v>
      </c>
      <c r="U8" s="6">
        <v>4018600</v>
      </c>
      <c r="W8" s="22">
        <v>45481</v>
      </c>
      <c r="X8" s="10">
        <v>1089131</v>
      </c>
      <c r="Y8" s="5" t="s">
        <v>189</v>
      </c>
      <c r="Z8" t="s">
        <v>170</v>
      </c>
      <c r="AA8" s="14"/>
      <c r="AC8" s="14"/>
      <c r="AD8" s="17">
        <f t="shared" si="1"/>
        <v>0</v>
      </c>
      <c r="AF8" s="10"/>
      <c r="AH8" s="10"/>
      <c r="AI8">
        <v>10135</v>
      </c>
      <c r="AJ8" s="43">
        <v>7018</v>
      </c>
      <c r="AK8" s="43">
        <f t="shared" si="2"/>
        <v>90483.393000000011</v>
      </c>
      <c r="AM8" s="111">
        <f t="shared" si="3"/>
        <v>8.3078521316535855E-2</v>
      </c>
      <c r="AN8" s="45" t="s">
        <v>1220</v>
      </c>
      <c r="AO8" s="13" t="str">
        <f t="shared" si="4"/>
        <v>BIP ITS A 10 #13  4018600</v>
      </c>
      <c r="AP8" s="110" t="s">
        <v>1282</v>
      </c>
      <c r="AS8" t="s">
        <v>1133</v>
      </c>
    </row>
    <row r="9" spans="1:16369" ht="27" hidden="1" customHeight="1">
      <c r="B9" s="4" t="s">
        <v>64</v>
      </c>
      <c r="C9" s="5" t="s">
        <v>44</v>
      </c>
      <c r="D9" s="6" t="s">
        <v>1098</v>
      </c>
      <c r="E9" s="4" t="s">
        <v>46</v>
      </c>
      <c r="F9" s="4" t="s">
        <v>49</v>
      </c>
      <c r="G9" s="4" t="s">
        <v>1106</v>
      </c>
      <c r="H9" s="6" t="s">
        <v>167</v>
      </c>
      <c r="I9" s="4" t="s">
        <v>50</v>
      </c>
      <c r="J9" s="102">
        <v>9024</v>
      </c>
      <c r="K9" t="s">
        <v>155</v>
      </c>
      <c r="M9" s="9">
        <v>480308493</v>
      </c>
      <c r="N9" s="4" t="s">
        <v>51</v>
      </c>
      <c r="O9" s="9">
        <v>6205176125</v>
      </c>
      <c r="P9" s="10">
        <v>3485</v>
      </c>
      <c r="Q9" s="14"/>
      <c r="R9" s="1">
        <f t="shared" si="0"/>
        <v>3485</v>
      </c>
      <c r="S9" s="6" t="s">
        <v>151</v>
      </c>
      <c r="T9" s="6">
        <v>1632</v>
      </c>
      <c r="U9" s="6">
        <v>4018748</v>
      </c>
      <c r="W9" s="22">
        <v>45483</v>
      </c>
      <c r="X9" s="10">
        <v>765818</v>
      </c>
      <c r="Y9" s="5" t="s">
        <v>189</v>
      </c>
      <c r="Z9" t="s">
        <v>170</v>
      </c>
      <c r="AA9" s="14"/>
      <c r="AC9" s="14"/>
      <c r="AD9" s="17">
        <f t="shared" si="1"/>
        <v>0</v>
      </c>
      <c r="AF9" s="10"/>
      <c r="AH9" s="10"/>
      <c r="AI9">
        <v>10138</v>
      </c>
      <c r="AJ9" s="43">
        <v>7018</v>
      </c>
      <c r="AK9" s="43">
        <f t="shared" si="2"/>
        <v>63003.921000000002</v>
      </c>
      <c r="AM9" s="111">
        <f t="shared" si="3"/>
        <v>8.2270096811513968E-2</v>
      </c>
      <c r="AN9" s="45" t="s">
        <v>1241</v>
      </c>
      <c r="AO9" s="13" t="str">
        <f t="shared" si="4"/>
        <v>BIP SALLY #140  4018748</v>
      </c>
      <c r="AP9">
        <v>40000532</v>
      </c>
      <c r="AS9" t="s">
        <v>1141</v>
      </c>
    </row>
    <row r="10" spans="1:16369" ht="27" hidden="1" customHeight="1">
      <c r="B10" s="4" t="s">
        <v>64</v>
      </c>
      <c r="C10" s="6" t="s">
        <v>251</v>
      </c>
      <c r="D10" s="6" t="s">
        <v>212</v>
      </c>
      <c r="E10" s="6" t="s">
        <v>776</v>
      </c>
      <c r="F10" s="4" t="s">
        <v>49</v>
      </c>
      <c r="G10" s="4" t="s">
        <v>1107</v>
      </c>
      <c r="H10" s="6" t="s">
        <v>167</v>
      </c>
      <c r="I10" s="4" t="s">
        <v>50</v>
      </c>
      <c r="J10" s="71" t="s">
        <v>1172</v>
      </c>
      <c r="K10" t="s">
        <v>155</v>
      </c>
      <c r="M10" s="9">
        <v>480675873</v>
      </c>
      <c r="N10" s="4" t="s">
        <v>51</v>
      </c>
      <c r="O10" s="9">
        <v>6205212371</v>
      </c>
      <c r="P10" s="10">
        <v>5005</v>
      </c>
      <c r="Q10" s="14"/>
      <c r="R10" s="1">
        <f t="shared" si="0"/>
        <v>5005</v>
      </c>
      <c r="S10" s="6" t="s">
        <v>151</v>
      </c>
      <c r="T10" s="6">
        <v>1632</v>
      </c>
      <c r="U10" s="6">
        <v>4018728</v>
      </c>
      <c r="W10" s="22">
        <v>45482</v>
      </c>
      <c r="X10" s="10">
        <v>814722</v>
      </c>
      <c r="Y10" s="5" t="s">
        <v>189</v>
      </c>
      <c r="Z10" t="s">
        <v>170</v>
      </c>
      <c r="AA10" s="14"/>
      <c r="AC10" s="14"/>
      <c r="AD10" s="17">
        <f t="shared" si="1"/>
        <v>0</v>
      </c>
      <c r="AF10" s="10"/>
      <c r="AH10" s="10"/>
      <c r="AI10">
        <v>10139</v>
      </c>
      <c r="AJ10" s="43">
        <v>7018</v>
      </c>
      <c r="AK10" s="43">
        <f t="shared" si="2"/>
        <v>90483.393000000011</v>
      </c>
      <c r="AM10" s="111">
        <f t="shared" si="3"/>
        <v>0.11106045129504298</v>
      </c>
      <c r="AN10" s="45" t="s">
        <v>1220</v>
      </c>
      <c r="AO10" s="13" t="str">
        <f t="shared" si="4"/>
        <v>BIP ITS A 10 #14  4018728</v>
      </c>
      <c r="AP10" s="110" t="s">
        <v>1283</v>
      </c>
      <c r="AS10" t="s">
        <v>1134</v>
      </c>
    </row>
    <row r="11" spans="1:16369" ht="49.5" hidden="1" customHeight="1">
      <c r="B11" s="4" t="s">
        <v>64</v>
      </c>
      <c r="C11" s="5" t="s">
        <v>84</v>
      </c>
      <c r="D11" s="6" t="s">
        <v>171</v>
      </c>
      <c r="E11" s="4" t="s">
        <v>84</v>
      </c>
      <c r="F11" s="4" t="s">
        <v>40</v>
      </c>
      <c r="G11" s="4" t="s">
        <v>1121</v>
      </c>
      <c r="H11" s="6" t="s">
        <v>167</v>
      </c>
      <c r="I11" s="4" t="s">
        <v>41</v>
      </c>
      <c r="J11" t="s">
        <v>1122</v>
      </c>
      <c r="K11" t="s">
        <v>155</v>
      </c>
      <c r="M11" s="88" t="s">
        <v>1127</v>
      </c>
      <c r="N11" s="4" t="s">
        <v>74</v>
      </c>
      <c r="O11" s="9">
        <v>10121576</v>
      </c>
      <c r="P11" s="10">
        <v>1770</v>
      </c>
      <c r="Q11" s="14"/>
      <c r="R11" s="1">
        <f t="shared" si="0"/>
        <v>1770</v>
      </c>
      <c r="S11" s="6" t="s">
        <v>147</v>
      </c>
      <c r="T11" s="6">
        <v>3921</v>
      </c>
      <c r="U11" s="6">
        <v>4012231</v>
      </c>
      <c r="W11" s="22">
        <v>45488</v>
      </c>
      <c r="X11" s="10">
        <v>702956</v>
      </c>
      <c r="Y11" s="99" t="s">
        <v>1262</v>
      </c>
      <c r="Z11" s="88" t="s">
        <v>1368</v>
      </c>
      <c r="AA11" s="14">
        <f>45240+16471.12</f>
        <v>61711.119999999995</v>
      </c>
      <c r="AC11" s="14"/>
      <c r="AD11" s="17">
        <f t="shared" si="1"/>
        <v>61711.119999999995</v>
      </c>
      <c r="AF11" s="10"/>
      <c r="AH11" s="10"/>
      <c r="AI11">
        <v>10153</v>
      </c>
      <c r="AJ11" s="43">
        <v>9639.6</v>
      </c>
      <c r="AK11" s="43">
        <f t="shared" si="2"/>
        <v>31999.122000000003</v>
      </c>
      <c r="AM11" s="111">
        <f t="shared" si="3"/>
        <v>4.5520803578033335E-2</v>
      </c>
      <c r="AN11" s="45" t="s">
        <v>1369</v>
      </c>
      <c r="AO11" s="13" t="str">
        <f t="shared" si="4"/>
        <v>Brasil #2  4012231</v>
      </c>
      <c r="AP11" t="s">
        <v>1300</v>
      </c>
      <c r="AQ11">
        <v>20009522</v>
      </c>
      <c r="AS11">
        <v>20008072</v>
      </c>
    </row>
    <row r="12" spans="1:16369" ht="49.5" customHeight="1">
      <c r="B12" s="4" t="s">
        <v>64</v>
      </c>
      <c r="C12" s="5" t="s">
        <v>84</v>
      </c>
      <c r="D12" s="6" t="s">
        <v>1187</v>
      </c>
      <c r="E12" s="4" t="s">
        <v>84</v>
      </c>
      <c r="F12" s="4" t="s">
        <v>52</v>
      </c>
      <c r="G12" s="4" t="s">
        <v>1298</v>
      </c>
      <c r="H12" s="6" t="s">
        <v>167</v>
      </c>
      <c r="I12" s="4" t="s">
        <v>140</v>
      </c>
      <c r="J12" s="71" t="s">
        <v>245</v>
      </c>
      <c r="K12" t="s">
        <v>155</v>
      </c>
      <c r="M12" s="88" t="s">
        <v>1299</v>
      </c>
      <c r="N12" s="4" t="s">
        <v>70</v>
      </c>
      <c r="O12" s="9" t="s">
        <v>245</v>
      </c>
      <c r="P12" s="10">
        <v>0</v>
      </c>
      <c r="Q12" s="14"/>
      <c r="R12" s="1">
        <f t="shared" si="0"/>
        <v>0</v>
      </c>
      <c r="S12" s="6" t="s">
        <v>148</v>
      </c>
      <c r="T12" s="6" t="s">
        <v>245</v>
      </c>
      <c r="U12" s="6" t="s">
        <v>245</v>
      </c>
      <c r="W12" s="107" t="s">
        <v>245</v>
      </c>
      <c r="X12" s="10">
        <v>0</v>
      </c>
      <c r="Y12" s="99" t="s">
        <v>245</v>
      </c>
      <c r="Z12" s="88" t="s">
        <v>245</v>
      </c>
      <c r="AA12" s="14">
        <v>0</v>
      </c>
      <c r="AC12" s="14"/>
      <c r="AD12" s="17">
        <v>0</v>
      </c>
      <c r="AF12" s="10"/>
      <c r="AH12" s="10"/>
      <c r="AI12" s="95" t="s">
        <v>245</v>
      </c>
      <c r="AJ12" s="43">
        <v>0</v>
      </c>
      <c r="AK12" s="43">
        <f t="shared" si="2"/>
        <v>0</v>
      </c>
      <c r="AM12" s="111" t="e">
        <f t="shared" si="3"/>
        <v>#DIV/0!</v>
      </c>
      <c r="AN12" s="45"/>
      <c r="AO12" s="13" t="str">
        <f t="shared" si="4"/>
        <v>Brasil ENVIO AEREO #2  N/A</v>
      </c>
    </row>
    <row r="13" spans="1:16369" ht="27" hidden="1" customHeight="1">
      <c r="B13" s="4" t="s">
        <v>64</v>
      </c>
      <c r="C13" s="6" t="s">
        <v>251</v>
      </c>
      <c r="D13" s="6" t="s">
        <v>227</v>
      </c>
      <c r="E13" s="6" t="s">
        <v>776</v>
      </c>
      <c r="F13" s="4" t="s">
        <v>49</v>
      </c>
      <c r="G13" s="4" t="s">
        <v>1123</v>
      </c>
      <c r="H13" s="6" t="s">
        <v>167</v>
      </c>
      <c r="I13" s="4" t="s">
        <v>50</v>
      </c>
      <c r="J13" s="71" t="s">
        <v>1163</v>
      </c>
      <c r="K13" t="s">
        <v>155</v>
      </c>
      <c r="M13" s="9">
        <v>480675871</v>
      </c>
      <c r="N13" s="4" t="s">
        <v>51</v>
      </c>
      <c r="O13" s="9">
        <v>6205346321</v>
      </c>
      <c r="P13" s="10">
        <v>5005</v>
      </c>
      <c r="Q13" s="14"/>
      <c r="R13" s="1">
        <f t="shared" si="0"/>
        <v>5005</v>
      </c>
      <c r="S13" s="6" t="s">
        <v>151</v>
      </c>
      <c r="T13" s="6">
        <v>1632</v>
      </c>
      <c r="U13" s="6">
        <v>4018966</v>
      </c>
      <c r="W13" s="22">
        <v>45482</v>
      </c>
      <c r="X13" s="10">
        <v>795424</v>
      </c>
      <c r="Y13" s="5" t="s">
        <v>189</v>
      </c>
      <c r="Z13" t="s">
        <v>170</v>
      </c>
      <c r="AA13" s="14"/>
      <c r="AC13" s="14"/>
      <c r="AD13" s="17">
        <f t="shared" si="1"/>
        <v>0</v>
      </c>
      <c r="AF13" s="10"/>
      <c r="AH13" s="10"/>
      <c r="AI13">
        <v>10140</v>
      </c>
      <c r="AJ13" s="43">
        <v>7018</v>
      </c>
      <c r="AK13" s="43">
        <f t="shared" si="2"/>
        <v>90483.393000000011</v>
      </c>
      <c r="AM13" s="111">
        <f t="shared" si="3"/>
        <v>0.11375491938890454</v>
      </c>
      <c r="AN13" s="45" t="s">
        <v>1219</v>
      </c>
      <c r="AO13" s="13" t="str">
        <f t="shared" si="4"/>
        <v>BIP ITS A 10 #15  4018966</v>
      </c>
      <c r="AP13" s="110" t="s">
        <v>1284</v>
      </c>
      <c r="AS13">
        <v>20008068</v>
      </c>
    </row>
    <row r="14" spans="1:16369" ht="27" hidden="1" customHeight="1">
      <c r="B14" s="4" t="s">
        <v>64</v>
      </c>
      <c r="C14" s="5" t="s">
        <v>44</v>
      </c>
      <c r="D14" s="6" t="s">
        <v>1117</v>
      </c>
      <c r="E14" s="4" t="s">
        <v>46</v>
      </c>
      <c r="F14" s="4" t="s">
        <v>49</v>
      </c>
      <c r="G14" s="4" t="s">
        <v>1125</v>
      </c>
      <c r="H14" s="6" t="s">
        <v>167</v>
      </c>
      <c r="I14" s="4" t="s">
        <v>50</v>
      </c>
      <c r="J14" s="104" t="s">
        <v>1173</v>
      </c>
      <c r="K14" t="s">
        <v>155</v>
      </c>
      <c r="M14" s="9">
        <v>480308491</v>
      </c>
      <c r="N14" s="4" t="s">
        <v>51</v>
      </c>
      <c r="O14" s="9">
        <v>6205061661</v>
      </c>
      <c r="P14" s="10">
        <v>3485</v>
      </c>
      <c r="Q14" s="14"/>
      <c r="R14" s="1">
        <f t="shared" si="0"/>
        <v>3485</v>
      </c>
      <c r="S14" s="6" t="s">
        <v>151</v>
      </c>
      <c r="T14" s="6">
        <v>1632</v>
      </c>
      <c r="U14" s="6">
        <v>4018947</v>
      </c>
      <c r="W14" s="22">
        <v>45482</v>
      </c>
      <c r="X14" s="10">
        <v>728522</v>
      </c>
      <c r="Y14" s="5" t="s">
        <v>189</v>
      </c>
      <c r="Z14" t="s">
        <v>457</v>
      </c>
      <c r="AA14" s="14"/>
      <c r="AC14" s="14"/>
      <c r="AD14" s="17">
        <f t="shared" si="1"/>
        <v>0</v>
      </c>
      <c r="AF14" s="10"/>
      <c r="AH14" s="10"/>
      <c r="AI14">
        <v>10141</v>
      </c>
      <c r="AJ14" s="43">
        <v>7018</v>
      </c>
      <c r="AK14" s="43">
        <f t="shared" si="2"/>
        <v>63003.921000000002</v>
      </c>
      <c r="AM14" s="111">
        <f t="shared" si="3"/>
        <v>8.648183719915116E-2</v>
      </c>
      <c r="AN14" s="45" t="s">
        <v>1188</v>
      </c>
      <c r="AO14" s="13" t="str">
        <f t="shared" si="4"/>
        <v>BIP SALLY #141  4018947</v>
      </c>
      <c r="AP14">
        <v>40000506</v>
      </c>
      <c r="AS14">
        <v>20008069</v>
      </c>
    </row>
    <row r="15" spans="1:16369" ht="45" hidden="1" customHeight="1">
      <c r="B15" s="4" t="s">
        <v>64</v>
      </c>
      <c r="C15" s="5" t="s">
        <v>92</v>
      </c>
      <c r="D15" s="6" t="s">
        <v>227</v>
      </c>
      <c r="E15" s="4" t="s">
        <v>92</v>
      </c>
      <c r="F15" s="4" t="s">
        <v>40</v>
      </c>
      <c r="G15" s="40" t="s">
        <v>1216</v>
      </c>
      <c r="H15" s="6" t="s">
        <v>167</v>
      </c>
      <c r="I15" s="6" t="s">
        <v>432</v>
      </c>
      <c r="J15" s="103" t="s">
        <v>1169</v>
      </c>
      <c r="K15" t="s">
        <v>155</v>
      </c>
      <c r="M15" s="88" t="s">
        <v>1128</v>
      </c>
      <c r="N15" s="4" t="s">
        <v>74</v>
      </c>
      <c r="O15" s="9">
        <v>10121574</v>
      </c>
      <c r="P15" s="10">
        <v>1528</v>
      </c>
      <c r="Q15" s="14"/>
      <c r="R15" s="1">
        <f t="shared" si="0"/>
        <v>1528</v>
      </c>
      <c r="S15" s="6" t="s">
        <v>147</v>
      </c>
      <c r="T15" s="6">
        <v>3921</v>
      </c>
      <c r="U15" s="6">
        <v>4012232</v>
      </c>
      <c r="W15" s="22">
        <v>45488</v>
      </c>
      <c r="X15" s="10">
        <v>1589328</v>
      </c>
      <c r="Y15" s="99" t="s">
        <v>1262</v>
      </c>
      <c r="Z15" s="88" t="s">
        <v>1370</v>
      </c>
      <c r="AA15" s="14">
        <f>78880+32953.46</f>
        <v>111833.45999999999</v>
      </c>
      <c r="AC15" s="14"/>
      <c r="AD15" s="17">
        <f t="shared" si="1"/>
        <v>111833.45999999999</v>
      </c>
      <c r="AF15" s="10"/>
      <c r="AH15" s="10"/>
      <c r="AI15">
        <v>10156</v>
      </c>
      <c r="AJ15" s="43">
        <v>9639.6</v>
      </c>
      <c r="AK15" s="43">
        <f t="shared" si="2"/>
        <v>27624.100800000004</v>
      </c>
      <c r="AM15" s="111">
        <f t="shared" si="3"/>
        <v>1.7380994231524269E-2</v>
      </c>
      <c r="AN15" s="45" t="s">
        <v>1369</v>
      </c>
      <c r="AO15" s="13" t="str">
        <f t="shared" si="4"/>
        <v>Italia #15  4012232</v>
      </c>
      <c r="AP15" t="s">
        <v>1280</v>
      </c>
      <c r="AQ15">
        <v>20009525</v>
      </c>
      <c r="AS15">
        <v>20008075</v>
      </c>
    </row>
    <row r="16" spans="1:16369" ht="48.75" hidden="1" customHeight="1">
      <c r="B16" s="4" t="s">
        <v>64</v>
      </c>
      <c r="C16" s="5" t="s">
        <v>92</v>
      </c>
      <c r="D16" s="6" t="s">
        <v>623</v>
      </c>
      <c r="E16" s="4" t="s">
        <v>92</v>
      </c>
      <c r="F16" s="4" t="s">
        <v>40</v>
      </c>
      <c r="G16" s="40" t="s">
        <v>1190</v>
      </c>
      <c r="H16" s="6" t="s">
        <v>167</v>
      </c>
      <c r="I16" s="6" t="s">
        <v>432</v>
      </c>
      <c r="J16" s="103" t="s">
        <v>1213</v>
      </c>
      <c r="K16" t="s">
        <v>155</v>
      </c>
      <c r="M16" s="88" t="s">
        <v>1129</v>
      </c>
      <c r="N16" s="4" t="s">
        <v>74</v>
      </c>
      <c r="O16" s="9">
        <v>10121776</v>
      </c>
      <c r="P16" s="10">
        <v>1528</v>
      </c>
      <c r="Q16" s="14"/>
      <c r="R16" s="1">
        <f t="shared" si="0"/>
        <v>1528</v>
      </c>
      <c r="S16" s="6" t="s">
        <v>147</v>
      </c>
      <c r="T16" s="6">
        <v>3921</v>
      </c>
      <c r="U16" s="6">
        <v>4012233</v>
      </c>
      <c r="W16" s="22">
        <v>45495</v>
      </c>
      <c r="X16" s="10">
        <v>1914324</v>
      </c>
      <c r="Y16" s="99" t="s">
        <v>1243</v>
      </c>
      <c r="Z16" s="88" t="s">
        <v>1371</v>
      </c>
      <c r="AA16" s="14">
        <f>78880+32953.46</f>
        <v>111833.45999999999</v>
      </c>
      <c r="AC16" s="14"/>
      <c r="AD16" s="17">
        <f t="shared" si="1"/>
        <v>111833.45999999999</v>
      </c>
      <c r="AF16" s="10"/>
      <c r="AH16" s="10"/>
      <c r="AI16">
        <v>10175</v>
      </c>
      <c r="AJ16" s="43">
        <v>9639.6</v>
      </c>
      <c r="AK16" s="43">
        <f t="shared" si="2"/>
        <v>27624.100800000004</v>
      </c>
      <c r="AM16" s="111">
        <f t="shared" si="3"/>
        <v>1.4430211813674177E-2</v>
      </c>
      <c r="AN16" s="45" t="s">
        <v>1372</v>
      </c>
      <c r="AO16" s="13" t="str">
        <f t="shared" si="4"/>
        <v>Italia #16  4012233</v>
      </c>
      <c r="AP16" t="s">
        <v>1296</v>
      </c>
      <c r="AQ16">
        <v>20009555</v>
      </c>
      <c r="AS16">
        <v>20008083</v>
      </c>
    </row>
    <row r="17" spans="1:45" ht="51.75" hidden="1" customHeight="1">
      <c r="A17" t="s">
        <v>1223</v>
      </c>
      <c r="B17" s="4" t="s">
        <v>64</v>
      </c>
      <c r="C17" s="5" t="s">
        <v>83</v>
      </c>
      <c r="D17" s="6" t="s">
        <v>171</v>
      </c>
      <c r="E17" s="4" t="s">
        <v>83</v>
      </c>
      <c r="F17" s="4" t="s">
        <v>40</v>
      </c>
      <c r="G17" s="40" t="s">
        <v>1191</v>
      </c>
      <c r="H17" s="6" t="s">
        <v>167</v>
      </c>
      <c r="I17" s="4" t="s">
        <v>41</v>
      </c>
      <c r="J17" s="106" t="s">
        <v>1210</v>
      </c>
      <c r="K17" t="s">
        <v>155</v>
      </c>
      <c r="M17" s="88" t="s">
        <v>1276</v>
      </c>
      <c r="N17" s="4" t="s">
        <v>74</v>
      </c>
      <c r="O17" s="9">
        <v>10122639</v>
      </c>
      <c r="P17" s="10">
        <v>2088</v>
      </c>
      <c r="Q17" s="14"/>
      <c r="R17" s="1">
        <f t="shared" si="0"/>
        <v>2088</v>
      </c>
      <c r="S17" s="6" t="s">
        <v>147</v>
      </c>
      <c r="T17" s="6">
        <v>3921</v>
      </c>
      <c r="U17" s="6">
        <v>4012777</v>
      </c>
      <c r="V17">
        <v>4013165</v>
      </c>
      <c r="W17" s="22">
        <v>45495</v>
      </c>
      <c r="X17" s="10">
        <v>1235232</v>
      </c>
      <c r="Y17" s="99" t="s">
        <v>1243</v>
      </c>
      <c r="Z17" s="9" t="s">
        <v>1542</v>
      </c>
      <c r="AA17" s="14">
        <f>45240+17248.07</f>
        <v>62488.07</v>
      </c>
      <c r="AC17" s="14"/>
      <c r="AD17" s="17">
        <f t="shared" si="1"/>
        <v>62488.07</v>
      </c>
      <c r="AF17" s="10"/>
      <c r="AH17" s="10"/>
      <c r="AI17">
        <v>10176</v>
      </c>
      <c r="AJ17" s="43">
        <v>9639.6</v>
      </c>
      <c r="AK17" s="43">
        <f t="shared" si="2"/>
        <v>37748.116800000003</v>
      </c>
      <c r="AM17" s="111">
        <f t="shared" si="3"/>
        <v>3.0559536022382844E-2</v>
      </c>
      <c r="AN17" s="45" t="s">
        <v>1543</v>
      </c>
      <c r="AO17" s="13" t="str">
        <f t="shared" si="4"/>
        <v>Argentina #2  4012777</v>
      </c>
      <c r="AP17" t="s">
        <v>1446</v>
      </c>
      <c r="AQ17">
        <v>20011386</v>
      </c>
      <c r="AS17">
        <v>20008084</v>
      </c>
    </row>
    <row r="18" spans="1:45" ht="30" hidden="1" customHeight="1">
      <c r="B18" s="4" t="s">
        <v>64</v>
      </c>
      <c r="C18" s="6" t="s">
        <v>251</v>
      </c>
      <c r="D18" s="6" t="s">
        <v>623</v>
      </c>
      <c r="E18" s="6" t="s">
        <v>776</v>
      </c>
      <c r="F18" s="4" t="s">
        <v>49</v>
      </c>
      <c r="G18" s="40" t="s">
        <v>1124</v>
      </c>
      <c r="H18" s="6" t="s">
        <v>167</v>
      </c>
      <c r="I18" s="4" t="s">
        <v>50</v>
      </c>
      <c r="J18" s="105">
        <v>534455</v>
      </c>
      <c r="K18" t="s">
        <v>155</v>
      </c>
      <c r="M18" s="9">
        <v>480937876</v>
      </c>
      <c r="N18" s="4" t="s">
        <v>51</v>
      </c>
      <c r="O18" s="9">
        <v>6205284922</v>
      </c>
      <c r="P18" s="10">
        <v>5005</v>
      </c>
      <c r="Q18" s="14"/>
      <c r="R18" s="1">
        <f t="shared" si="0"/>
        <v>5005</v>
      </c>
      <c r="S18" s="6" t="s">
        <v>151</v>
      </c>
      <c r="T18" s="6">
        <v>1632</v>
      </c>
      <c r="U18" s="6">
        <v>4019114</v>
      </c>
      <c r="W18" s="22">
        <v>45482</v>
      </c>
      <c r="X18" s="10">
        <v>2271867</v>
      </c>
      <c r="Y18" s="5" t="s">
        <v>189</v>
      </c>
      <c r="Z18" t="s">
        <v>457</v>
      </c>
      <c r="AA18" s="14"/>
      <c r="AC18" s="14"/>
      <c r="AD18" s="17">
        <f t="shared" si="1"/>
        <v>0</v>
      </c>
      <c r="AF18" s="10"/>
      <c r="AH18" s="10"/>
      <c r="AI18">
        <v>10144</v>
      </c>
      <c r="AJ18" s="43">
        <v>7018</v>
      </c>
      <c r="AK18" s="43">
        <f t="shared" si="2"/>
        <v>90483.393000000011</v>
      </c>
      <c r="AM18" s="111">
        <f t="shared" si="3"/>
        <v>3.9827768526942822E-2</v>
      </c>
      <c r="AN18" s="45" t="s">
        <v>1219</v>
      </c>
      <c r="AO18" s="13" t="str">
        <f t="shared" si="4"/>
        <v>BIP ITS A 10 #16  4019114</v>
      </c>
      <c r="AP18" s="110" t="s">
        <v>1285</v>
      </c>
      <c r="AS18">
        <v>20008071</v>
      </c>
    </row>
    <row r="19" spans="1:45" ht="27" hidden="1" customHeight="1">
      <c r="B19" s="4" t="s">
        <v>64</v>
      </c>
      <c r="C19" s="5" t="s">
        <v>44</v>
      </c>
      <c r="D19" s="6" t="s">
        <v>1108</v>
      </c>
      <c r="E19" s="4" t="s">
        <v>46</v>
      </c>
      <c r="F19" s="4" t="s">
        <v>49</v>
      </c>
      <c r="G19" s="4" t="s">
        <v>1126</v>
      </c>
      <c r="H19" s="6" t="s">
        <v>167</v>
      </c>
      <c r="I19" s="4" t="s">
        <v>50</v>
      </c>
      <c r="J19" s="71" t="s">
        <v>762</v>
      </c>
      <c r="K19" t="s">
        <v>155</v>
      </c>
      <c r="M19" s="9">
        <v>480937878</v>
      </c>
      <c r="N19" s="4" t="s">
        <v>51</v>
      </c>
      <c r="O19" s="9">
        <v>6205064424</v>
      </c>
      <c r="P19" s="10">
        <v>3485</v>
      </c>
      <c r="Q19" s="14"/>
      <c r="R19" s="1">
        <f t="shared" si="0"/>
        <v>3485</v>
      </c>
      <c r="S19" s="6" t="s">
        <v>151</v>
      </c>
      <c r="T19" s="6">
        <v>1632</v>
      </c>
      <c r="U19" s="6">
        <v>4019130</v>
      </c>
      <c r="W19" s="22">
        <v>45482</v>
      </c>
      <c r="X19" s="10">
        <v>571263</v>
      </c>
      <c r="Y19" s="5" t="s">
        <v>189</v>
      </c>
      <c r="Z19" t="s">
        <v>457</v>
      </c>
      <c r="AA19" s="14"/>
      <c r="AC19" s="14"/>
      <c r="AD19" s="17">
        <f t="shared" si="1"/>
        <v>0</v>
      </c>
      <c r="AF19" s="10"/>
      <c r="AH19" s="10"/>
      <c r="AI19">
        <v>10143</v>
      </c>
      <c r="AJ19" s="43">
        <v>7018</v>
      </c>
      <c r="AK19" s="43">
        <f t="shared" si="2"/>
        <v>63003.921000000002</v>
      </c>
      <c r="AM19" s="111">
        <f t="shared" si="3"/>
        <v>0.11028881793499667</v>
      </c>
      <c r="AN19" s="45" t="s">
        <v>1188</v>
      </c>
      <c r="AO19" s="13" t="str">
        <f t="shared" si="4"/>
        <v>BIP SALLY #142  4019130</v>
      </c>
      <c r="AP19">
        <v>40000507</v>
      </c>
      <c r="AS19">
        <v>20008070</v>
      </c>
    </row>
    <row r="20" spans="1:45" ht="27" hidden="1" customHeight="1">
      <c r="B20" s="4" t="s">
        <v>64</v>
      </c>
      <c r="C20" s="5" t="s">
        <v>44</v>
      </c>
      <c r="D20" s="6" t="s">
        <v>1118</v>
      </c>
      <c r="E20" s="4" t="s">
        <v>46</v>
      </c>
      <c r="F20" s="4" t="s">
        <v>49</v>
      </c>
      <c r="G20" s="4" t="s">
        <v>1153</v>
      </c>
      <c r="H20" s="6" t="s">
        <v>167</v>
      </c>
      <c r="I20" s="4" t="s">
        <v>50</v>
      </c>
      <c r="J20" s="71" t="s">
        <v>1164</v>
      </c>
      <c r="K20" t="s">
        <v>155</v>
      </c>
      <c r="M20" s="9">
        <v>480937874</v>
      </c>
      <c r="N20" s="4" t="s">
        <v>51</v>
      </c>
      <c r="O20" s="9">
        <v>6205179854</v>
      </c>
      <c r="P20" s="10">
        <v>3485</v>
      </c>
      <c r="Q20" s="14"/>
      <c r="R20" s="1">
        <f t="shared" si="0"/>
        <v>3485</v>
      </c>
      <c r="S20" s="6" t="s">
        <v>151</v>
      </c>
      <c r="T20" s="6">
        <v>1632</v>
      </c>
      <c r="U20" s="6">
        <v>4019285</v>
      </c>
      <c r="W20" s="22">
        <v>45484</v>
      </c>
      <c r="X20" s="10">
        <v>1176465</v>
      </c>
      <c r="Y20" s="5" t="s">
        <v>189</v>
      </c>
      <c r="Z20" t="s">
        <v>457</v>
      </c>
      <c r="AA20" s="14"/>
      <c r="AC20" s="14"/>
      <c r="AD20" s="17">
        <f t="shared" si="1"/>
        <v>0</v>
      </c>
      <c r="AF20" s="10"/>
      <c r="AH20" s="10"/>
      <c r="AI20">
        <v>10154</v>
      </c>
      <c r="AJ20" s="43">
        <v>7018</v>
      </c>
      <c r="AK20" s="43">
        <f t="shared" si="2"/>
        <v>63003.921000000002</v>
      </c>
      <c r="AM20" s="111">
        <f t="shared" si="3"/>
        <v>5.3553587229539339E-2</v>
      </c>
      <c r="AN20" s="45" t="s">
        <v>1219</v>
      </c>
      <c r="AO20" s="13" t="str">
        <f t="shared" si="4"/>
        <v>BIP SALLY #143  4019285</v>
      </c>
      <c r="AP20" s="110" t="s">
        <v>1287</v>
      </c>
      <c r="AS20">
        <v>20008073</v>
      </c>
    </row>
    <row r="21" spans="1:45" ht="27" hidden="1" customHeight="1">
      <c r="B21" s="4" t="s">
        <v>64</v>
      </c>
      <c r="C21" s="5" t="s">
        <v>44</v>
      </c>
      <c r="D21" s="6" t="s">
        <v>1119</v>
      </c>
      <c r="E21" s="4" t="s">
        <v>46</v>
      </c>
      <c r="F21" s="4" t="s">
        <v>49</v>
      </c>
      <c r="G21" s="4" t="s">
        <v>1154</v>
      </c>
      <c r="H21" s="6" t="s">
        <v>167</v>
      </c>
      <c r="I21" s="4" t="s">
        <v>50</v>
      </c>
      <c r="J21" s="69" t="s">
        <v>1165</v>
      </c>
      <c r="K21" t="s">
        <v>155</v>
      </c>
      <c r="M21" s="9">
        <v>480937875</v>
      </c>
      <c r="N21" s="4" t="s">
        <v>51</v>
      </c>
      <c r="O21" s="9">
        <v>6205257448</v>
      </c>
      <c r="P21" s="10">
        <v>3485</v>
      </c>
      <c r="Q21" s="14"/>
      <c r="R21" s="1">
        <f t="shared" si="0"/>
        <v>3485</v>
      </c>
      <c r="S21" s="6" t="s">
        <v>151</v>
      </c>
      <c r="T21" s="6">
        <v>1632</v>
      </c>
      <c r="U21" s="6">
        <v>4019379</v>
      </c>
      <c r="W21" s="22">
        <v>45484</v>
      </c>
      <c r="X21" s="10">
        <v>1349075</v>
      </c>
      <c r="Y21" s="5" t="s">
        <v>189</v>
      </c>
      <c r="Z21" t="s">
        <v>457</v>
      </c>
      <c r="AA21" s="14"/>
      <c r="AC21" s="14"/>
      <c r="AD21" s="17">
        <f t="shared" si="1"/>
        <v>0</v>
      </c>
      <c r="AF21" s="10"/>
      <c r="AH21" s="10"/>
      <c r="AI21">
        <v>10155</v>
      </c>
      <c r="AJ21" s="43">
        <v>7018</v>
      </c>
      <c r="AK21" s="43">
        <f t="shared" si="2"/>
        <v>63003.921000000002</v>
      </c>
      <c r="AM21" s="111">
        <f t="shared" si="3"/>
        <v>4.6701570335229696E-2</v>
      </c>
      <c r="AN21" s="45" t="s">
        <v>1219</v>
      </c>
      <c r="AO21" s="13" t="str">
        <f t="shared" si="4"/>
        <v>BIP SALLY #144  4019379</v>
      </c>
      <c r="AP21" s="110" t="s">
        <v>1288</v>
      </c>
      <c r="AS21">
        <v>20008074</v>
      </c>
    </row>
    <row r="22" spans="1:45" ht="30" hidden="1" customHeight="1">
      <c r="B22" s="4" t="s">
        <v>64</v>
      </c>
      <c r="C22" s="6" t="s">
        <v>251</v>
      </c>
      <c r="D22" s="6" t="s">
        <v>1120</v>
      </c>
      <c r="E22" s="6" t="s">
        <v>776</v>
      </c>
      <c r="F22" s="4" t="s">
        <v>49</v>
      </c>
      <c r="G22" s="40" t="s">
        <v>1158</v>
      </c>
      <c r="H22" s="6" t="s">
        <v>167</v>
      </c>
      <c r="I22" s="4" t="s">
        <v>50</v>
      </c>
      <c r="J22" s="71" t="s">
        <v>1167</v>
      </c>
      <c r="K22" t="s">
        <v>155</v>
      </c>
      <c r="M22" s="9">
        <v>480937879</v>
      </c>
      <c r="N22" s="4" t="s">
        <v>51</v>
      </c>
      <c r="O22" s="9">
        <v>6205515676</v>
      </c>
      <c r="P22" s="10">
        <v>5005</v>
      </c>
      <c r="Q22" s="14"/>
      <c r="R22" s="1">
        <f t="shared" si="0"/>
        <v>5005</v>
      </c>
      <c r="S22" s="6" t="s">
        <v>151</v>
      </c>
      <c r="T22" s="6">
        <v>1632</v>
      </c>
      <c r="U22" s="6">
        <v>4019447</v>
      </c>
      <c r="W22" s="22">
        <v>45485</v>
      </c>
      <c r="X22" s="10">
        <v>1545879</v>
      </c>
      <c r="Y22" s="5" t="s">
        <v>189</v>
      </c>
      <c r="Z22" t="s">
        <v>457</v>
      </c>
      <c r="AA22" s="14"/>
      <c r="AC22" s="14"/>
      <c r="AD22" s="17">
        <f t="shared" si="1"/>
        <v>0</v>
      </c>
      <c r="AF22" s="10"/>
      <c r="AH22" s="10"/>
      <c r="AI22">
        <v>10158</v>
      </c>
      <c r="AJ22" s="43">
        <v>7018</v>
      </c>
      <c r="AK22" s="43">
        <f t="shared" si="2"/>
        <v>90483.393000000011</v>
      </c>
      <c r="AM22" s="111">
        <f t="shared" si="3"/>
        <v>5.853200218128328E-2</v>
      </c>
      <c r="AN22" s="45" t="s">
        <v>1303</v>
      </c>
      <c r="AO22" s="13" t="str">
        <f t="shared" si="4"/>
        <v>BIP ITS A 10 #17  4019447</v>
      </c>
      <c r="AP22">
        <v>40000542</v>
      </c>
      <c r="AS22">
        <v>20008085</v>
      </c>
    </row>
    <row r="23" spans="1:45" ht="27" hidden="1" customHeight="1">
      <c r="B23" s="4" t="s">
        <v>64</v>
      </c>
      <c r="C23" s="5" t="s">
        <v>44</v>
      </c>
      <c r="D23" s="6" t="s">
        <v>1148</v>
      </c>
      <c r="E23" s="4" t="s">
        <v>46</v>
      </c>
      <c r="F23" s="4" t="s">
        <v>49</v>
      </c>
      <c r="G23" s="4" t="s">
        <v>1155</v>
      </c>
      <c r="H23" s="6" t="s">
        <v>167</v>
      </c>
      <c r="I23" s="4" t="s">
        <v>50</v>
      </c>
      <c r="J23" s="71" t="s">
        <v>1168</v>
      </c>
      <c r="K23" t="s">
        <v>155</v>
      </c>
      <c r="M23" s="9">
        <v>480937873</v>
      </c>
      <c r="N23" s="4" t="s">
        <v>51</v>
      </c>
      <c r="O23" s="9">
        <v>6205234641</v>
      </c>
      <c r="P23" s="10">
        <v>3485</v>
      </c>
      <c r="Q23" s="14"/>
      <c r="R23" s="1">
        <f t="shared" si="0"/>
        <v>3485</v>
      </c>
      <c r="S23" s="6" t="s">
        <v>151</v>
      </c>
      <c r="T23" s="6">
        <v>1632</v>
      </c>
      <c r="U23" s="6">
        <v>4019436</v>
      </c>
      <c r="W23" s="22">
        <v>45485</v>
      </c>
      <c r="X23" s="10">
        <v>1034923</v>
      </c>
      <c r="Y23" s="5" t="s">
        <v>189</v>
      </c>
      <c r="Z23" t="s">
        <v>457</v>
      </c>
      <c r="AA23" s="14"/>
      <c r="AC23" s="14"/>
      <c r="AD23" s="17">
        <f t="shared" si="1"/>
        <v>0</v>
      </c>
      <c r="AF23" s="10"/>
      <c r="AH23" s="10"/>
      <c r="AI23">
        <v>10159</v>
      </c>
      <c r="AJ23" s="43">
        <v>7018</v>
      </c>
      <c r="AK23" s="43">
        <f t="shared" si="2"/>
        <v>63003.921000000002</v>
      </c>
      <c r="AM23" s="111">
        <f t="shared" si="3"/>
        <v>6.0877882702384624E-2</v>
      </c>
      <c r="AN23" s="45" t="s">
        <v>1219</v>
      </c>
      <c r="AO23" s="13" t="str">
        <f t="shared" si="4"/>
        <v>BIP SALLY #145  4019436</v>
      </c>
      <c r="AP23" s="110" t="s">
        <v>1289</v>
      </c>
      <c r="AS23">
        <v>20008086</v>
      </c>
    </row>
    <row r="24" spans="1:45" ht="27" hidden="1" customHeight="1">
      <c r="B24" s="4" t="s">
        <v>64</v>
      </c>
      <c r="C24" s="5" t="s">
        <v>44</v>
      </c>
      <c r="D24" s="6" t="s">
        <v>1149</v>
      </c>
      <c r="E24" s="4" t="s">
        <v>46</v>
      </c>
      <c r="F24" s="4" t="s">
        <v>49</v>
      </c>
      <c r="G24" s="4" t="s">
        <v>1156</v>
      </c>
      <c r="H24" s="6" t="s">
        <v>167</v>
      </c>
      <c r="I24" s="4" t="s">
        <v>50</v>
      </c>
      <c r="J24" s="69" t="s">
        <v>1176</v>
      </c>
      <c r="K24" t="s">
        <v>155</v>
      </c>
      <c r="M24" s="9">
        <v>480937880</v>
      </c>
      <c r="N24" s="4" t="s">
        <v>51</v>
      </c>
      <c r="O24" s="9">
        <v>6205588401</v>
      </c>
      <c r="P24" s="10">
        <v>3485</v>
      </c>
      <c r="Q24" s="14"/>
      <c r="R24" s="1">
        <f t="shared" si="0"/>
        <v>3485</v>
      </c>
      <c r="S24" s="6" t="s">
        <v>151</v>
      </c>
      <c r="T24" s="6">
        <v>1632</v>
      </c>
      <c r="U24" s="6">
        <v>4019888</v>
      </c>
      <c r="W24" s="22">
        <v>45490</v>
      </c>
      <c r="X24" s="10">
        <v>998201</v>
      </c>
      <c r="Y24" s="5" t="s">
        <v>189</v>
      </c>
      <c r="Z24" t="s">
        <v>457</v>
      </c>
      <c r="AA24" s="14"/>
      <c r="AC24" s="14"/>
      <c r="AD24" s="17">
        <f t="shared" si="1"/>
        <v>0</v>
      </c>
      <c r="AF24" s="10"/>
      <c r="AH24" s="10"/>
      <c r="AI24">
        <v>10163</v>
      </c>
      <c r="AJ24" s="43">
        <v>7018</v>
      </c>
      <c r="AK24" s="43">
        <f t="shared" si="2"/>
        <v>63003.921000000002</v>
      </c>
      <c r="AM24" s="111">
        <f t="shared" si="3"/>
        <v>6.3117469327319847E-2</v>
      </c>
      <c r="AN24" s="45" t="s">
        <v>1221</v>
      </c>
      <c r="AO24" s="13" t="str">
        <f t="shared" si="4"/>
        <v>BIP SALLY #146  4019888</v>
      </c>
      <c r="AP24" s="110" t="s">
        <v>1290</v>
      </c>
      <c r="AS24">
        <v>20008077</v>
      </c>
    </row>
    <row r="25" spans="1:45" ht="27" hidden="1" customHeight="1">
      <c r="B25" s="4" t="s">
        <v>64</v>
      </c>
      <c r="C25" s="5" t="s">
        <v>44</v>
      </c>
      <c r="D25" s="6" t="s">
        <v>1150</v>
      </c>
      <c r="E25" s="4" t="s">
        <v>46</v>
      </c>
      <c r="F25" s="4" t="s">
        <v>49</v>
      </c>
      <c r="G25" s="4" t="s">
        <v>1157</v>
      </c>
      <c r="H25" s="6" t="s">
        <v>167</v>
      </c>
      <c r="I25" s="4" t="s">
        <v>50</v>
      </c>
      <c r="J25" s="71" t="s">
        <v>1177</v>
      </c>
      <c r="K25" t="s">
        <v>155</v>
      </c>
      <c r="M25" s="9">
        <v>481702944</v>
      </c>
      <c r="N25" s="4" t="s">
        <v>51</v>
      </c>
      <c r="O25" s="9">
        <v>6205515708</v>
      </c>
      <c r="P25" s="10">
        <v>3485</v>
      </c>
      <c r="Q25" s="14"/>
      <c r="R25" s="1">
        <f t="shared" si="0"/>
        <v>3485</v>
      </c>
      <c r="S25" s="6" t="s">
        <v>151</v>
      </c>
      <c r="T25" s="6">
        <v>1632</v>
      </c>
      <c r="U25" s="6">
        <v>4019843</v>
      </c>
      <c r="W25" s="22">
        <v>45489</v>
      </c>
      <c r="X25" s="10">
        <v>1370925</v>
      </c>
      <c r="Y25" s="5" t="s">
        <v>189</v>
      </c>
      <c r="Z25" t="s">
        <v>457</v>
      </c>
      <c r="AA25" s="14"/>
      <c r="AC25" s="14"/>
      <c r="AD25" s="17">
        <f t="shared" si="1"/>
        <v>0</v>
      </c>
      <c r="AF25" s="10"/>
      <c r="AH25" s="10"/>
      <c r="AI25">
        <v>10166</v>
      </c>
      <c r="AJ25" s="43">
        <v>7018</v>
      </c>
      <c r="AK25" s="43">
        <f t="shared" si="2"/>
        <v>63003.921000000002</v>
      </c>
      <c r="AM25" s="111">
        <f t="shared" si="3"/>
        <v>4.5957233984353633E-2</v>
      </c>
      <c r="AN25" s="45" t="s">
        <v>1219</v>
      </c>
      <c r="AO25" s="13" t="str">
        <f t="shared" si="4"/>
        <v>BIP SALLY #147  4019843</v>
      </c>
      <c r="AP25" s="110" t="s">
        <v>1291</v>
      </c>
      <c r="AS25">
        <v>20008078</v>
      </c>
    </row>
    <row r="26" spans="1:45" ht="27" hidden="1" customHeight="1">
      <c r="B26" s="4" t="s">
        <v>64</v>
      </c>
      <c r="C26" s="5" t="s">
        <v>44</v>
      </c>
      <c r="D26" s="6" t="s">
        <v>1151</v>
      </c>
      <c r="E26" s="4" t="s">
        <v>46</v>
      </c>
      <c r="F26" s="4" t="s">
        <v>49</v>
      </c>
      <c r="G26" s="4" t="s">
        <v>1192</v>
      </c>
      <c r="H26" s="6" t="s">
        <v>167</v>
      </c>
      <c r="I26" s="4" t="s">
        <v>50</v>
      </c>
      <c r="J26" s="69" t="s">
        <v>1199</v>
      </c>
      <c r="K26" t="s">
        <v>155</v>
      </c>
      <c r="M26" s="9">
        <v>481702941</v>
      </c>
      <c r="N26" s="4" t="s">
        <v>51</v>
      </c>
      <c r="O26" s="9">
        <v>6205627682</v>
      </c>
      <c r="P26" s="10">
        <v>3485</v>
      </c>
      <c r="Q26" s="14"/>
      <c r="R26" s="1">
        <f t="shared" si="0"/>
        <v>3485</v>
      </c>
      <c r="S26" s="6" t="s">
        <v>151</v>
      </c>
      <c r="T26" s="6">
        <v>1632</v>
      </c>
      <c r="U26" s="6">
        <v>4019985</v>
      </c>
      <c r="W26" s="22">
        <v>45491</v>
      </c>
      <c r="X26" s="10">
        <v>838271</v>
      </c>
      <c r="Y26" s="5" t="s">
        <v>189</v>
      </c>
      <c r="Z26" t="s">
        <v>457</v>
      </c>
      <c r="AA26" s="14"/>
      <c r="AC26" s="14"/>
      <c r="AD26" s="17">
        <f t="shared" si="1"/>
        <v>0</v>
      </c>
      <c r="AF26" s="10"/>
      <c r="AH26" s="10"/>
      <c r="AI26">
        <v>10169</v>
      </c>
      <c r="AJ26" s="43">
        <v>7018</v>
      </c>
      <c r="AK26" s="43">
        <f t="shared" si="2"/>
        <v>63003.921000000002</v>
      </c>
      <c r="AM26" s="111">
        <f t="shared" si="3"/>
        <v>7.515937089556958E-2</v>
      </c>
      <c r="AN26" s="45" t="s">
        <v>1242</v>
      </c>
      <c r="AO26" s="13" t="str">
        <f t="shared" si="4"/>
        <v>BIP SALLY #148  4019985</v>
      </c>
      <c r="AP26">
        <v>40000533</v>
      </c>
      <c r="AS26">
        <v>20008079</v>
      </c>
    </row>
    <row r="27" spans="1:45" ht="27" hidden="1" customHeight="1">
      <c r="B27" s="4" t="s">
        <v>64</v>
      </c>
      <c r="C27" s="5" t="s">
        <v>44</v>
      </c>
      <c r="D27" s="6" t="s">
        <v>1189</v>
      </c>
      <c r="E27" s="4" t="s">
        <v>46</v>
      </c>
      <c r="F27" s="4" t="s">
        <v>49</v>
      </c>
      <c r="G27" s="4" t="s">
        <v>1193</v>
      </c>
      <c r="H27" s="6" t="s">
        <v>167</v>
      </c>
      <c r="I27" s="4" t="s">
        <v>50</v>
      </c>
      <c r="J27" s="71" t="s">
        <v>1203</v>
      </c>
      <c r="K27" t="s">
        <v>155</v>
      </c>
      <c r="M27" s="9">
        <v>481702940</v>
      </c>
      <c r="N27" s="4" t="s">
        <v>42</v>
      </c>
      <c r="O27" s="9">
        <v>6206517096</v>
      </c>
      <c r="P27" s="10">
        <v>3485</v>
      </c>
      <c r="Q27" s="14"/>
      <c r="R27" s="1">
        <v>3485</v>
      </c>
      <c r="S27" s="6" t="s">
        <v>151</v>
      </c>
      <c r="T27" s="6">
        <v>1632</v>
      </c>
      <c r="U27" s="6">
        <v>4020090</v>
      </c>
      <c r="W27" s="22">
        <v>45492</v>
      </c>
      <c r="X27" s="10">
        <v>1385903</v>
      </c>
      <c r="Y27" s="5" t="s">
        <v>189</v>
      </c>
      <c r="Z27" t="s">
        <v>457</v>
      </c>
      <c r="AA27" s="14"/>
      <c r="AC27" s="14"/>
      <c r="AD27" s="17">
        <v>0</v>
      </c>
      <c r="AF27" s="10"/>
      <c r="AH27" s="10"/>
      <c r="AI27">
        <v>10172</v>
      </c>
      <c r="AJ27" s="43">
        <v>7018</v>
      </c>
      <c r="AK27" s="43">
        <f t="shared" si="2"/>
        <v>63003.921000000002</v>
      </c>
      <c r="AM27" s="111">
        <f t="shared" si="3"/>
        <v>4.5460556041800909E-2</v>
      </c>
      <c r="AN27" s="45" t="s">
        <v>1364</v>
      </c>
      <c r="AO27" s="13" t="str">
        <f t="shared" si="4"/>
        <v>BIP SALLY #149  4020090</v>
      </c>
      <c r="AS27">
        <v>20008080</v>
      </c>
    </row>
    <row r="28" spans="1:45" ht="27" customHeight="1">
      <c r="B28" s="4" t="s">
        <v>64</v>
      </c>
      <c r="C28" s="5" t="s">
        <v>118</v>
      </c>
      <c r="D28" s="6" t="s">
        <v>185</v>
      </c>
      <c r="E28" s="4" t="s">
        <v>136</v>
      </c>
      <c r="F28" s="4" t="s">
        <v>52</v>
      </c>
      <c r="G28" s="4" t="s">
        <v>1159</v>
      </c>
      <c r="H28" s="6" t="s">
        <v>167</v>
      </c>
      <c r="I28" s="4" t="s">
        <v>140</v>
      </c>
      <c r="J28" s="69" t="s">
        <v>245</v>
      </c>
      <c r="K28" t="s">
        <v>155</v>
      </c>
      <c r="M28" s="9" t="s">
        <v>1214</v>
      </c>
      <c r="N28" s="4" t="s">
        <v>70</v>
      </c>
      <c r="O28" s="9" t="s">
        <v>245</v>
      </c>
      <c r="P28" s="10">
        <v>0</v>
      </c>
      <c r="Q28" s="14"/>
      <c r="R28" s="1">
        <f t="shared" si="0"/>
        <v>0</v>
      </c>
      <c r="S28" s="6" t="s">
        <v>148</v>
      </c>
      <c r="T28" s="6" t="s">
        <v>245</v>
      </c>
      <c r="U28" s="6" t="s">
        <v>245</v>
      </c>
      <c r="W28" s="107" t="s">
        <v>245</v>
      </c>
      <c r="X28" s="10">
        <v>0</v>
      </c>
      <c r="Y28" s="5" t="s">
        <v>245</v>
      </c>
      <c r="Z28" t="s">
        <v>245</v>
      </c>
      <c r="AA28" s="14"/>
      <c r="AC28" s="14"/>
      <c r="AD28" s="17">
        <f t="shared" si="1"/>
        <v>0</v>
      </c>
      <c r="AF28" s="10"/>
      <c r="AH28" s="10"/>
      <c r="AI28" s="47" t="s">
        <v>245</v>
      </c>
      <c r="AJ28" s="10">
        <v>0</v>
      </c>
      <c r="AK28" s="43">
        <f t="shared" si="2"/>
        <v>0</v>
      </c>
      <c r="AM28" s="111" t="e">
        <f t="shared" si="3"/>
        <v>#DIV/0!</v>
      </c>
      <c r="AN28" s="21"/>
      <c r="AO28" s="13" t="str">
        <f t="shared" si="4"/>
        <v>BIP R+F #8  N/A</v>
      </c>
    </row>
    <row r="29" spans="1:45" ht="27" hidden="1" customHeight="1">
      <c r="B29" s="4" t="s">
        <v>64</v>
      </c>
      <c r="C29" s="5" t="s">
        <v>113</v>
      </c>
      <c r="D29" s="6" t="s">
        <v>199</v>
      </c>
      <c r="E29" s="4" t="s">
        <v>48</v>
      </c>
      <c r="F29" s="4" t="s">
        <v>49</v>
      </c>
      <c r="G29" s="4" t="s">
        <v>1160</v>
      </c>
      <c r="H29" s="6" t="s">
        <v>167</v>
      </c>
      <c r="I29" s="4" t="s">
        <v>50</v>
      </c>
      <c r="J29" s="69" t="s">
        <v>1166</v>
      </c>
      <c r="K29" t="s">
        <v>155</v>
      </c>
      <c r="M29" s="9">
        <v>481356434</v>
      </c>
      <c r="N29" s="4" t="s">
        <v>51</v>
      </c>
      <c r="O29" s="9">
        <v>6205328583</v>
      </c>
      <c r="P29" s="10">
        <v>3470</v>
      </c>
      <c r="Q29" s="14"/>
      <c r="R29" s="1">
        <f t="shared" si="0"/>
        <v>3470</v>
      </c>
      <c r="S29" s="6" t="s">
        <v>151</v>
      </c>
      <c r="T29" s="6">
        <v>1632</v>
      </c>
      <c r="U29" s="6">
        <v>4019441</v>
      </c>
      <c r="W29" s="22">
        <v>45485</v>
      </c>
      <c r="X29" s="10">
        <v>434384</v>
      </c>
      <c r="Y29" s="5" t="s">
        <v>189</v>
      </c>
      <c r="Z29" t="s">
        <v>457</v>
      </c>
      <c r="AA29" s="14"/>
      <c r="AC29" s="14"/>
      <c r="AD29" s="17">
        <f t="shared" si="1"/>
        <v>0</v>
      </c>
      <c r="AF29" s="10"/>
      <c r="AH29" s="10"/>
      <c r="AI29">
        <v>10160</v>
      </c>
      <c r="AJ29" s="43">
        <v>7018</v>
      </c>
      <c r="AK29" s="43">
        <f t="shared" si="2"/>
        <v>62732.742000000006</v>
      </c>
      <c r="AM29" s="111">
        <f t="shared" si="3"/>
        <v>0.14441770875538695</v>
      </c>
      <c r="AN29" s="45" t="s">
        <v>1219</v>
      </c>
      <c r="AO29" s="13" t="str">
        <f t="shared" si="4"/>
        <v>BIP WALDENCAST #11  4019441</v>
      </c>
      <c r="AP29" s="110" t="s">
        <v>1294</v>
      </c>
      <c r="AS29">
        <v>20008076</v>
      </c>
    </row>
    <row r="30" spans="1:45" ht="46.5" hidden="1" customHeight="1">
      <c r="B30" s="4" t="s">
        <v>64</v>
      </c>
      <c r="C30" s="5" t="s">
        <v>45</v>
      </c>
      <c r="D30" s="6" t="s">
        <v>198</v>
      </c>
      <c r="E30" s="4" t="s">
        <v>45</v>
      </c>
      <c r="F30" s="4" t="s">
        <v>40</v>
      </c>
      <c r="G30" s="40" t="s">
        <v>1194</v>
      </c>
      <c r="H30" s="6" t="s">
        <v>167</v>
      </c>
      <c r="I30" s="4" t="s">
        <v>41</v>
      </c>
      <c r="J30" s="108" t="s">
        <v>1211</v>
      </c>
      <c r="K30" t="s">
        <v>155</v>
      </c>
      <c r="M30" s="88" t="s">
        <v>1212</v>
      </c>
      <c r="N30" s="4" t="s">
        <v>74</v>
      </c>
      <c r="O30" s="9">
        <v>10121781</v>
      </c>
      <c r="P30" s="10">
        <v>1018</v>
      </c>
      <c r="Q30" s="14"/>
      <c r="R30" s="1">
        <f t="shared" si="0"/>
        <v>1018</v>
      </c>
      <c r="S30" s="6" t="s">
        <v>147</v>
      </c>
      <c r="T30" s="6">
        <v>3921</v>
      </c>
      <c r="U30" s="6">
        <v>4012772</v>
      </c>
      <c r="W30" s="22">
        <v>45495</v>
      </c>
      <c r="X30" s="10">
        <v>993482</v>
      </c>
      <c r="Y30" s="99" t="s">
        <v>1243</v>
      </c>
      <c r="Z30" s="82" t="s">
        <v>1366</v>
      </c>
      <c r="AA30" s="14">
        <f>45240+16597.32</f>
        <v>61837.32</v>
      </c>
      <c r="AC30" s="14"/>
      <c r="AD30" s="17">
        <f t="shared" si="1"/>
        <v>61837.32</v>
      </c>
      <c r="AF30" s="10"/>
      <c r="AH30" s="10"/>
      <c r="AI30">
        <v>10174</v>
      </c>
      <c r="AJ30" s="43">
        <v>9639.6</v>
      </c>
      <c r="AK30" s="43">
        <f t="shared" si="2"/>
        <v>18404.014800000001</v>
      </c>
      <c r="AM30" s="111">
        <f t="shared" si="3"/>
        <v>1.8524759180337441E-2</v>
      </c>
      <c r="AN30" s="45" t="s">
        <v>1367</v>
      </c>
      <c r="AO30" s="13" t="str">
        <f t="shared" si="4"/>
        <v>Colombia #10  4012772</v>
      </c>
      <c r="AP30" t="s">
        <v>1297</v>
      </c>
      <c r="AQ30">
        <v>20009523</v>
      </c>
      <c r="AS30">
        <v>20008081</v>
      </c>
    </row>
    <row r="31" spans="1:45" ht="81" hidden="1" customHeight="1">
      <c r="B31" s="4" t="s">
        <v>64</v>
      </c>
      <c r="C31" s="5" t="s">
        <v>45</v>
      </c>
      <c r="D31" s="6" t="s">
        <v>199</v>
      </c>
      <c r="E31" s="4" t="s">
        <v>45</v>
      </c>
      <c r="F31" s="4" t="s">
        <v>40</v>
      </c>
      <c r="G31" s="40" t="s">
        <v>1231</v>
      </c>
      <c r="H31" s="6" t="s">
        <v>167</v>
      </c>
      <c r="I31" s="4" t="s">
        <v>432</v>
      </c>
      <c r="J31" s="109" t="s">
        <v>1245</v>
      </c>
      <c r="K31" t="s">
        <v>155</v>
      </c>
      <c r="M31" s="88" t="s">
        <v>1246</v>
      </c>
      <c r="N31" s="4" t="s">
        <v>74</v>
      </c>
      <c r="O31" s="9">
        <v>10122070</v>
      </c>
      <c r="P31" s="10">
        <v>1908</v>
      </c>
      <c r="Q31" s="14"/>
      <c r="R31" s="1">
        <f t="shared" si="0"/>
        <v>1908</v>
      </c>
      <c r="S31" s="6" t="s">
        <v>147</v>
      </c>
      <c r="T31" s="6">
        <v>3921</v>
      </c>
      <c r="U31" s="6">
        <v>4012838</v>
      </c>
      <c r="W31" s="22">
        <v>45504</v>
      </c>
      <c r="X31" s="10">
        <v>1969208</v>
      </c>
      <c r="Y31" s="99" t="s">
        <v>1243</v>
      </c>
      <c r="Z31" s="82" t="s">
        <v>1373</v>
      </c>
      <c r="AA31" s="14">
        <f>78880+32964.94</f>
        <v>111844.94</v>
      </c>
      <c r="AC31" s="14"/>
      <c r="AD31" s="17">
        <f t="shared" si="1"/>
        <v>111844.94</v>
      </c>
      <c r="AF31" s="10"/>
      <c r="AH31" s="10"/>
      <c r="AI31">
        <v>10207</v>
      </c>
      <c r="AJ31" s="80">
        <v>9639.6</v>
      </c>
      <c r="AK31" s="43">
        <f t="shared" si="2"/>
        <v>34493.968800000002</v>
      </c>
      <c r="AM31" s="111">
        <f t="shared" si="3"/>
        <v>1.7516671067759223E-2</v>
      </c>
      <c r="AN31" s="45" t="s">
        <v>1361</v>
      </c>
      <c r="AO31" s="13" t="str">
        <f t="shared" si="4"/>
        <v>Colombia #11  4012838</v>
      </c>
      <c r="AQ31">
        <v>20009524</v>
      </c>
      <c r="AS31">
        <v>20008890</v>
      </c>
    </row>
    <row r="32" spans="1:45" ht="27" customHeight="1">
      <c r="B32" s="4" t="s">
        <v>64</v>
      </c>
      <c r="C32" s="5" t="s">
        <v>92</v>
      </c>
      <c r="D32" s="6" t="s">
        <v>1152</v>
      </c>
      <c r="E32" s="4" t="s">
        <v>92</v>
      </c>
      <c r="F32" s="4" t="s">
        <v>52</v>
      </c>
      <c r="G32" s="4" t="s">
        <v>1161</v>
      </c>
      <c r="H32" s="6" t="s">
        <v>167</v>
      </c>
      <c r="I32" s="4" t="s">
        <v>140</v>
      </c>
      <c r="J32" s="106" t="s">
        <v>245</v>
      </c>
      <c r="K32" t="s">
        <v>155</v>
      </c>
      <c r="M32" s="9" t="s">
        <v>1174</v>
      </c>
      <c r="N32" s="4" t="s">
        <v>70</v>
      </c>
      <c r="O32" s="9" t="s">
        <v>245</v>
      </c>
      <c r="P32" s="10">
        <v>0</v>
      </c>
      <c r="Q32" s="14"/>
      <c r="R32" s="1">
        <f t="shared" si="0"/>
        <v>0</v>
      </c>
      <c r="S32" s="6" t="s">
        <v>148</v>
      </c>
      <c r="T32" s="6" t="s">
        <v>245</v>
      </c>
      <c r="U32" s="6" t="s">
        <v>245</v>
      </c>
      <c r="W32" s="107" t="s">
        <v>245</v>
      </c>
      <c r="X32" s="10">
        <v>0</v>
      </c>
      <c r="Y32" s="5" t="s">
        <v>245</v>
      </c>
      <c r="Z32" t="s">
        <v>245</v>
      </c>
      <c r="AA32" s="14"/>
      <c r="AC32" s="14"/>
      <c r="AD32" s="17">
        <f t="shared" si="1"/>
        <v>0</v>
      </c>
      <c r="AF32" s="10"/>
      <c r="AH32" s="10"/>
      <c r="AI32" s="47" t="s">
        <v>245</v>
      </c>
      <c r="AJ32" s="10">
        <v>0</v>
      </c>
      <c r="AK32" s="43">
        <f t="shared" si="2"/>
        <v>0</v>
      </c>
      <c r="AM32" s="111" t="e">
        <f t="shared" si="3"/>
        <v>#DIV/0!</v>
      </c>
      <c r="AN32" s="21"/>
      <c r="AO32" s="13" t="str">
        <f t="shared" si="4"/>
        <v>Italia ENVIO AEREO #1  N/A</v>
      </c>
    </row>
    <row r="33" spans="1:45" ht="27" customHeight="1">
      <c r="B33" s="4" t="s">
        <v>64</v>
      </c>
      <c r="C33" s="5" t="s">
        <v>95</v>
      </c>
      <c r="D33" s="6" t="s">
        <v>1152</v>
      </c>
      <c r="E33" s="4" t="s">
        <v>95</v>
      </c>
      <c r="F33" s="4" t="s">
        <v>52</v>
      </c>
      <c r="G33" s="4" t="s">
        <v>1162</v>
      </c>
      <c r="H33" s="6" t="s">
        <v>167</v>
      </c>
      <c r="I33" s="4" t="s">
        <v>140</v>
      </c>
      <c r="J33" s="106" t="s">
        <v>245</v>
      </c>
      <c r="K33" t="s">
        <v>155</v>
      </c>
      <c r="M33" s="9" t="s">
        <v>1175</v>
      </c>
      <c r="N33" s="4" t="s">
        <v>70</v>
      </c>
      <c r="O33" s="9" t="s">
        <v>245</v>
      </c>
      <c r="P33" s="10">
        <v>0</v>
      </c>
      <c r="Q33" s="14"/>
      <c r="R33" s="1">
        <f t="shared" si="0"/>
        <v>0</v>
      </c>
      <c r="S33" s="6" t="s">
        <v>148</v>
      </c>
      <c r="T33" s="6" t="s">
        <v>245</v>
      </c>
      <c r="U33" s="6" t="s">
        <v>245</v>
      </c>
      <c r="W33" s="107" t="s">
        <v>245</v>
      </c>
      <c r="X33" s="10">
        <v>0</v>
      </c>
      <c r="Y33" s="5" t="s">
        <v>245</v>
      </c>
      <c r="Z33" t="s">
        <v>245</v>
      </c>
      <c r="AA33" s="14"/>
      <c r="AC33" s="14"/>
      <c r="AD33" s="17">
        <f t="shared" si="1"/>
        <v>0</v>
      </c>
      <c r="AF33" s="10"/>
      <c r="AH33" s="10"/>
      <c r="AI33" s="47" t="s">
        <v>245</v>
      </c>
      <c r="AJ33" s="10">
        <v>0</v>
      </c>
      <c r="AK33" s="43">
        <f t="shared" si="2"/>
        <v>0</v>
      </c>
      <c r="AM33" s="111" t="e">
        <f t="shared" si="3"/>
        <v>#DIV/0!</v>
      </c>
      <c r="AN33" s="21"/>
      <c r="AO33" s="13" t="str">
        <f t="shared" si="4"/>
        <v>Panamá ENVIO AEREO #1  N/A</v>
      </c>
    </row>
    <row r="34" spans="1:45" ht="48" hidden="1" customHeight="1">
      <c r="B34" s="4" t="s">
        <v>64</v>
      </c>
      <c r="C34" s="5" t="s">
        <v>43</v>
      </c>
      <c r="D34" s="6" t="s">
        <v>623</v>
      </c>
      <c r="E34" s="4" t="s">
        <v>43</v>
      </c>
      <c r="F34" s="4" t="s">
        <v>40</v>
      </c>
      <c r="G34" s="40" t="s">
        <v>1232</v>
      </c>
      <c r="H34" s="6" t="s">
        <v>167</v>
      </c>
      <c r="I34" s="4" t="s">
        <v>432</v>
      </c>
      <c r="J34" t="s">
        <v>1247</v>
      </c>
      <c r="K34" t="s">
        <v>155</v>
      </c>
      <c r="M34" s="88" t="s">
        <v>1250</v>
      </c>
      <c r="N34" s="4" t="s">
        <v>74</v>
      </c>
      <c r="O34" s="9">
        <v>10122049</v>
      </c>
      <c r="P34" s="10">
        <v>1108</v>
      </c>
      <c r="Q34" s="14"/>
      <c r="R34" s="1">
        <f t="shared" si="0"/>
        <v>1108</v>
      </c>
      <c r="S34" s="6" t="s">
        <v>146</v>
      </c>
      <c r="T34" s="6">
        <v>3921</v>
      </c>
      <c r="U34" s="6">
        <v>4002984</v>
      </c>
      <c r="W34" s="22">
        <v>45503</v>
      </c>
      <c r="X34" s="10">
        <v>3455140</v>
      </c>
      <c r="Y34" s="99" t="s">
        <v>1308</v>
      </c>
      <c r="Z34" t="s">
        <v>1418</v>
      </c>
      <c r="AA34" s="14">
        <f>99760+33231.43</f>
        <v>132991.43</v>
      </c>
      <c r="AC34" s="14"/>
      <c r="AD34" s="17">
        <f t="shared" si="1"/>
        <v>132991.43</v>
      </c>
      <c r="AF34" s="10"/>
      <c r="AH34" s="10"/>
      <c r="AI34">
        <v>10206</v>
      </c>
      <c r="AJ34" s="80">
        <v>20300</v>
      </c>
      <c r="AK34" s="43">
        <f t="shared" si="2"/>
        <v>20031.088800000001</v>
      </c>
      <c r="AM34" s="111">
        <f t="shared" si="3"/>
        <v>5.7974752976724534E-3</v>
      </c>
      <c r="AN34" s="45" t="s">
        <v>1401</v>
      </c>
      <c r="AO34" s="13" t="str">
        <f t="shared" si="4"/>
        <v>Perú #16  4002984</v>
      </c>
      <c r="AP34" t="s">
        <v>1318</v>
      </c>
      <c r="AQ34">
        <v>20009581</v>
      </c>
      <c r="AS34" t="s">
        <v>1317</v>
      </c>
    </row>
    <row r="35" spans="1:45" ht="85.5" hidden="1" customHeight="1">
      <c r="A35" s="82" t="s">
        <v>1492</v>
      </c>
      <c r="B35" s="4" t="s">
        <v>64</v>
      </c>
      <c r="C35" s="5" t="s">
        <v>43</v>
      </c>
      <c r="D35" s="6" t="s">
        <v>1120</v>
      </c>
      <c r="E35" s="4" t="s">
        <v>43</v>
      </c>
      <c r="F35" s="4" t="s">
        <v>40</v>
      </c>
      <c r="G35" s="40" t="s">
        <v>1267</v>
      </c>
      <c r="H35" s="6" t="s">
        <v>167</v>
      </c>
      <c r="I35" s="4" t="s">
        <v>432</v>
      </c>
      <c r="J35" s="82" t="s">
        <v>1275</v>
      </c>
      <c r="K35" t="s">
        <v>155</v>
      </c>
      <c r="M35" s="88" t="s">
        <v>1249</v>
      </c>
      <c r="N35" s="4" t="s">
        <v>74</v>
      </c>
      <c r="O35" s="9" t="s">
        <v>1606</v>
      </c>
      <c r="P35" s="10">
        <v>9580</v>
      </c>
      <c r="Q35" s="14">
        <v>618</v>
      </c>
      <c r="R35" s="1">
        <f t="shared" si="0"/>
        <v>10198</v>
      </c>
      <c r="S35" s="6" t="s">
        <v>146</v>
      </c>
      <c r="T35" s="6">
        <v>3921</v>
      </c>
      <c r="U35" s="6">
        <v>4003598</v>
      </c>
      <c r="V35">
        <v>4003492</v>
      </c>
      <c r="W35" s="22">
        <v>45544</v>
      </c>
      <c r="X35" s="10">
        <v>2248796</v>
      </c>
      <c r="Y35" s="99" t="s">
        <v>1243</v>
      </c>
      <c r="Z35" s="121" t="s">
        <v>2009</v>
      </c>
      <c r="AA35" s="14">
        <f>69368+49880+261536.16+77414.11</f>
        <v>458198.27</v>
      </c>
      <c r="AC35" s="14"/>
      <c r="AD35" s="17">
        <f t="shared" si="1"/>
        <v>458198.27</v>
      </c>
      <c r="AE35" t="s">
        <v>1717</v>
      </c>
      <c r="AF35" s="10">
        <v>2204</v>
      </c>
      <c r="AH35" s="10"/>
      <c r="AI35">
        <v>10213</v>
      </c>
      <c r="AJ35" s="80">
        <v>20300</v>
      </c>
      <c r="AK35" s="43">
        <f t="shared" si="2"/>
        <v>184365.56280000001</v>
      </c>
      <c r="AM35" s="111">
        <f t="shared" si="3"/>
        <v>8.1984120747279884E-2</v>
      </c>
      <c r="AN35" s="45" t="s">
        <v>2010</v>
      </c>
      <c r="AO35" s="13" t="str">
        <f t="shared" si="4"/>
        <v>Perú #17  4003598</v>
      </c>
      <c r="AR35">
        <v>20012089</v>
      </c>
      <c r="AS35">
        <v>20008894</v>
      </c>
    </row>
    <row r="36" spans="1:45" ht="27" customHeight="1">
      <c r="B36" s="4" t="s">
        <v>64</v>
      </c>
      <c r="C36" s="5" t="s">
        <v>92</v>
      </c>
      <c r="D36" s="6" t="s">
        <v>1187</v>
      </c>
      <c r="E36" s="4" t="s">
        <v>92</v>
      </c>
      <c r="F36" s="4" t="s">
        <v>52</v>
      </c>
      <c r="G36" s="4" t="s">
        <v>1195</v>
      </c>
      <c r="H36" s="6" t="s">
        <v>167</v>
      </c>
      <c r="I36" s="4" t="s">
        <v>140</v>
      </c>
      <c r="J36" s="106" t="s">
        <v>245</v>
      </c>
      <c r="K36" t="s">
        <v>155</v>
      </c>
      <c r="M36" s="9" t="s">
        <v>1196</v>
      </c>
      <c r="N36" s="4"/>
      <c r="O36" s="9" t="s">
        <v>245</v>
      </c>
      <c r="P36" s="10">
        <v>0</v>
      </c>
      <c r="Q36" s="14"/>
      <c r="R36" s="1">
        <f t="shared" si="0"/>
        <v>0</v>
      </c>
      <c r="S36" s="6" t="s">
        <v>148</v>
      </c>
      <c r="T36" s="6" t="s">
        <v>245</v>
      </c>
      <c r="U36" s="6" t="s">
        <v>245</v>
      </c>
      <c r="W36" s="107" t="s">
        <v>245</v>
      </c>
      <c r="X36" s="10">
        <v>0</v>
      </c>
      <c r="Y36" s="5" t="s">
        <v>245</v>
      </c>
      <c r="AA36" s="14"/>
      <c r="AC36" s="14"/>
      <c r="AD36" s="17">
        <f t="shared" si="1"/>
        <v>0</v>
      </c>
      <c r="AF36" s="10"/>
      <c r="AH36" s="10"/>
      <c r="AI36" s="47" t="s">
        <v>245</v>
      </c>
      <c r="AJ36" s="10">
        <v>0</v>
      </c>
      <c r="AK36" s="43">
        <f t="shared" si="2"/>
        <v>0</v>
      </c>
      <c r="AM36" s="111" t="e">
        <f t="shared" si="3"/>
        <v>#DIV/0!</v>
      </c>
      <c r="AN36" s="21"/>
      <c r="AO36" s="13" t="str">
        <f t="shared" si="4"/>
        <v>Italia ENVIO AEREO #2  N/A</v>
      </c>
    </row>
    <row r="37" spans="1:45" ht="27" customHeight="1">
      <c r="B37" s="4" t="s">
        <v>64</v>
      </c>
      <c r="C37" s="5" t="s">
        <v>83</v>
      </c>
      <c r="D37" s="6" t="s">
        <v>1152</v>
      </c>
      <c r="E37" s="4" t="s">
        <v>83</v>
      </c>
      <c r="F37" s="4" t="s">
        <v>52</v>
      </c>
      <c r="G37" s="4" t="s">
        <v>1197</v>
      </c>
      <c r="H37" s="6" t="s">
        <v>167</v>
      </c>
      <c r="I37" s="4" t="s">
        <v>140</v>
      </c>
      <c r="J37" s="106" t="s">
        <v>245</v>
      </c>
      <c r="K37" t="s">
        <v>155</v>
      </c>
      <c r="M37" s="9" t="s">
        <v>1198</v>
      </c>
      <c r="N37" s="4"/>
      <c r="O37" s="9" t="s">
        <v>245</v>
      </c>
      <c r="P37" s="10">
        <v>0</v>
      </c>
      <c r="Q37" s="14"/>
      <c r="R37" s="1">
        <f t="shared" si="0"/>
        <v>0</v>
      </c>
      <c r="S37" s="6" t="s">
        <v>148</v>
      </c>
      <c r="T37" s="6" t="s">
        <v>245</v>
      </c>
      <c r="U37" s="6" t="s">
        <v>245</v>
      </c>
      <c r="W37" s="107" t="s">
        <v>245</v>
      </c>
      <c r="X37" s="10">
        <v>0</v>
      </c>
      <c r="Y37" s="5" t="s">
        <v>245</v>
      </c>
      <c r="AA37" s="14"/>
      <c r="AC37" s="14"/>
      <c r="AD37" s="17">
        <f t="shared" si="1"/>
        <v>0</v>
      </c>
      <c r="AF37" s="10"/>
      <c r="AH37" s="10"/>
      <c r="AI37" s="47" t="s">
        <v>245</v>
      </c>
      <c r="AJ37" s="10">
        <v>0</v>
      </c>
      <c r="AK37" s="43">
        <f t="shared" si="2"/>
        <v>0</v>
      </c>
      <c r="AM37" s="111" t="e">
        <f t="shared" si="3"/>
        <v>#DIV/0!</v>
      </c>
      <c r="AN37" s="21"/>
      <c r="AO37" s="13" t="str">
        <f t="shared" si="4"/>
        <v>Argentina ENVIO AEREO #1  N/A</v>
      </c>
    </row>
    <row r="38" spans="1:45" ht="43.5" hidden="1" customHeight="1">
      <c r="B38" s="4" t="s">
        <v>64</v>
      </c>
      <c r="C38" s="5" t="s">
        <v>118</v>
      </c>
      <c r="D38" s="6" t="s">
        <v>197</v>
      </c>
      <c r="E38" s="4" t="s">
        <v>136</v>
      </c>
      <c r="F38" s="4" t="s">
        <v>49</v>
      </c>
      <c r="G38" s="40" t="s">
        <v>1205</v>
      </c>
      <c r="H38" s="6" t="s">
        <v>167</v>
      </c>
      <c r="I38" s="4" t="s">
        <v>50</v>
      </c>
      <c r="J38" s="71" t="s">
        <v>1259</v>
      </c>
      <c r="K38" t="s">
        <v>155</v>
      </c>
      <c r="M38" s="106">
        <v>480937877</v>
      </c>
      <c r="N38" s="4" t="s">
        <v>51</v>
      </c>
      <c r="O38" s="9">
        <v>6206015439</v>
      </c>
      <c r="P38" s="10">
        <v>5725</v>
      </c>
      <c r="Q38" s="14"/>
      <c r="R38" s="1">
        <f t="shared" si="0"/>
        <v>5725</v>
      </c>
      <c r="S38" s="6" t="s">
        <v>151</v>
      </c>
      <c r="T38" s="6">
        <v>1632</v>
      </c>
      <c r="U38" s="6">
        <v>4020479</v>
      </c>
      <c r="W38" s="22">
        <v>45496</v>
      </c>
      <c r="X38" s="10">
        <v>1267892</v>
      </c>
      <c r="Y38" s="5" t="s">
        <v>189</v>
      </c>
      <c r="Z38" t="s">
        <v>457</v>
      </c>
      <c r="AA38" s="14"/>
      <c r="AC38" s="14"/>
      <c r="AD38" s="17">
        <f t="shared" si="1"/>
        <v>0</v>
      </c>
      <c r="AF38" s="10"/>
      <c r="AI38">
        <v>10184</v>
      </c>
      <c r="AJ38" s="97">
        <v>7018</v>
      </c>
      <c r="AK38" s="43">
        <f t="shared" si="2"/>
        <v>103499.98500000002</v>
      </c>
      <c r="AM38" s="111">
        <f t="shared" si="3"/>
        <v>8.1631546693251483E-2</v>
      </c>
      <c r="AN38" s="45" t="s">
        <v>1304</v>
      </c>
      <c r="AO38" s="13" t="str">
        <f t="shared" si="4"/>
        <v>BIP R+F #9  4020479</v>
      </c>
      <c r="AP38">
        <v>40000544</v>
      </c>
      <c r="AS38">
        <v>20008479</v>
      </c>
    </row>
    <row r="39" spans="1:45" ht="27" hidden="1" customHeight="1">
      <c r="B39" s="4" t="s">
        <v>64</v>
      </c>
      <c r="C39" s="5" t="s">
        <v>103</v>
      </c>
      <c r="D39" s="6" t="s">
        <v>315</v>
      </c>
      <c r="E39" s="4" t="s">
        <v>46</v>
      </c>
      <c r="F39" s="4" t="s">
        <v>49</v>
      </c>
      <c r="G39" s="4" t="s">
        <v>1217</v>
      </c>
      <c r="H39" s="6" t="s">
        <v>167</v>
      </c>
      <c r="I39" s="4" t="s">
        <v>50</v>
      </c>
      <c r="J39" s="94" t="s">
        <v>1261</v>
      </c>
      <c r="K39" t="s">
        <v>155</v>
      </c>
      <c r="M39" s="9" t="s">
        <v>1251</v>
      </c>
      <c r="N39" s="6" t="s">
        <v>452</v>
      </c>
      <c r="O39" s="9" t="s">
        <v>1305</v>
      </c>
      <c r="P39" s="10">
        <v>3349.32</v>
      </c>
      <c r="Q39" s="14"/>
      <c r="R39" s="1">
        <f t="shared" si="0"/>
        <v>3349.32</v>
      </c>
      <c r="S39" s="6" t="s">
        <v>151</v>
      </c>
      <c r="T39" s="6">
        <v>1688</v>
      </c>
      <c r="U39" s="6">
        <v>4003161</v>
      </c>
      <c r="W39" s="22">
        <v>45496</v>
      </c>
      <c r="X39" s="10">
        <v>874711</v>
      </c>
      <c r="Y39" s="5" t="s">
        <v>75</v>
      </c>
      <c r="Z39" t="s">
        <v>1244</v>
      </c>
      <c r="AA39" s="14">
        <v>8043.84</v>
      </c>
      <c r="AC39" s="14"/>
      <c r="AD39" s="17">
        <f t="shared" si="1"/>
        <v>8043.84</v>
      </c>
      <c r="AF39" s="10"/>
      <c r="AH39" s="10"/>
      <c r="AI39">
        <v>10189</v>
      </c>
      <c r="AJ39" s="43">
        <v>7018</v>
      </c>
      <c r="AK39" s="43">
        <f t="shared" si="2"/>
        <v>60551.016552000008</v>
      </c>
      <c r="AM39" s="111">
        <f t="shared" si="3"/>
        <v>6.9224025480415827E-2</v>
      </c>
      <c r="AN39" s="45" t="s">
        <v>1306</v>
      </c>
      <c r="AO39" s="13" t="str">
        <f t="shared" si="4"/>
        <v>BIP ALFA #30  4003161</v>
      </c>
      <c r="AP39">
        <v>40000541</v>
      </c>
      <c r="AQ39">
        <v>20008486</v>
      </c>
      <c r="AS39">
        <v>20008265</v>
      </c>
    </row>
    <row r="40" spans="1:45" ht="27" hidden="1" customHeight="1">
      <c r="B40" s="4" t="s">
        <v>64</v>
      </c>
      <c r="C40" s="5" t="s">
        <v>103</v>
      </c>
      <c r="D40" s="6" t="s">
        <v>316</v>
      </c>
      <c r="E40" s="4" t="s">
        <v>46</v>
      </c>
      <c r="F40" s="4" t="s">
        <v>49</v>
      </c>
      <c r="G40" s="6" t="s">
        <v>1224</v>
      </c>
      <c r="H40" s="6" t="s">
        <v>167</v>
      </c>
      <c r="I40" s="4" t="s">
        <v>50</v>
      </c>
      <c r="J40" s="94" t="s">
        <v>1260</v>
      </c>
      <c r="K40" t="s">
        <v>155</v>
      </c>
      <c r="M40" s="9" t="s">
        <v>1251</v>
      </c>
      <c r="N40" s="6" t="s">
        <v>452</v>
      </c>
      <c r="O40" s="9">
        <v>95244109</v>
      </c>
      <c r="P40" s="10">
        <v>3349.32</v>
      </c>
      <c r="Q40" s="14"/>
      <c r="R40" s="1">
        <f t="shared" si="0"/>
        <v>3349.32</v>
      </c>
      <c r="S40" s="6" t="s">
        <v>151</v>
      </c>
      <c r="T40" s="6">
        <v>1688</v>
      </c>
      <c r="U40" s="6">
        <v>4003170</v>
      </c>
      <c r="W40" s="22">
        <v>45498</v>
      </c>
      <c r="X40" s="10">
        <v>2876563</v>
      </c>
      <c r="Y40" s="5" t="s">
        <v>75</v>
      </c>
      <c r="Z40" t="s">
        <v>1374</v>
      </c>
      <c r="AA40" s="14">
        <v>8043.84</v>
      </c>
      <c r="AC40" s="14"/>
      <c r="AD40" s="17">
        <f t="shared" si="1"/>
        <v>8043.84</v>
      </c>
      <c r="AF40" s="10"/>
      <c r="AH40" s="10"/>
      <c r="AI40">
        <v>10192</v>
      </c>
      <c r="AJ40" s="43">
        <v>7018</v>
      </c>
      <c r="AK40" s="43">
        <f t="shared" si="2"/>
        <v>60551.016552000008</v>
      </c>
      <c r="AM40" s="111">
        <f t="shared" si="3"/>
        <v>2.1049779390195873E-2</v>
      </c>
      <c r="AN40" s="45" t="s">
        <v>1375</v>
      </c>
      <c r="AO40" s="13" t="str">
        <f t="shared" si="4"/>
        <v>BIP ALFA #31  4003170</v>
      </c>
      <c r="AP40">
        <v>40000540</v>
      </c>
      <c r="AQ40">
        <v>20009559</v>
      </c>
      <c r="AS40" s="110" t="s">
        <v>1281</v>
      </c>
    </row>
    <row r="41" spans="1:45" ht="27" hidden="1" customHeight="1">
      <c r="B41" s="4" t="s">
        <v>64</v>
      </c>
      <c r="C41" s="5" t="s">
        <v>44</v>
      </c>
      <c r="D41" s="6" t="s">
        <v>1215</v>
      </c>
      <c r="E41" s="4" t="s">
        <v>46</v>
      </c>
      <c r="F41" s="4" t="s">
        <v>49</v>
      </c>
      <c r="G41" s="4" t="s">
        <v>1222</v>
      </c>
      <c r="H41" s="6" t="s">
        <v>167</v>
      </c>
      <c r="I41" s="4" t="s">
        <v>50</v>
      </c>
      <c r="J41" s="71" t="s">
        <v>1228</v>
      </c>
      <c r="K41" t="s">
        <v>155</v>
      </c>
      <c r="M41" s="9">
        <v>481702942</v>
      </c>
      <c r="N41" s="4" t="s">
        <v>51</v>
      </c>
      <c r="O41" s="9">
        <v>6205988291</v>
      </c>
      <c r="P41" s="10">
        <v>3485</v>
      </c>
      <c r="Q41" s="14"/>
      <c r="R41" s="1">
        <f t="shared" si="0"/>
        <v>3485</v>
      </c>
      <c r="S41" s="6" t="s">
        <v>151</v>
      </c>
      <c r="T41" s="6">
        <v>1632</v>
      </c>
      <c r="U41" s="6">
        <v>4020651</v>
      </c>
      <c r="W41" s="22">
        <v>45498</v>
      </c>
      <c r="X41" s="10">
        <v>2094668</v>
      </c>
      <c r="Y41" s="5" t="s">
        <v>189</v>
      </c>
      <c r="Z41" t="s">
        <v>457</v>
      </c>
      <c r="AA41" s="14"/>
      <c r="AC41" s="14"/>
      <c r="AD41" s="17">
        <f t="shared" si="1"/>
        <v>0</v>
      </c>
      <c r="AF41" s="10"/>
      <c r="AH41" s="10"/>
      <c r="AI41">
        <v>10193</v>
      </c>
      <c r="AJ41" s="43">
        <v>7018</v>
      </c>
      <c r="AK41" s="43">
        <f t="shared" si="2"/>
        <v>63003.921000000002</v>
      </c>
      <c r="AM41" s="111">
        <f t="shared" si="3"/>
        <v>3.0078237219454348E-2</v>
      </c>
      <c r="AN41" s="45" t="s">
        <v>1360</v>
      </c>
      <c r="AO41" s="13" t="str">
        <f t="shared" si="4"/>
        <v>BIP SALLY #150  4020651</v>
      </c>
      <c r="AS41" s="110" t="s">
        <v>1292</v>
      </c>
    </row>
    <row r="42" spans="1:45" ht="27" hidden="1" customHeight="1">
      <c r="B42" s="4" t="s">
        <v>64</v>
      </c>
      <c r="C42" s="5" t="s">
        <v>44</v>
      </c>
      <c r="D42" s="6" t="s">
        <v>1218</v>
      </c>
      <c r="E42" s="4" t="s">
        <v>46</v>
      </c>
      <c r="F42" s="4" t="s">
        <v>49</v>
      </c>
      <c r="G42" s="4" t="s">
        <v>1225</v>
      </c>
      <c r="H42" s="6" t="s">
        <v>167</v>
      </c>
      <c r="I42" s="4" t="s">
        <v>50</v>
      </c>
      <c r="J42" s="69" t="s">
        <v>1238</v>
      </c>
      <c r="K42" t="s">
        <v>155</v>
      </c>
      <c r="M42" s="9">
        <v>481702943</v>
      </c>
      <c r="N42" s="4" t="s">
        <v>51</v>
      </c>
      <c r="O42" s="9">
        <v>6206072742</v>
      </c>
      <c r="P42" s="10">
        <v>3485</v>
      </c>
      <c r="Q42" s="14"/>
      <c r="R42" s="1">
        <f t="shared" si="0"/>
        <v>3485</v>
      </c>
      <c r="S42" s="6" t="s">
        <v>151</v>
      </c>
      <c r="T42" s="6">
        <v>1632</v>
      </c>
      <c r="U42" s="6">
        <v>4020769</v>
      </c>
      <c r="W42" s="22">
        <v>45498</v>
      </c>
      <c r="X42" s="10">
        <v>2161659</v>
      </c>
      <c r="Y42" s="5" t="s">
        <v>189</v>
      </c>
      <c r="Z42" t="s">
        <v>457</v>
      </c>
      <c r="AA42" s="14"/>
      <c r="AC42" s="14"/>
      <c r="AD42" s="17">
        <f t="shared" si="1"/>
        <v>0</v>
      </c>
      <c r="AF42" s="10"/>
      <c r="AH42" s="10"/>
      <c r="AI42">
        <v>10191</v>
      </c>
      <c r="AJ42" s="43">
        <v>7018</v>
      </c>
      <c r="AK42" s="43">
        <f t="shared" si="2"/>
        <v>63003.921000000002</v>
      </c>
      <c r="AM42" s="111">
        <f t="shared" si="3"/>
        <v>2.9146096123394118E-2</v>
      </c>
      <c r="AN42" s="45" t="s">
        <v>1304</v>
      </c>
      <c r="AO42" s="13" t="str">
        <f t="shared" si="4"/>
        <v>BIP SALLY #151  4020769</v>
      </c>
      <c r="AP42">
        <v>40000543</v>
      </c>
      <c r="AS42" s="110" t="s">
        <v>1293</v>
      </c>
    </row>
    <row r="43" spans="1:45" ht="48" hidden="1" customHeight="1">
      <c r="B43" s="4" t="s">
        <v>64</v>
      </c>
      <c r="C43" s="6" t="s">
        <v>251</v>
      </c>
      <c r="D43" s="6" t="s">
        <v>247</v>
      </c>
      <c r="E43" s="6" t="s">
        <v>776</v>
      </c>
      <c r="F43" s="4" t="s">
        <v>49</v>
      </c>
      <c r="G43" s="40" t="s">
        <v>1226</v>
      </c>
      <c r="H43" s="6" t="s">
        <v>167</v>
      </c>
      <c r="I43" s="4" t="s">
        <v>50</v>
      </c>
      <c r="J43" s="69" t="s">
        <v>733</v>
      </c>
      <c r="K43" t="s">
        <v>155</v>
      </c>
      <c r="M43" s="9">
        <v>482813846</v>
      </c>
      <c r="N43" s="4" t="s">
        <v>51</v>
      </c>
      <c r="O43" s="9">
        <v>6206335871</v>
      </c>
      <c r="P43" s="10">
        <v>5005</v>
      </c>
      <c r="Q43" s="14"/>
      <c r="R43" s="1">
        <f t="shared" si="0"/>
        <v>5005</v>
      </c>
      <c r="S43" s="6" t="s">
        <v>151</v>
      </c>
      <c r="T43" s="6">
        <v>1632</v>
      </c>
      <c r="U43" s="6">
        <v>4020745</v>
      </c>
      <c r="W43" s="22">
        <v>45499</v>
      </c>
      <c r="X43" s="10">
        <v>2120404</v>
      </c>
      <c r="Y43" s="5" t="s">
        <v>189</v>
      </c>
      <c r="Z43" t="s">
        <v>457</v>
      </c>
      <c r="AA43" s="14"/>
      <c r="AC43" s="14"/>
      <c r="AD43" s="17">
        <f t="shared" si="1"/>
        <v>0</v>
      </c>
      <c r="AF43" s="10"/>
      <c r="AH43" s="10"/>
      <c r="AI43">
        <v>10190</v>
      </c>
      <c r="AJ43" s="43">
        <v>7018</v>
      </c>
      <c r="AK43" s="43">
        <f t="shared" si="2"/>
        <v>90483.393000000011</v>
      </c>
      <c r="AM43" s="111">
        <f t="shared" si="3"/>
        <v>4.2672713784731593E-2</v>
      </c>
      <c r="AN43" s="45" t="s">
        <v>1363</v>
      </c>
      <c r="AO43" s="13" t="str">
        <f t="shared" si="4"/>
        <v>BIP ITS A 10 #18  4020745</v>
      </c>
      <c r="AS43" s="110" t="s">
        <v>1286</v>
      </c>
    </row>
    <row r="44" spans="1:45" ht="27" hidden="1" customHeight="1">
      <c r="B44" s="4" t="s">
        <v>64</v>
      </c>
      <c r="C44" s="5" t="s">
        <v>44</v>
      </c>
      <c r="D44" s="6" t="s">
        <v>1227</v>
      </c>
      <c r="E44" s="4" t="s">
        <v>46</v>
      </c>
      <c r="F44" s="4" t="s">
        <v>49</v>
      </c>
      <c r="G44" s="4" t="s">
        <v>1233</v>
      </c>
      <c r="H44" s="6" t="s">
        <v>167</v>
      </c>
      <c r="I44" s="4" t="s">
        <v>50</v>
      </c>
      <c r="J44" s="101" t="s">
        <v>1252</v>
      </c>
      <c r="K44" t="s">
        <v>155</v>
      </c>
      <c r="M44" s="9">
        <v>482813845</v>
      </c>
      <c r="N44" s="4" t="s">
        <v>51</v>
      </c>
      <c r="O44" s="9">
        <v>6206311312</v>
      </c>
      <c r="P44" s="10">
        <v>3485</v>
      </c>
      <c r="Q44" s="14"/>
      <c r="R44" s="1">
        <v>3485</v>
      </c>
      <c r="S44" s="6" t="s">
        <v>151</v>
      </c>
      <c r="T44" s="6">
        <v>1632</v>
      </c>
      <c r="U44" s="6">
        <v>4021101</v>
      </c>
      <c r="W44" s="22">
        <v>45503</v>
      </c>
      <c r="X44" s="10">
        <v>1323168</v>
      </c>
      <c r="Y44" s="5" t="s">
        <v>189</v>
      </c>
      <c r="Z44" t="s">
        <v>457</v>
      </c>
      <c r="AA44" s="14"/>
      <c r="AC44" s="14"/>
      <c r="AD44" s="17">
        <f t="shared" si="1"/>
        <v>0</v>
      </c>
      <c r="AF44" s="10"/>
      <c r="AH44" s="10"/>
      <c r="AI44">
        <v>10204</v>
      </c>
      <c r="AJ44" s="43">
        <v>7018</v>
      </c>
      <c r="AK44" s="43">
        <f t="shared" si="2"/>
        <v>63003.921000000002</v>
      </c>
      <c r="AM44" s="111">
        <f t="shared" si="3"/>
        <v>4.7615964866139449E-2</v>
      </c>
      <c r="AN44" s="45" t="s">
        <v>1362</v>
      </c>
      <c r="AO44" s="13" t="str">
        <f t="shared" si="4"/>
        <v>BIP SALLY #152  4021101</v>
      </c>
      <c r="AS44">
        <v>20088887</v>
      </c>
    </row>
    <row r="45" spans="1:45" ht="47.25" hidden="1" customHeight="1">
      <c r="B45" s="4" t="s">
        <v>64</v>
      </c>
      <c r="C45" s="5" t="s">
        <v>120</v>
      </c>
      <c r="D45" s="6" t="s">
        <v>1234</v>
      </c>
      <c r="E45" s="4" t="s">
        <v>46</v>
      </c>
      <c r="F45" s="4" t="s">
        <v>49</v>
      </c>
      <c r="G45" s="40" t="s">
        <v>1235</v>
      </c>
      <c r="H45" s="6" t="s">
        <v>167</v>
      </c>
      <c r="I45" s="4" t="s">
        <v>50</v>
      </c>
      <c r="J45" s="71" t="s">
        <v>968</v>
      </c>
      <c r="K45" t="s">
        <v>155</v>
      </c>
      <c r="M45" s="9">
        <v>482813844</v>
      </c>
      <c r="N45" s="4" t="s">
        <v>51</v>
      </c>
      <c r="O45" s="9">
        <v>6206396969</v>
      </c>
      <c r="P45" s="10">
        <v>3485</v>
      </c>
      <c r="Q45" s="14"/>
      <c r="R45" s="1">
        <v>3485</v>
      </c>
      <c r="S45" s="6" t="s">
        <v>151</v>
      </c>
      <c r="T45" s="6">
        <v>1632</v>
      </c>
      <c r="U45" s="6">
        <v>4021102</v>
      </c>
      <c r="W45" s="22">
        <v>45503</v>
      </c>
      <c r="X45" s="10">
        <v>1875227</v>
      </c>
      <c r="Y45" s="5" t="s">
        <v>189</v>
      </c>
      <c r="Z45" t="s">
        <v>457</v>
      </c>
      <c r="AA45" s="14"/>
      <c r="AC45" s="14"/>
      <c r="AD45" s="17">
        <f t="shared" si="1"/>
        <v>0</v>
      </c>
      <c r="AF45" s="10"/>
      <c r="AH45" s="10"/>
      <c r="AI45">
        <v>10208</v>
      </c>
      <c r="AJ45" s="43">
        <v>7018</v>
      </c>
      <c r="AK45" s="43">
        <f t="shared" si="2"/>
        <v>63003.921000000002</v>
      </c>
      <c r="AM45" s="111">
        <f t="shared" si="3"/>
        <v>3.3598023599276251E-2</v>
      </c>
      <c r="AN45" s="45" t="s">
        <v>1362</v>
      </c>
      <c r="AO45" s="13" t="str">
        <f t="shared" si="4"/>
        <v>BIP S + BIP A #153+#32  4021102</v>
      </c>
      <c r="AS45">
        <v>20008891</v>
      </c>
    </row>
    <row r="46" spans="1:45" ht="29.25" hidden="1" customHeight="1">
      <c r="B46" s="4" t="s">
        <v>64</v>
      </c>
      <c r="C46" s="5" t="s">
        <v>44</v>
      </c>
      <c r="D46" s="6" t="s">
        <v>1236</v>
      </c>
      <c r="E46" s="4" t="s">
        <v>46</v>
      </c>
      <c r="F46" s="4" t="s">
        <v>49</v>
      </c>
      <c r="G46" s="40" t="s">
        <v>1263</v>
      </c>
      <c r="H46" s="6" t="s">
        <v>167</v>
      </c>
      <c r="I46" s="4" t="s">
        <v>50</v>
      </c>
      <c r="J46" s="69" t="s">
        <v>1203</v>
      </c>
      <c r="K46" t="s">
        <v>155</v>
      </c>
      <c r="M46" s="9">
        <v>482813843</v>
      </c>
      <c r="N46" s="4" t="s">
        <v>51</v>
      </c>
      <c r="O46" s="9">
        <v>6206306881</v>
      </c>
      <c r="P46" s="10">
        <v>3485</v>
      </c>
      <c r="Q46" s="14"/>
      <c r="R46" s="1">
        <v>3485</v>
      </c>
      <c r="S46" s="6" t="s">
        <v>151</v>
      </c>
      <c r="T46" s="6">
        <v>1632</v>
      </c>
      <c r="U46" s="6">
        <v>4021229</v>
      </c>
      <c r="W46" s="22">
        <v>45504</v>
      </c>
      <c r="X46" s="10">
        <v>922868</v>
      </c>
      <c r="Y46" s="5" t="s">
        <v>189</v>
      </c>
      <c r="Z46" t="s">
        <v>457</v>
      </c>
      <c r="AA46" s="14"/>
      <c r="AC46" s="14"/>
      <c r="AD46" s="17">
        <f t="shared" si="1"/>
        <v>0</v>
      </c>
      <c r="AF46" s="10"/>
      <c r="AH46" s="10"/>
      <c r="AI46">
        <v>10210</v>
      </c>
      <c r="AJ46" s="43">
        <v>7018</v>
      </c>
      <c r="AK46" s="43">
        <f t="shared" si="2"/>
        <v>63003.921000000002</v>
      </c>
      <c r="AM46" s="111">
        <f t="shared" si="3"/>
        <v>6.826969945864414E-2</v>
      </c>
      <c r="AN46" s="45" t="s">
        <v>1361</v>
      </c>
      <c r="AO46" s="13" t="str">
        <f t="shared" si="4"/>
        <v>BIP SALLY #154  4021229</v>
      </c>
      <c r="AS46">
        <v>20008892</v>
      </c>
    </row>
    <row r="47" spans="1:45" ht="51" hidden="1" customHeight="1">
      <c r="B47" s="4" t="s">
        <v>64</v>
      </c>
      <c r="C47" s="5" t="s">
        <v>120</v>
      </c>
      <c r="D47" s="6" t="s">
        <v>1248</v>
      </c>
      <c r="E47" s="4" t="s">
        <v>46</v>
      </c>
      <c r="F47" s="4" t="s">
        <v>49</v>
      </c>
      <c r="G47" s="40" t="s">
        <v>1264</v>
      </c>
      <c r="H47" s="6" t="s">
        <v>167</v>
      </c>
      <c r="I47" s="4" t="s">
        <v>50</v>
      </c>
      <c r="J47" s="101" t="s">
        <v>1253</v>
      </c>
      <c r="K47" t="s">
        <v>155</v>
      </c>
      <c r="M47" s="9">
        <v>483351168</v>
      </c>
      <c r="N47" s="4" t="s">
        <v>51</v>
      </c>
      <c r="O47" s="9">
        <v>6206428892</v>
      </c>
      <c r="P47" s="10">
        <v>3485</v>
      </c>
      <c r="Q47" s="14"/>
      <c r="R47" s="1">
        <v>3485</v>
      </c>
      <c r="S47" s="6" t="s">
        <v>151</v>
      </c>
      <c r="T47" s="6">
        <v>1632</v>
      </c>
      <c r="U47" s="6">
        <v>4021448</v>
      </c>
      <c r="W47" s="22">
        <v>45504</v>
      </c>
      <c r="X47" s="10">
        <v>685559</v>
      </c>
      <c r="Y47" s="5" t="s">
        <v>189</v>
      </c>
      <c r="Z47" t="s">
        <v>457</v>
      </c>
      <c r="AA47" s="14"/>
      <c r="AC47" s="14"/>
      <c r="AD47" s="17">
        <f t="shared" si="1"/>
        <v>0</v>
      </c>
      <c r="AF47" s="10"/>
      <c r="AH47" s="10"/>
      <c r="AI47">
        <v>10214</v>
      </c>
      <c r="AJ47" s="43">
        <v>7018</v>
      </c>
      <c r="AK47" s="43">
        <f t="shared" si="2"/>
        <v>63003.921000000002</v>
      </c>
      <c r="AM47" s="111">
        <f t="shared" si="3"/>
        <v>9.1901529992312839E-2</v>
      </c>
      <c r="AN47" s="45" t="s">
        <v>1361</v>
      </c>
      <c r="AO47" s="13" t="str">
        <f t="shared" si="4"/>
        <v>BIP S + BIP A #155+#33  4021448</v>
      </c>
      <c r="AS47">
        <v>20008895</v>
      </c>
    </row>
    <row r="48" spans="1:45" ht="27" hidden="1" customHeight="1">
      <c r="B48" s="4" t="s">
        <v>64</v>
      </c>
      <c r="C48" s="5" t="s">
        <v>120</v>
      </c>
      <c r="D48" s="6" t="s">
        <v>1271</v>
      </c>
      <c r="E48" s="4" t="s">
        <v>46</v>
      </c>
      <c r="F48" s="4" t="s">
        <v>49</v>
      </c>
      <c r="G48" s="44" t="s">
        <v>1278</v>
      </c>
      <c r="H48" s="6" t="s">
        <v>167</v>
      </c>
      <c r="I48" s="4" t="s">
        <v>50</v>
      </c>
      <c r="J48" s="71" t="s">
        <v>1302</v>
      </c>
      <c r="K48" t="s">
        <v>155</v>
      </c>
      <c r="M48" s="9">
        <v>483351167</v>
      </c>
      <c r="N48" s="4" t="s">
        <v>51</v>
      </c>
      <c r="O48" s="9">
        <v>6206575034</v>
      </c>
      <c r="P48" s="10">
        <v>3485</v>
      </c>
      <c r="Q48" s="14"/>
      <c r="R48" s="1">
        <v>3485</v>
      </c>
      <c r="S48" s="6" t="s">
        <v>151</v>
      </c>
      <c r="T48" s="6">
        <v>1632</v>
      </c>
      <c r="U48" s="6">
        <v>4021637</v>
      </c>
      <c r="W48" s="22">
        <v>45509</v>
      </c>
      <c r="X48" s="10">
        <v>1524888</v>
      </c>
      <c r="Y48" s="5" t="s">
        <v>189</v>
      </c>
      <c r="Z48" t="s">
        <v>457</v>
      </c>
      <c r="AA48" s="14"/>
      <c r="AC48" s="14"/>
      <c r="AD48" s="17">
        <f t="shared" si="1"/>
        <v>0</v>
      </c>
      <c r="AF48" s="10"/>
      <c r="AH48" s="10"/>
      <c r="AI48">
        <v>10217</v>
      </c>
      <c r="AJ48" s="43">
        <v>7018</v>
      </c>
      <c r="AK48" s="43">
        <f t="shared" si="2"/>
        <v>63003.921000000002</v>
      </c>
      <c r="AM48" s="111">
        <f t="shared" si="3"/>
        <v>4.131708099217779E-2</v>
      </c>
      <c r="AN48" s="45" t="s">
        <v>1365</v>
      </c>
      <c r="AO48" s="13" t="str">
        <f t="shared" si="4"/>
        <v>BIP S + BIP A #156+#34  4021637</v>
      </c>
      <c r="AS48">
        <v>20008896</v>
      </c>
    </row>
    <row r="49" spans="1:45" ht="27" hidden="1" customHeight="1">
      <c r="B49" s="4" t="s">
        <v>64</v>
      </c>
      <c r="C49" s="6" t="s">
        <v>251</v>
      </c>
      <c r="D49" s="6" t="s">
        <v>249</v>
      </c>
      <c r="E49" s="4" t="s">
        <v>46</v>
      </c>
      <c r="F49" s="4" t="s">
        <v>49</v>
      </c>
      <c r="G49" s="44" t="s">
        <v>1279</v>
      </c>
      <c r="H49" s="6" t="s">
        <v>167</v>
      </c>
      <c r="I49" s="4" t="s">
        <v>50</v>
      </c>
      <c r="J49" s="71" t="s">
        <v>1301</v>
      </c>
      <c r="K49" t="s">
        <v>155</v>
      </c>
      <c r="M49" s="9">
        <v>483351165</v>
      </c>
      <c r="N49" s="4" t="s">
        <v>51</v>
      </c>
      <c r="O49" s="9">
        <v>6206985569</v>
      </c>
      <c r="P49" s="10">
        <v>5005</v>
      </c>
      <c r="Q49" s="14"/>
      <c r="R49" s="1">
        <v>5005</v>
      </c>
      <c r="S49" s="6" t="s">
        <v>151</v>
      </c>
      <c r="T49" s="6">
        <v>1632</v>
      </c>
      <c r="U49" s="6">
        <v>4021881</v>
      </c>
      <c r="W49" s="22">
        <v>45510</v>
      </c>
      <c r="X49" s="10">
        <v>2495691</v>
      </c>
      <c r="Y49" s="5" t="s">
        <v>189</v>
      </c>
      <c r="Z49" t="s">
        <v>457</v>
      </c>
      <c r="AA49" s="14"/>
      <c r="AC49" s="14"/>
      <c r="AD49" s="17">
        <f t="shared" si="1"/>
        <v>0</v>
      </c>
      <c r="AF49" s="10"/>
      <c r="AH49" s="10"/>
      <c r="AI49">
        <v>10232</v>
      </c>
      <c r="AJ49" s="43">
        <v>7018</v>
      </c>
      <c r="AK49" s="43">
        <f t="shared" si="2"/>
        <v>90483.393000000011</v>
      </c>
      <c r="AM49" s="111">
        <f t="shared" si="3"/>
        <v>3.6255847779232291E-2</v>
      </c>
      <c r="AN49" s="45" t="s">
        <v>1376</v>
      </c>
      <c r="AO49" s="13" t="str">
        <f t="shared" si="4"/>
        <v>BIP ITS A 10 #19  4021881</v>
      </c>
    </row>
    <row r="50" spans="1:45" ht="60.75" hidden="1" customHeight="1">
      <c r="B50" s="4" t="s">
        <v>64</v>
      </c>
      <c r="C50" s="5" t="s">
        <v>87</v>
      </c>
      <c r="D50" s="6" t="s">
        <v>197</v>
      </c>
      <c r="E50" s="4" t="s">
        <v>87</v>
      </c>
      <c r="F50" s="4" t="s">
        <v>40</v>
      </c>
      <c r="G50" s="40" t="s">
        <v>1265</v>
      </c>
      <c r="H50" s="6" t="s">
        <v>167</v>
      </c>
      <c r="I50" s="4" t="s">
        <v>41</v>
      </c>
      <c r="J50" t="s">
        <v>1255</v>
      </c>
      <c r="K50" t="s">
        <v>155</v>
      </c>
      <c r="M50" s="9" t="s">
        <v>1254</v>
      </c>
      <c r="N50" s="4" t="s">
        <v>42</v>
      </c>
      <c r="O50" s="9" t="s">
        <v>1397</v>
      </c>
      <c r="P50" s="10">
        <v>590</v>
      </c>
      <c r="Q50" s="14"/>
      <c r="R50" s="1">
        <v>590</v>
      </c>
      <c r="S50" s="6" t="s">
        <v>146</v>
      </c>
      <c r="T50" s="6">
        <v>3921</v>
      </c>
      <c r="U50" s="6">
        <v>4003052</v>
      </c>
      <c r="W50" s="22">
        <v>45506</v>
      </c>
      <c r="X50" s="10">
        <v>2295773</v>
      </c>
      <c r="Y50" s="5" t="s">
        <v>42</v>
      </c>
      <c r="Z50" t="s">
        <v>1398</v>
      </c>
      <c r="AA50" s="14">
        <v>79600.820000000007</v>
      </c>
      <c r="AC50" s="14"/>
      <c r="AD50" s="17">
        <f t="shared" si="1"/>
        <v>79600.820000000007</v>
      </c>
      <c r="AF50" s="10"/>
      <c r="AH50" s="10"/>
      <c r="AI50">
        <v>10212</v>
      </c>
      <c r="AJ50" s="43">
        <v>20300</v>
      </c>
      <c r="AK50" s="43">
        <f t="shared" si="2"/>
        <v>10666.374000000002</v>
      </c>
      <c r="AM50" s="111">
        <f t="shared" si="3"/>
        <v>4.6460926232689392E-3</v>
      </c>
      <c r="AN50" s="45" t="s">
        <v>1399</v>
      </c>
      <c r="AO50" s="13" t="str">
        <f t="shared" si="4"/>
        <v>Chile #9  4003052</v>
      </c>
      <c r="AP50">
        <v>40000605</v>
      </c>
      <c r="AQ50">
        <v>20009578</v>
      </c>
    </row>
    <row r="51" spans="1:45" ht="50.25" hidden="1" customHeight="1">
      <c r="A51" t="s">
        <v>1546</v>
      </c>
      <c r="B51" s="4" t="s">
        <v>64</v>
      </c>
      <c r="C51" s="5" t="s">
        <v>92</v>
      </c>
      <c r="D51" s="6" t="s">
        <v>1120</v>
      </c>
      <c r="E51" s="4" t="s">
        <v>92</v>
      </c>
      <c r="F51" s="4" t="s">
        <v>40</v>
      </c>
      <c r="G51" s="40" t="s">
        <v>1266</v>
      </c>
      <c r="H51" s="6" t="s">
        <v>167</v>
      </c>
      <c r="I51" s="4" t="s">
        <v>41</v>
      </c>
      <c r="J51" s="106" t="s">
        <v>1256</v>
      </c>
      <c r="K51" t="s">
        <v>155</v>
      </c>
      <c r="M51" s="88" t="s">
        <v>1277</v>
      </c>
      <c r="N51" s="4" t="s">
        <v>74</v>
      </c>
      <c r="O51" s="9" t="s">
        <v>1547</v>
      </c>
      <c r="P51" s="10">
        <v>828</v>
      </c>
      <c r="Q51" s="10">
        <v>189.18</v>
      </c>
      <c r="R51" s="1">
        <f>Tabla4[[#This Row],[FLETE USD]]+Tabla4[[#This Row],[OTROS USD]]</f>
        <v>1017.1800000000001</v>
      </c>
      <c r="S51" s="6" t="s">
        <v>147</v>
      </c>
      <c r="T51" s="6">
        <v>3921</v>
      </c>
      <c r="U51" s="6">
        <v>4013460</v>
      </c>
      <c r="W51" s="22">
        <v>45509</v>
      </c>
      <c r="X51" s="10">
        <v>1136629</v>
      </c>
      <c r="Y51" s="99" t="s">
        <v>1307</v>
      </c>
      <c r="Z51" t="s">
        <v>1400</v>
      </c>
      <c r="AA51" s="14">
        <f>45240+16494.07</f>
        <v>61734.07</v>
      </c>
      <c r="AC51" s="14"/>
      <c r="AD51" s="17">
        <f t="shared" si="1"/>
        <v>61734.07</v>
      </c>
      <c r="AF51" s="10"/>
      <c r="AH51" s="10"/>
      <c r="AI51">
        <v>10211</v>
      </c>
      <c r="AJ51" s="43">
        <v>9639.6</v>
      </c>
      <c r="AK51" s="43">
        <f t="shared" si="2"/>
        <v>18389.190348000004</v>
      </c>
      <c r="AM51" s="111">
        <f t="shared" si="3"/>
        <v>1.6178709454008303E-2</v>
      </c>
      <c r="AN51" s="45" t="s">
        <v>1548</v>
      </c>
      <c r="AO51" s="13" t="str">
        <f t="shared" si="4"/>
        <v>Italia #17  4013460</v>
      </c>
      <c r="AP51" t="s">
        <v>1316</v>
      </c>
      <c r="AQ51">
        <v>20009580</v>
      </c>
      <c r="AS51">
        <v>20008893</v>
      </c>
    </row>
    <row r="52" spans="1:45" ht="27" hidden="1" customHeight="1">
      <c r="B52" s="4" t="s">
        <v>64</v>
      </c>
      <c r="C52" s="5" t="s">
        <v>113</v>
      </c>
      <c r="D52" s="6" t="s">
        <v>780</v>
      </c>
      <c r="E52" s="6" t="s">
        <v>624</v>
      </c>
      <c r="F52" s="4" t="s">
        <v>40</v>
      </c>
      <c r="G52" s="4" t="s">
        <v>1237</v>
      </c>
      <c r="H52" s="6" t="s">
        <v>167</v>
      </c>
      <c r="I52" s="4" t="s">
        <v>41</v>
      </c>
      <c r="J52" s="94" t="s">
        <v>1258</v>
      </c>
      <c r="K52" t="s">
        <v>155</v>
      </c>
      <c r="M52" s="9" t="s">
        <v>1257</v>
      </c>
      <c r="N52" s="4" t="s">
        <v>42</v>
      </c>
      <c r="O52" s="9" t="s">
        <v>1402</v>
      </c>
      <c r="P52" s="10">
        <v>2570</v>
      </c>
      <c r="Q52" s="14"/>
      <c r="R52" s="1">
        <v>2570</v>
      </c>
      <c r="S52" s="6" t="s">
        <v>147</v>
      </c>
      <c r="T52" s="6">
        <v>3921</v>
      </c>
      <c r="U52" s="6">
        <v>4013031</v>
      </c>
      <c r="W52" s="22">
        <v>45503</v>
      </c>
      <c r="X52" s="10">
        <v>715399</v>
      </c>
      <c r="Y52" s="5" t="s">
        <v>42</v>
      </c>
      <c r="Z52" t="s">
        <v>1403</v>
      </c>
      <c r="AA52" s="14">
        <v>62882.6</v>
      </c>
      <c r="AC52" s="14"/>
      <c r="AD52" s="17">
        <f t="shared" si="1"/>
        <v>62882.6</v>
      </c>
      <c r="AF52" s="10"/>
      <c r="AH52" s="10"/>
      <c r="AI52">
        <v>10205</v>
      </c>
      <c r="AJ52" s="43">
        <v>9639.6</v>
      </c>
      <c r="AK52" s="43">
        <f t="shared" si="2"/>
        <v>46462.002</v>
      </c>
      <c r="AM52" s="111">
        <f t="shared" si="3"/>
        <v>6.4945578621161057E-2</v>
      </c>
      <c r="AN52" s="45" t="s">
        <v>1401</v>
      </c>
      <c r="AO52" s="13" t="str">
        <f t="shared" si="4"/>
        <v>BIP WALDENCAST #12  4013031</v>
      </c>
      <c r="AP52">
        <v>40000604</v>
      </c>
      <c r="AQ52">
        <v>20009573</v>
      </c>
      <c r="AS52">
        <v>20008888</v>
      </c>
    </row>
    <row r="53" spans="1:45" ht="34.5" hidden="1" customHeight="1">
      <c r="B53" s="4" t="s">
        <v>64</v>
      </c>
      <c r="C53" s="5" t="s">
        <v>89</v>
      </c>
      <c r="D53" s="6" t="s">
        <v>198</v>
      </c>
      <c r="E53" s="4" t="s">
        <v>89</v>
      </c>
      <c r="F53" s="4" t="s">
        <v>49</v>
      </c>
      <c r="G53" s="40" t="s">
        <v>1268</v>
      </c>
      <c r="H53" s="6" t="s">
        <v>167</v>
      </c>
      <c r="I53" s="4" t="s">
        <v>50</v>
      </c>
      <c r="J53" t="s">
        <v>1272</v>
      </c>
      <c r="K53" t="s">
        <v>155</v>
      </c>
      <c r="M53" s="9" t="s">
        <v>1251</v>
      </c>
      <c r="N53" s="4" t="s">
        <v>53</v>
      </c>
      <c r="O53" s="9">
        <v>276419</v>
      </c>
      <c r="P53" s="10">
        <v>6348</v>
      </c>
      <c r="Q53" s="14"/>
      <c r="R53" s="1">
        <v>6348</v>
      </c>
      <c r="S53" s="6" t="s">
        <v>555</v>
      </c>
      <c r="T53" s="6">
        <v>3950</v>
      </c>
      <c r="U53" s="6">
        <v>4029647</v>
      </c>
      <c r="W53" s="22">
        <v>45513</v>
      </c>
      <c r="X53" s="10">
        <v>1543814</v>
      </c>
      <c r="Y53" s="5" t="s">
        <v>53</v>
      </c>
      <c r="Z53" t="s">
        <v>170</v>
      </c>
      <c r="AA53" s="14"/>
      <c r="AC53" s="14"/>
      <c r="AD53" s="17">
        <f t="shared" si="1"/>
        <v>0</v>
      </c>
      <c r="AF53" s="10"/>
      <c r="AH53" s="10"/>
      <c r="AI53" s="92" t="s">
        <v>245</v>
      </c>
      <c r="AJ53" s="10"/>
      <c r="AK53" s="43">
        <f t="shared" si="2"/>
        <v>114762.95280000001</v>
      </c>
      <c r="AM53" s="111">
        <f t="shared" si="3"/>
        <v>7.4337292445851647E-2</v>
      </c>
      <c r="AN53" s="21">
        <v>45524</v>
      </c>
      <c r="AO53" s="13" t="str">
        <f t="shared" si="4"/>
        <v>Guatemala #10  4029647</v>
      </c>
    </row>
    <row r="54" spans="1:45" ht="45.75" hidden="1" customHeight="1">
      <c r="B54" s="4" t="s">
        <v>64</v>
      </c>
      <c r="C54" s="5" t="s">
        <v>98</v>
      </c>
      <c r="D54" s="6" t="s">
        <v>198</v>
      </c>
      <c r="E54" s="4" t="s">
        <v>98</v>
      </c>
      <c r="F54" s="4" t="s">
        <v>49</v>
      </c>
      <c r="G54" s="40" t="s">
        <v>1269</v>
      </c>
      <c r="H54" s="6" t="s">
        <v>167</v>
      </c>
      <c r="I54" s="4" t="s">
        <v>50</v>
      </c>
      <c r="J54" s="82" t="s">
        <v>1274</v>
      </c>
      <c r="K54" t="s">
        <v>155</v>
      </c>
      <c r="M54" s="9" t="s">
        <v>1251</v>
      </c>
      <c r="N54" s="4" t="s">
        <v>53</v>
      </c>
      <c r="O54" s="9">
        <v>276388</v>
      </c>
      <c r="P54" s="10">
        <v>4340</v>
      </c>
      <c r="Q54" s="14"/>
      <c r="R54" s="1">
        <v>4340</v>
      </c>
      <c r="S54" s="6" t="s">
        <v>555</v>
      </c>
      <c r="T54" s="6">
        <v>3950</v>
      </c>
      <c r="U54" s="6">
        <v>4029648</v>
      </c>
      <c r="W54" s="22">
        <v>45510</v>
      </c>
      <c r="X54" s="10">
        <v>1569791</v>
      </c>
      <c r="Y54" s="5" t="s">
        <v>53</v>
      </c>
      <c r="Z54" t="s">
        <v>170</v>
      </c>
      <c r="AA54" s="14"/>
      <c r="AC54" s="14"/>
      <c r="AD54" s="17">
        <f t="shared" si="1"/>
        <v>0</v>
      </c>
      <c r="AF54" s="10"/>
      <c r="AH54" s="10"/>
      <c r="AI54" s="92" t="s">
        <v>245</v>
      </c>
      <c r="AJ54" s="10"/>
      <c r="AK54" s="43">
        <f t="shared" si="2"/>
        <v>78461.124000000011</v>
      </c>
      <c r="AM54" s="111">
        <f t="shared" si="3"/>
        <v>4.998189185694147E-2</v>
      </c>
      <c r="AN54" s="21">
        <v>45524</v>
      </c>
      <c r="AO54" s="13" t="str">
        <f t="shared" si="4"/>
        <v>El Salvador #10  4029648</v>
      </c>
    </row>
    <row r="55" spans="1:45" ht="31.5" hidden="1" customHeight="1">
      <c r="B55" s="4" t="s">
        <v>64</v>
      </c>
      <c r="C55" s="5" t="s">
        <v>85</v>
      </c>
      <c r="D55" s="6" t="s">
        <v>199</v>
      </c>
      <c r="E55" s="4" t="s">
        <v>85</v>
      </c>
      <c r="F55" s="4" t="s">
        <v>49</v>
      </c>
      <c r="G55" s="40" t="s">
        <v>1270</v>
      </c>
      <c r="H55" s="6" t="s">
        <v>167</v>
      </c>
      <c r="I55" s="4" t="s">
        <v>50</v>
      </c>
      <c r="J55" t="s">
        <v>1273</v>
      </c>
      <c r="K55" t="s">
        <v>155</v>
      </c>
      <c r="M55" s="9" t="s">
        <v>1251</v>
      </c>
      <c r="N55" s="4" t="s">
        <v>53</v>
      </c>
      <c r="O55" s="9">
        <v>276402</v>
      </c>
      <c r="P55" s="10">
        <v>6333</v>
      </c>
      <c r="Q55" s="14"/>
      <c r="R55" s="1">
        <v>6333</v>
      </c>
      <c r="S55" s="6" t="s">
        <v>555</v>
      </c>
      <c r="T55" s="6">
        <v>3950</v>
      </c>
      <c r="U55" s="6">
        <v>4029649</v>
      </c>
      <c r="W55" s="22">
        <v>45510</v>
      </c>
      <c r="X55" s="10">
        <v>1182123</v>
      </c>
      <c r="Y55" s="5" t="s">
        <v>53</v>
      </c>
      <c r="Z55" t="s">
        <v>170</v>
      </c>
      <c r="AA55" s="14"/>
      <c r="AC55" s="14"/>
      <c r="AD55" s="17">
        <f t="shared" si="1"/>
        <v>0</v>
      </c>
      <c r="AF55" s="10"/>
      <c r="AH55" s="10"/>
      <c r="AI55" s="92" t="s">
        <v>245</v>
      </c>
      <c r="AJ55" s="10"/>
      <c r="AK55" s="43">
        <f t="shared" si="2"/>
        <v>114491.77380000001</v>
      </c>
      <c r="AM55" s="111">
        <f t="shared" si="3"/>
        <v>9.6852674214104637E-2</v>
      </c>
      <c r="AN55" s="21">
        <v>45524</v>
      </c>
      <c r="AO55" s="13" t="str">
        <f>+C55&amp;" "&amp;E52&amp;" "&amp;" "&amp;U55</f>
        <v>Costa Rica Reino Unido  4029649</v>
      </c>
    </row>
    <row r="56" spans="1:45" ht="27" hidden="1" customHeight="1">
      <c r="B56" s="4" t="s">
        <v>64</v>
      </c>
      <c r="C56" s="5" t="s">
        <v>129</v>
      </c>
      <c r="D56" s="6"/>
      <c r="E56" s="4"/>
      <c r="F56" s="4"/>
      <c r="G56" s="4"/>
      <c r="H56" s="6"/>
      <c r="I56" s="4"/>
      <c r="N56" s="4"/>
      <c r="O56" s="9"/>
      <c r="Q56" s="14"/>
      <c r="R56" s="1"/>
      <c r="W56" s="6"/>
      <c r="X56" s="10"/>
      <c r="Y56" s="5"/>
      <c r="AA56" s="14"/>
      <c r="AC56" s="14"/>
      <c r="AD56" s="17">
        <f>AA56+AB56+AC56</f>
        <v>0</v>
      </c>
      <c r="AF56" s="10"/>
      <c r="AG56" s="39">
        <v>12658</v>
      </c>
      <c r="AH56" s="10">
        <v>2378</v>
      </c>
      <c r="AI56" s="92"/>
      <c r="AJ56" s="10"/>
      <c r="AK56" s="43">
        <f t="shared" si="2"/>
        <v>0</v>
      </c>
      <c r="AM56" s="111" t="e">
        <f t="shared" si="3"/>
        <v>#DIV/0!</v>
      </c>
      <c r="AN56" s="21">
        <v>45477</v>
      </c>
      <c r="AO56" s="13" t="str">
        <f>+C56&amp;" "&amp;D56&amp;" "&amp;" "&amp;U56</f>
        <v xml:space="preserve">HF CONSULTORES   </v>
      </c>
      <c r="AS56">
        <v>20007795</v>
      </c>
    </row>
    <row r="57" spans="1:45" ht="27" hidden="1" customHeight="1">
      <c r="B57" s="4" t="s">
        <v>64</v>
      </c>
      <c r="C57" s="5" t="s">
        <v>129</v>
      </c>
      <c r="D57" s="6"/>
      <c r="E57" s="4"/>
      <c r="F57" s="4"/>
      <c r="G57" s="4"/>
      <c r="H57" s="6"/>
      <c r="I57" s="4"/>
      <c r="N57" s="4"/>
      <c r="O57" s="9"/>
      <c r="Q57" s="14"/>
      <c r="R57" s="1"/>
      <c r="W57" s="22"/>
      <c r="X57" s="10"/>
      <c r="Y57" s="5"/>
      <c r="AA57" s="14"/>
      <c r="AC57" s="14"/>
      <c r="AD57" s="17">
        <f>AA57+AB57+AC57</f>
        <v>0</v>
      </c>
      <c r="AF57" s="10"/>
      <c r="AG57">
        <v>12677</v>
      </c>
      <c r="AH57" s="10">
        <v>2378</v>
      </c>
      <c r="AI57" s="92"/>
      <c r="AJ57" s="10"/>
      <c r="AK57" s="43">
        <f t="shared" si="2"/>
        <v>0</v>
      </c>
      <c r="AM57" s="111" t="e">
        <f t="shared" si="3"/>
        <v>#DIV/0!</v>
      </c>
      <c r="AN57" s="21">
        <v>45489</v>
      </c>
      <c r="AO57" s="13" t="str">
        <f>+C57&amp;" "&amp;D57&amp;" "&amp;" "&amp;U57</f>
        <v xml:space="preserve">HF CONSULTORES   </v>
      </c>
      <c r="AS57">
        <v>20007938</v>
      </c>
    </row>
    <row r="58" spans="1:45" ht="27" customHeight="1">
      <c r="B58" s="4"/>
      <c r="C58" s="5"/>
      <c r="D58" s="6"/>
      <c r="E58" s="4"/>
      <c r="F58" s="4"/>
      <c r="G58" s="4"/>
      <c r="H58" s="6"/>
      <c r="I58" s="4"/>
      <c r="N58" s="4"/>
      <c r="O58" s="9"/>
      <c r="Q58" s="14"/>
      <c r="R58" s="1"/>
      <c r="W58" s="22"/>
      <c r="X58" s="10"/>
      <c r="Y58" s="5"/>
      <c r="AA58" s="14"/>
      <c r="AC58" s="14"/>
      <c r="AD58" s="17"/>
      <c r="AF58" s="10"/>
      <c r="AH58" s="10"/>
      <c r="AI58" s="92"/>
      <c r="AJ58" s="10"/>
      <c r="AN58" s="21"/>
      <c r="AO58" s="13" t="str">
        <f t="shared" si="4"/>
        <v xml:space="preserve">   </v>
      </c>
    </row>
    <row r="59" spans="1:45" ht="27" customHeight="1">
      <c r="B59" s="4"/>
      <c r="C59" s="5"/>
      <c r="D59" s="6"/>
      <c r="E59" s="4"/>
      <c r="F59" s="4"/>
      <c r="G59" s="4"/>
      <c r="H59" s="6"/>
      <c r="I59" s="4"/>
      <c r="N59" s="4"/>
      <c r="O59" s="9"/>
      <c r="Q59" s="14"/>
      <c r="R59" s="1"/>
      <c r="W59" s="22"/>
      <c r="X59" s="10"/>
      <c r="Y59" s="5"/>
      <c r="AA59" s="14"/>
      <c r="AC59" s="14"/>
      <c r="AD59" s="17"/>
      <c r="AF59" s="10"/>
      <c r="AH59" s="10"/>
      <c r="AI59" s="92"/>
      <c r="AJ59" s="10"/>
      <c r="AN59" s="21"/>
      <c r="AO59" s="13" t="str">
        <f t="shared" si="4"/>
        <v xml:space="preserve">   </v>
      </c>
    </row>
    <row r="60" spans="1:45" ht="27" customHeight="1">
      <c r="B60" s="4"/>
      <c r="C60" s="5"/>
      <c r="D60" s="6"/>
      <c r="E60" s="4"/>
      <c r="F60" s="4"/>
      <c r="G60" s="4"/>
      <c r="H60" s="6"/>
      <c r="I60" s="4"/>
      <c r="N60" s="4"/>
      <c r="O60" s="9"/>
      <c r="Q60" s="14"/>
      <c r="R60" s="1"/>
      <c r="W60" s="22"/>
      <c r="X60" s="10"/>
      <c r="Y60" s="5"/>
      <c r="AA60" s="14"/>
      <c r="AC60" s="14"/>
      <c r="AD60" s="17"/>
      <c r="AF60" s="10"/>
      <c r="AH60" s="10"/>
      <c r="AI60" s="92"/>
      <c r="AJ60" s="10"/>
      <c r="AN60" s="21"/>
      <c r="AO60" s="13" t="str">
        <f t="shared" si="4"/>
        <v xml:space="preserve">   </v>
      </c>
    </row>
    <row r="61" spans="1:45" ht="27" customHeight="1">
      <c r="B61" s="4"/>
      <c r="C61" s="5"/>
      <c r="D61" s="6"/>
      <c r="E61" s="4"/>
      <c r="F61" s="4"/>
      <c r="G61" s="4"/>
      <c r="H61" s="6"/>
      <c r="I61" s="4"/>
      <c r="N61" s="4"/>
      <c r="O61" s="9"/>
      <c r="Q61" s="14"/>
      <c r="R61" s="1"/>
      <c r="W61" s="22"/>
      <c r="X61" s="10"/>
      <c r="Y61" s="5"/>
      <c r="AA61" s="14"/>
      <c r="AC61" s="14"/>
      <c r="AD61" s="17"/>
      <c r="AF61" s="10"/>
      <c r="AH61" s="10"/>
      <c r="AI61" s="92"/>
      <c r="AJ61" s="10"/>
      <c r="AN61" s="21"/>
      <c r="AO61" s="13" t="str">
        <f t="shared" si="4"/>
        <v xml:space="preserve">   </v>
      </c>
    </row>
    <row r="62" spans="1:45" ht="27" customHeight="1">
      <c r="B62" s="4"/>
      <c r="C62" s="5"/>
      <c r="D62" s="6"/>
      <c r="E62" s="4"/>
      <c r="F62" s="4"/>
      <c r="G62" s="4"/>
      <c r="H62" s="6"/>
      <c r="I62" s="4"/>
      <c r="N62" s="4"/>
      <c r="O62" s="9"/>
      <c r="Q62" s="14"/>
      <c r="R62" s="1"/>
      <c r="W62" s="22"/>
      <c r="X62" s="10"/>
      <c r="Y62" s="5"/>
      <c r="AA62" s="14"/>
      <c r="AC62" s="14"/>
      <c r="AD62" s="17"/>
      <c r="AF62" s="10"/>
      <c r="AH62" s="10"/>
      <c r="AI62" s="92"/>
      <c r="AJ62" s="10"/>
      <c r="AN62" s="21"/>
      <c r="AO62" s="13" t="str">
        <f t="shared" si="4"/>
        <v xml:space="preserve">   </v>
      </c>
    </row>
    <row r="63" spans="1:45" ht="27" customHeight="1">
      <c r="B63" s="4"/>
      <c r="C63" s="5"/>
      <c r="D63" s="6"/>
      <c r="E63" s="4"/>
      <c r="F63" s="4"/>
      <c r="G63" s="4"/>
      <c r="H63" s="6"/>
      <c r="I63" s="4"/>
      <c r="N63" s="4"/>
      <c r="O63" s="9"/>
      <c r="Q63" s="14"/>
      <c r="R63" s="1"/>
      <c r="W63" s="22"/>
      <c r="X63" s="10"/>
      <c r="Y63" s="5"/>
      <c r="AA63" s="14"/>
      <c r="AC63" s="14"/>
      <c r="AD63" s="17"/>
      <c r="AF63" s="10"/>
      <c r="AH63" s="10"/>
      <c r="AI63" s="92"/>
      <c r="AJ63" s="10"/>
      <c r="AN63" s="21"/>
      <c r="AO63" s="13" t="str">
        <f t="shared" si="4"/>
        <v xml:space="preserve">   </v>
      </c>
    </row>
    <row r="64" spans="1:45" ht="27" customHeight="1">
      <c r="B64" s="4"/>
      <c r="C64" s="5"/>
      <c r="D64" s="6"/>
      <c r="E64" s="4"/>
      <c r="F64" s="4"/>
      <c r="G64" s="4"/>
      <c r="H64" s="6"/>
      <c r="I64" s="4"/>
      <c r="N64" s="4"/>
      <c r="O64" s="9"/>
      <c r="Q64" s="14"/>
      <c r="R64" s="1"/>
      <c r="W64" s="22"/>
      <c r="X64" s="10"/>
      <c r="Y64" s="5"/>
      <c r="AA64" s="14"/>
      <c r="AC64" s="14"/>
      <c r="AD64" s="17"/>
      <c r="AF64" s="10"/>
      <c r="AH64" s="10"/>
      <c r="AI64" s="92"/>
      <c r="AJ64" s="10"/>
      <c r="AN64" s="21"/>
      <c r="AO64" s="13" t="str">
        <f t="shared" si="4"/>
        <v xml:space="preserve">   </v>
      </c>
    </row>
    <row r="65" spans="2:41" ht="27" customHeight="1">
      <c r="B65" s="4"/>
      <c r="C65" s="5"/>
      <c r="D65" s="6"/>
      <c r="E65" s="4"/>
      <c r="F65" s="4"/>
      <c r="G65" s="4"/>
      <c r="H65" s="6"/>
      <c r="I65" s="4"/>
      <c r="N65" s="4"/>
      <c r="O65" s="9"/>
      <c r="Q65" s="14"/>
      <c r="R65" s="1"/>
      <c r="W65" s="22"/>
      <c r="X65" s="10"/>
      <c r="Y65" s="5"/>
      <c r="AA65" s="14"/>
      <c r="AC65" s="14"/>
      <c r="AD65" s="17"/>
      <c r="AF65" s="10"/>
      <c r="AH65" s="10"/>
      <c r="AI65" s="92"/>
      <c r="AJ65" s="10"/>
      <c r="AN65" s="21"/>
      <c r="AO65" s="13" t="str">
        <f t="shared" si="4"/>
        <v xml:space="preserve">   </v>
      </c>
    </row>
    <row r="66" spans="2:41" ht="27" customHeight="1">
      <c r="B66" s="4"/>
      <c r="C66" s="5"/>
      <c r="D66" s="6"/>
      <c r="E66" s="4"/>
      <c r="F66" s="4"/>
      <c r="G66" s="4"/>
      <c r="H66" s="6"/>
      <c r="I66" s="4"/>
      <c r="N66" s="4"/>
      <c r="O66" s="9"/>
      <c r="Q66" s="14"/>
      <c r="R66" s="1"/>
      <c r="W66" s="22"/>
      <c r="X66" s="10"/>
      <c r="Y66" s="5"/>
      <c r="AA66" s="14"/>
      <c r="AC66" s="14"/>
      <c r="AD66" s="17"/>
      <c r="AF66" s="10"/>
      <c r="AH66" s="10"/>
      <c r="AI66" s="92"/>
      <c r="AJ66" s="10"/>
      <c r="AN66" s="21"/>
      <c r="AO66" s="13" t="str">
        <f t="shared" si="4"/>
        <v xml:space="preserve">   </v>
      </c>
    </row>
    <row r="67" spans="2:41" ht="27" customHeight="1">
      <c r="B67" s="4"/>
      <c r="C67" s="5"/>
      <c r="D67" s="6"/>
      <c r="E67" s="4"/>
      <c r="F67" s="4"/>
      <c r="G67" s="4"/>
      <c r="H67" s="6"/>
      <c r="I67" s="4"/>
      <c r="N67" s="4"/>
      <c r="O67" s="9"/>
      <c r="Q67" s="14"/>
      <c r="R67" s="1"/>
      <c r="W67" s="22"/>
      <c r="X67" s="10"/>
      <c r="Y67" s="5"/>
      <c r="AA67" s="14"/>
      <c r="AC67" s="14"/>
      <c r="AD67" s="17"/>
      <c r="AF67" s="10"/>
      <c r="AH67" s="10"/>
      <c r="AI67" s="92"/>
      <c r="AJ67" s="10"/>
      <c r="AN67" s="21"/>
      <c r="AO67" s="13" t="str">
        <f t="shared" si="4"/>
        <v xml:space="preserve">   </v>
      </c>
    </row>
    <row r="68" spans="2:41" ht="27" customHeight="1">
      <c r="B68" s="4"/>
      <c r="C68" s="5"/>
      <c r="D68" s="6"/>
      <c r="E68" s="4"/>
      <c r="F68" s="4"/>
      <c r="G68" s="4"/>
      <c r="H68" s="6"/>
      <c r="I68" s="4"/>
      <c r="N68" s="4"/>
      <c r="O68" s="9"/>
      <c r="Q68" s="14"/>
      <c r="R68" s="1"/>
      <c r="W68" s="22"/>
      <c r="X68" s="10"/>
      <c r="Y68" s="5"/>
      <c r="AA68" s="14"/>
      <c r="AC68" s="14"/>
      <c r="AD68" s="17"/>
      <c r="AF68" s="10"/>
      <c r="AH68" s="10"/>
      <c r="AI68" s="92"/>
      <c r="AJ68" s="10"/>
      <c r="AN68" s="21"/>
      <c r="AO68" s="13" t="str">
        <f t="shared" si="4"/>
        <v xml:space="preserve">   </v>
      </c>
    </row>
    <row r="69" spans="2:41" ht="27" customHeight="1">
      <c r="B69" s="4"/>
      <c r="C69" s="5"/>
      <c r="D69" s="6"/>
      <c r="E69" s="4"/>
      <c r="F69" s="4"/>
      <c r="G69" s="4"/>
      <c r="H69" s="6"/>
      <c r="I69" s="4"/>
      <c r="N69" s="4"/>
      <c r="O69" s="9"/>
      <c r="Q69" s="14"/>
      <c r="R69" s="1"/>
      <c r="W69" s="22"/>
      <c r="X69" s="10"/>
      <c r="Y69" s="5"/>
      <c r="AA69" s="14"/>
      <c r="AC69" s="14"/>
      <c r="AD69" s="17"/>
      <c r="AF69" s="10"/>
      <c r="AH69" s="10"/>
      <c r="AI69" s="92"/>
      <c r="AJ69" s="10"/>
      <c r="AN69" s="21"/>
      <c r="AO69" s="13" t="str">
        <f t="shared" ref="AO69:AO132" si="5">+C69&amp;" "&amp;D69&amp;" "&amp;" "&amp;U69</f>
        <v xml:space="preserve">   </v>
      </c>
    </row>
    <row r="70" spans="2:41" ht="27" customHeight="1">
      <c r="B70" s="4"/>
      <c r="C70" s="5"/>
      <c r="D70" s="6"/>
      <c r="E70" s="4"/>
      <c r="F70" s="4"/>
      <c r="G70" s="4"/>
      <c r="H70" s="6"/>
      <c r="I70" s="4"/>
      <c r="N70" s="4"/>
      <c r="O70" s="9"/>
      <c r="Q70" s="14"/>
      <c r="R70" s="1"/>
      <c r="W70" s="22"/>
      <c r="X70" s="10"/>
      <c r="Y70" s="5"/>
      <c r="AA70" s="14"/>
      <c r="AC70" s="14"/>
      <c r="AD70" s="17"/>
      <c r="AF70" s="10"/>
      <c r="AH70" s="10"/>
      <c r="AI70" s="10"/>
      <c r="AJ70" s="10"/>
      <c r="AN70" s="21"/>
      <c r="AO70" s="13" t="str">
        <f t="shared" si="5"/>
        <v xml:space="preserve">   </v>
      </c>
    </row>
    <row r="71" spans="2:41" ht="27" customHeight="1">
      <c r="B71" s="4"/>
      <c r="C71" s="5"/>
      <c r="D71" s="6"/>
      <c r="E71" s="4"/>
      <c r="F71" s="4"/>
      <c r="G71" s="4"/>
      <c r="H71" s="6"/>
      <c r="I71" s="4"/>
      <c r="N71" s="4"/>
      <c r="O71" s="9"/>
      <c r="Q71" s="14"/>
      <c r="R71" s="1"/>
      <c r="W71" s="22"/>
      <c r="X71" s="10"/>
      <c r="Y71" s="5"/>
      <c r="AA71" s="14"/>
      <c r="AC71" s="14"/>
      <c r="AD71" s="17"/>
      <c r="AF71" s="10"/>
      <c r="AH71" s="10"/>
      <c r="AI71" s="10"/>
      <c r="AJ71" s="10"/>
      <c r="AN71" s="21"/>
      <c r="AO71" s="13" t="str">
        <f t="shared" si="5"/>
        <v xml:space="preserve">   </v>
      </c>
    </row>
    <row r="72" spans="2:41" ht="27" customHeight="1">
      <c r="B72" s="4"/>
      <c r="C72" s="5"/>
      <c r="D72" s="6"/>
      <c r="E72" s="4"/>
      <c r="F72" s="4"/>
      <c r="G72" s="4"/>
      <c r="H72" s="6"/>
      <c r="I72" s="4"/>
      <c r="N72" s="4"/>
      <c r="Q72" s="14"/>
      <c r="R72" s="1"/>
      <c r="W72" s="22"/>
      <c r="X72" s="10"/>
      <c r="Y72" s="5"/>
      <c r="AA72" s="14"/>
      <c r="AC72" s="14"/>
      <c r="AD72" s="17"/>
      <c r="AF72" s="10"/>
      <c r="AH72" s="10"/>
      <c r="AI72" s="10"/>
      <c r="AJ72" s="10"/>
      <c r="AN72" s="21"/>
      <c r="AO72" s="13" t="str">
        <f t="shared" si="5"/>
        <v xml:space="preserve">   </v>
      </c>
    </row>
    <row r="73" spans="2:41" ht="27" customHeight="1">
      <c r="B73" s="4"/>
      <c r="C73" s="5"/>
      <c r="D73" s="6"/>
      <c r="E73" s="4"/>
      <c r="F73" s="4"/>
      <c r="G73" s="4"/>
      <c r="H73" s="6"/>
      <c r="I73" s="4"/>
      <c r="N73" s="4"/>
      <c r="Q73" s="14"/>
      <c r="R73" s="1"/>
      <c r="W73" s="22"/>
      <c r="X73" s="10"/>
      <c r="Y73" s="5"/>
      <c r="AA73" s="14"/>
      <c r="AC73" s="14"/>
      <c r="AD73" s="17"/>
      <c r="AF73" s="10"/>
      <c r="AH73" s="10"/>
      <c r="AI73" s="10"/>
      <c r="AJ73" s="10"/>
      <c r="AN73" s="21"/>
      <c r="AO73" s="13" t="str">
        <f t="shared" si="5"/>
        <v xml:space="preserve">   </v>
      </c>
    </row>
    <row r="74" spans="2:41" ht="27" customHeight="1">
      <c r="B74" s="4"/>
      <c r="C74" s="5"/>
      <c r="D74" s="6"/>
      <c r="E74" s="4"/>
      <c r="F74" s="4"/>
      <c r="G74" s="4"/>
      <c r="H74" s="6"/>
      <c r="I74" s="4"/>
      <c r="N74" s="4"/>
      <c r="Q74" s="14"/>
      <c r="R74" s="1"/>
      <c r="W74" s="22"/>
      <c r="X74" s="10"/>
      <c r="Y74" s="5"/>
      <c r="AA74" s="14"/>
      <c r="AC74" s="14"/>
      <c r="AD74" s="17"/>
      <c r="AF74" s="10"/>
      <c r="AH74" s="10"/>
      <c r="AI74" s="10"/>
      <c r="AJ74" s="10"/>
      <c r="AN74" s="21"/>
      <c r="AO74" s="13" t="str">
        <f t="shared" si="5"/>
        <v xml:space="preserve">   </v>
      </c>
    </row>
    <row r="75" spans="2:41" ht="27" customHeight="1">
      <c r="B75" s="4"/>
      <c r="C75" s="5"/>
      <c r="D75" s="6"/>
      <c r="E75" s="4"/>
      <c r="F75" s="4"/>
      <c r="G75" s="4"/>
      <c r="H75" s="6"/>
      <c r="I75" s="4"/>
      <c r="N75" s="4"/>
      <c r="Q75" s="14"/>
      <c r="R75" s="1"/>
      <c r="W75" s="22"/>
      <c r="X75" s="10"/>
      <c r="Y75" s="5"/>
      <c r="AA75" s="14"/>
      <c r="AC75" s="14"/>
      <c r="AD75" s="17"/>
      <c r="AF75" s="10"/>
      <c r="AH75" s="10"/>
      <c r="AI75" s="10"/>
      <c r="AJ75" s="10"/>
      <c r="AN75" s="21"/>
      <c r="AO75" s="13" t="str">
        <f t="shared" si="5"/>
        <v xml:space="preserve">   </v>
      </c>
    </row>
    <row r="76" spans="2:41" ht="27" customHeight="1">
      <c r="B76" s="4"/>
      <c r="C76" s="5"/>
      <c r="D76" s="6"/>
      <c r="E76" s="4"/>
      <c r="F76" s="4"/>
      <c r="G76" s="4"/>
      <c r="H76" s="6"/>
      <c r="I76" s="4"/>
      <c r="N76" s="4"/>
      <c r="Q76" s="14"/>
      <c r="R76" s="1"/>
      <c r="W76" s="22"/>
      <c r="X76" s="10"/>
      <c r="Y76" s="5"/>
      <c r="AA76" s="14"/>
      <c r="AC76" s="14"/>
      <c r="AD76" s="17"/>
      <c r="AF76" s="10"/>
      <c r="AH76" s="10"/>
      <c r="AI76" s="10"/>
      <c r="AJ76" s="10"/>
      <c r="AN76" s="21"/>
      <c r="AO76" s="13" t="str">
        <f t="shared" si="5"/>
        <v xml:space="preserve">   </v>
      </c>
    </row>
    <row r="77" spans="2:41" ht="27" customHeight="1">
      <c r="B77" s="4"/>
      <c r="C77" s="5"/>
      <c r="D77" s="6"/>
      <c r="E77" s="4"/>
      <c r="F77" s="4"/>
      <c r="G77" s="4"/>
      <c r="H77" s="6"/>
      <c r="I77" s="4"/>
      <c r="N77" s="4"/>
      <c r="Q77" s="14"/>
      <c r="R77" s="1"/>
      <c r="W77" s="22"/>
      <c r="X77" s="10"/>
      <c r="Y77" s="5"/>
      <c r="AA77" s="14"/>
      <c r="AC77" s="14"/>
      <c r="AD77" s="17"/>
      <c r="AF77" s="10"/>
      <c r="AH77" s="10"/>
      <c r="AI77" s="10"/>
      <c r="AJ77" s="10"/>
      <c r="AN77" s="21"/>
      <c r="AO77" s="13" t="str">
        <f t="shared" si="5"/>
        <v xml:space="preserve">   </v>
      </c>
    </row>
    <row r="78" spans="2:41" ht="27" customHeight="1">
      <c r="B78" s="4"/>
      <c r="C78" s="5"/>
      <c r="D78" s="6"/>
      <c r="E78" s="4"/>
      <c r="F78" s="4"/>
      <c r="G78" s="4"/>
      <c r="H78" s="6"/>
      <c r="I78" s="4"/>
      <c r="N78" s="4"/>
      <c r="Q78" s="14"/>
      <c r="R78" s="1"/>
      <c r="W78" s="22"/>
      <c r="X78" s="10"/>
      <c r="Y78" s="5"/>
      <c r="AA78" s="14"/>
      <c r="AC78" s="14"/>
      <c r="AD78" s="17"/>
      <c r="AF78" s="10"/>
      <c r="AH78" s="10"/>
      <c r="AI78" s="10"/>
      <c r="AJ78" s="10"/>
      <c r="AN78" s="21"/>
      <c r="AO78" s="13" t="str">
        <f t="shared" si="5"/>
        <v xml:space="preserve">   </v>
      </c>
    </row>
    <row r="79" spans="2:41" ht="27" customHeight="1">
      <c r="B79" s="4"/>
      <c r="C79" s="5"/>
      <c r="D79" s="6"/>
      <c r="E79" s="4"/>
      <c r="F79" s="4"/>
      <c r="G79" s="4"/>
      <c r="H79" s="6"/>
      <c r="I79" s="4"/>
      <c r="N79" s="4"/>
      <c r="Q79" s="14"/>
      <c r="R79" s="1"/>
      <c r="W79" s="22"/>
      <c r="X79" s="10"/>
      <c r="Y79" s="5"/>
      <c r="AA79" s="14"/>
      <c r="AC79" s="14"/>
      <c r="AD79" s="17"/>
      <c r="AF79" s="10"/>
      <c r="AH79" s="10"/>
      <c r="AI79" s="10"/>
      <c r="AJ79" s="10"/>
      <c r="AN79" s="21"/>
      <c r="AO79" s="13" t="str">
        <f t="shared" si="5"/>
        <v xml:space="preserve">   </v>
      </c>
    </row>
    <row r="80" spans="2:41" ht="27" customHeight="1">
      <c r="B80" s="4"/>
      <c r="C80" s="5"/>
      <c r="D80" s="6"/>
      <c r="E80" s="4"/>
      <c r="F80" s="4"/>
      <c r="G80" s="4"/>
      <c r="H80" s="6"/>
      <c r="I80" s="4"/>
      <c r="N80" s="4"/>
      <c r="Q80" s="14"/>
      <c r="R80" s="1"/>
      <c r="W80" s="22"/>
      <c r="X80" s="10"/>
      <c r="Y80" s="5"/>
      <c r="AA80" s="14"/>
      <c r="AC80" s="14"/>
      <c r="AD80" s="17"/>
      <c r="AF80" s="10"/>
      <c r="AH80" s="10"/>
      <c r="AI80" s="10"/>
      <c r="AJ80" s="10"/>
      <c r="AN80" s="21"/>
      <c r="AO80" s="13" t="str">
        <f t="shared" si="5"/>
        <v xml:space="preserve">   </v>
      </c>
    </row>
    <row r="81" spans="2:41" ht="27" customHeight="1">
      <c r="B81" s="4"/>
      <c r="C81" s="5"/>
      <c r="D81" s="6"/>
      <c r="E81" s="4"/>
      <c r="F81" s="4"/>
      <c r="G81" s="4"/>
      <c r="H81" s="6"/>
      <c r="I81" s="4"/>
      <c r="N81" s="4"/>
      <c r="Q81" s="14"/>
      <c r="R81" s="1"/>
      <c r="W81" s="22"/>
      <c r="X81" s="10"/>
      <c r="Y81" s="5"/>
      <c r="AA81" s="14"/>
      <c r="AC81" s="14"/>
      <c r="AD81" s="17"/>
      <c r="AF81" s="10"/>
      <c r="AH81" s="10"/>
      <c r="AI81" s="10"/>
      <c r="AJ81" s="10"/>
      <c r="AN81" s="21"/>
      <c r="AO81" s="13" t="str">
        <f t="shared" si="5"/>
        <v xml:space="preserve">   </v>
      </c>
    </row>
    <row r="82" spans="2:41" ht="27" customHeight="1">
      <c r="B82" s="4"/>
      <c r="C82" s="5"/>
      <c r="D82" s="6"/>
      <c r="E82" s="4"/>
      <c r="F82" s="4"/>
      <c r="G82" s="4"/>
      <c r="H82" s="6"/>
      <c r="I82" s="4"/>
      <c r="N82" s="4"/>
      <c r="Q82" s="14"/>
      <c r="R82" s="1"/>
      <c r="W82" s="22"/>
      <c r="X82" s="10"/>
      <c r="Y82" s="5"/>
      <c r="AA82" s="14"/>
      <c r="AC82" s="14"/>
      <c r="AD82" s="17"/>
      <c r="AF82" s="10"/>
      <c r="AH82" s="10"/>
      <c r="AI82" s="10"/>
      <c r="AJ82" s="10"/>
      <c r="AN82" s="21"/>
      <c r="AO82" s="13" t="str">
        <f t="shared" si="5"/>
        <v xml:space="preserve">   </v>
      </c>
    </row>
    <row r="83" spans="2:41" ht="27" customHeight="1">
      <c r="B83" s="4"/>
      <c r="C83" s="5"/>
      <c r="D83" s="6"/>
      <c r="E83" s="4"/>
      <c r="F83" s="4"/>
      <c r="G83" s="4"/>
      <c r="H83" s="6"/>
      <c r="I83" s="4"/>
      <c r="N83" s="4"/>
      <c r="Q83" s="14"/>
      <c r="R83" s="1"/>
      <c r="W83" s="22"/>
      <c r="X83" s="10"/>
      <c r="Y83" s="5"/>
      <c r="AA83" s="14"/>
      <c r="AC83" s="14"/>
      <c r="AD83" s="17"/>
      <c r="AF83" s="10"/>
      <c r="AH83" s="10"/>
      <c r="AI83" s="10"/>
      <c r="AJ83" s="10"/>
      <c r="AN83" s="21"/>
      <c r="AO83" s="13" t="str">
        <f t="shared" si="5"/>
        <v xml:space="preserve">   </v>
      </c>
    </row>
    <row r="84" spans="2:41" ht="27" customHeight="1">
      <c r="B84" s="4"/>
      <c r="C84" s="5"/>
      <c r="D84" s="6"/>
      <c r="E84" s="4"/>
      <c r="F84" s="4"/>
      <c r="G84" s="4"/>
      <c r="H84" s="6"/>
      <c r="I84" s="4"/>
      <c r="N84" s="4"/>
      <c r="Q84" s="14"/>
      <c r="R84" s="1"/>
      <c r="W84" s="22"/>
      <c r="X84" s="10"/>
      <c r="Y84" s="5"/>
      <c r="AA84" s="14"/>
      <c r="AC84" s="14"/>
      <c r="AD84" s="17"/>
      <c r="AF84" s="10"/>
      <c r="AH84" s="10"/>
      <c r="AI84" s="10"/>
      <c r="AJ84" s="10"/>
      <c r="AN84" s="21"/>
      <c r="AO84" s="13" t="str">
        <f t="shared" si="5"/>
        <v xml:space="preserve">   </v>
      </c>
    </row>
    <row r="85" spans="2:41" ht="27" customHeight="1">
      <c r="B85" s="4"/>
      <c r="C85" s="5"/>
      <c r="D85" s="6"/>
      <c r="E85" s="4"/>
      <c r="F85" s="4"/>
      <c r="G85" s="4"/>
      <c r="H85" s="6"/>
      <c r="I85" s="4"/>
      <c r="N85" s="4"/>
      <c r="Q85" s="14"/>
      <c r="R85" s="1"/>
      <c r="W85" s="22"/>
      <c r="X85" s="10"/>
      <c r="Y85" s="5"/>
      <c r="AA85" s="14"/>
      <c r="AC85" s="14"/>
      <c r="AD85" s="17"/>
      <c r="AF85" s="10"/>
      <c r="AH85" s="10"/>
      <c r="AI85" s="10"/>
      <c r="AJ85" s="10"/>
      <c r="AN85" s="21"/>
      <c r="AO85" s="13" t="str">
        <f t="shared" si="5"/>
        <v xml:space="preserve">   </v>
      </c>
    </row>
    <row r="86" spans="2:41" ht="27" customHeight="1">
      <c r="B86" s="4"/>
      <c r="C86" s="5"/>
      <c r="D86" s="6"/>
      <c r="E86" s="4"/>
      <c r="F86" s="4"/>
      <c r="G86" s="4"/>
      <c r="H86" s="6"/>
      <c r="I86" s="4"/>
      <c r="N86" s="4"/>
      <c r="Q86" s="14"/>
      <c r="R86" s="1"/>
      <c r="W86" s="22"/>
      <c r="X86" s="10"/>
      <c r="Y86" s="5"/>
      <c r="AA86" s="14"/>
      <c r="AC86" s="14"/>
      <c r="AD86" s="17"/>
      <c r="AF86" s="10"/>
      <c r="AH86" s="10"/>
      <c r="AI86" s="10"/>
      <c r="AJ86" s="10"/>
      <c r="AN86" s="21"/>
      <c r="AO86" s="13" t="str">
        <f t="shared" si="5"/>
        <v xml:space="preserve">   </v>
      </c>
    </row>
    <row r="87" spans="2:41" ht="27" customHeight="1">
      <c r="B87" s="4"/>
      <c r="C87" s="5"/>
      <c r="D87" s="6"/>
      <c r="E87" s="4"/>
      <c r="F87" s="4"/>
      <c r="G87" s="4"/>
      <c r="H87" s="6"/>
      <c r="I87" s="4"/>
      <c r="N87" s="4"/>
      <c r="Q87" s="14"/>
      <c r="R87" s="1"/>
      <c r="W87" s="22"/>
      <c r="X87" s="10"/>
      <c r="Y87" s="5"/>
      <c r="AA87" s="14"/>
      <c r="AC87" s="14"/>
      <c r="AD87" s="17"/>
      <c r="AF87" s="10"/>
      <c r="AH87" s="10"/>
      <c r="AI87" s="10"/>
      <c r="AJ87" s="10"/>
      <c r="AN87" s="21"/>
      <c r="AO87" s="13" t="str">
        <f t="shared" si="5"/>
        <v xml:space="preserve">   </v>
      </c>
    </row>
    <row r="88" spans="2:41" ht="27" customHeight="1">
      <c r="B88" s="4"/>
      <c r="C88" s="5"/>
      <c r="D88" s="6"/>
      <c r="E88" s="4"/>
      <c r="F88" s="4"/>
      <c r="G88" s="4"/>
      <c r="H88" s="6"/>
      <c r="I88" s="4"/>
      <c r="N88" s="4"/>
      <c r="Q88" s="14"/>
      <c r="R88" s="1"/>
      <c r="W88" s="22"/>
      <c r="X88" s="10"/>
      <c r="Y88" s="5"/>
      <c r="AA88" s="14"/>
      <c r="AC88" s="14"/>
      <c r="AD88" s="17"/>
      <c r="AF88" s="10"/>
      <c r="AH88" s="10"/>
      <c r="AI88" s="10"/>
      <c r="AJ88" s="10"/>
      <c r="AN88" s="21"/>
      <c r="AO88" s="13" t="str">
        <f t="shared" si="5"/>
        <v xml:space="preserve">   </v>
      </c>
    </row>
    <row r="89" spans="2:41" ht="27" customHeight="1">
      <c r="B89" s="4"/>
      <c r="C89" s="5"/>
      <c r="D89" s="6"/>
      <c r="E89" s="4"/>
      <c r="F89" s="4"/>
      <c r="G89" s="4"/>
      <c r="H89" s="6"/>
      <c r="I89" s="4"/>
      <c r="N89" s="4"/>
      <c r="Q89" s="14"/>
      <c r="R89" s="1"/>
      <c r="W89" s="22"/>
      <c r="X89" s="10"/>
      <c r="Y89" s="5"/>
      <c r="AA89" s="14"/>
      <c r="AC89" s="14"/>
      <c r="AD89" s="17"/>
      <c r="AF89" s="10"/>
      <c r="AH89" s="10"/>
      <c r="AI89" s="10"/>
      <c r="AJ89" s="10"/>
      <c r="AN89" s="21"/>
      <c r="AO89" s="13" t="str">
        <f t="shared" si="5"/>
        <v xml:space="preserve">   </v>
      </c>
    </row>
    <row r="90" spans="2:41" ht="27" customHeight="1">
      <c r="B90" s="4"/>
      <c r="C90" s="5"/>
      <c r="D90" s="6"/>
      <c r="E90" s="4"/>
      <c r="F90" s="4"/>
      <c r="G90" s="4"/>
      <c r="H90" s="6"/>
      <c r="I90" s="4"/>
      <c r="N90" s="4"/>
      <c r="Q90" s="14"/>
      <c r="R90" s="1"/>
      <c r="W90" s="22"/>
      <c r="X90" s="10"/>
      <c r="Y90" s="5"/>
      <c r="AA90" s="14"/>
      <c r="AC90" s="14"/>
      <c r="AD90" s="17"/>
      <c r="AF90" s="10"/>
      <c r="AH90" s="10"/>
      <c r="AI90" s="10"/>
      <c r="AJ90" s="10"/>
      <c r="AN90" s="21"/>
      <c r="AO90" s="13" t="str">
        <f t="shared" si="5"/>
        <v xml:space="preserve">   </v>
      </c>
    </row>
    <row r="91" spans="2:41" ht="27" customHeight="1">
      <c r="B91" s="4"/>
      <c r="C91" s="5"/>
      <c r="D91" s="6"/>
      <c r="E91" s="4"/>
      <c r="F91" s="4"/>
      <c r="G91" s="4"/>
      <c r="H91" s="6"/>
      <c r="I91" s="4"/>
      <c r="N91" s="4"/>
      <c r="Q91" s="14"/>
      <c r="R91" s="1"/>
      <c r="W91" s="22"/>
      <c r="X91" s="10"/>
      <c r="Y91" s="5"/>
      <c r="AA91" s="14"/>
      <c r="AC91" s="14"/>
      <c r="AD91" s="17"/>
      <c r="AF91" s="10"/>
      <c r="AH91" s="10"/>
      <c r="AI91" s="10"/>
      <c r="AJ91" s="10"/>
      <c r="AN91" s="21"/>
      <c r="AO91" s="13" t="str">
        <f t="shared" si="5"/>
        <v xml:space="preserve">   </v>
      </c>
    </row>
    <row r="92" spans="2:41" ht="27" customHeight="1">
      <c r="B92" s="4"/>
      <c r="C92" s="5"/>
      <c r="D92" s="6"/>
      <c r="E92" s="4"/>
      <c r="F92" s="4"/>
      <c r="G92" s="4"/>
      <c r="H92" s="6"/>
      <c r="I92" s="4"/>
      <c r="N92" s="4"/>
      <c r="Q92" s="14"/>
      <c r="R92" s="1"/>
      <c r="W92" s="22"/>
      <c r="X92" s="10"/>
      <c r="Y92" s="5"/>
      <c r="AA92" s="14"/>
      <c r="AC92" s="14"/>
      <c r="AD92" s="17"/>
      <c r="AF92" s="10"/>
      <c r="AH92" s="10"/>
      <c r="AI92" s="10"/>
      <c r="AJ92" s="10"/>
      <c r="AN92" s="21"/>
      <c r="AO92" s="13" t="str">
        <f t="shared" si="5"/>
        <v xml:space="preserve">   </v>
      </c>
    </row>
    <row r="93" spans="2:41" ht="27" customHeight="1">
      <c r="B93" s="4"/>
      <c r="C93" s="5"/>
      <c r="D93" s="6"/>
      <c r="E93" s="4"/>
      <c r="F93" s="4"/>
      <c r="G93" s="4"/>
      <c r="H93" s="6"/>
      <c r="I93" s="4"/>
      <c r="N93" s="4"/>
      <c r="Q93" s="14"/>
      <c r="R93" s="1"/>
      <c r="W93" s="22"/>
      <c r="X93" s="10"/>
      <c r="Y93" s="5"/>
      <c r="AA93" s="14"/>
      <c r="AC93" s="14"/>
      <c r="AD93" s="17"/>
      <c r="AF93" s="10"/>
      <c r="AH93" s="10"/>
      <c r="AI93" s="10"/>
      <c r="AJ93" s="10"/>
      <c r="AN93" s="21"/>
      <c r="AO93" s="13" t="str">
        <f t="shared" si="5"/>
        <v xml:space="preserve">   </v>
      </c>
    </row>
    <row r="94" spans="2:41" ht="27" customHeight="1">
      <c r="B94" s="4"/>
      <c r="C94" s="5"/>
      <c r="D94" s="6"/>
      <c r="E94" s="4"/>
      <c r="F94" s="4"/>
      <c r="G94" s="4"/>
      <c r="H94" s="6"/>
      <c r="I94" s="4"/>
      <c r="N94" s="4"/>
      <c r="Q94" s="14"/>
      <c r="R94" s="1"/>
      <c r="W94" s="22"/>
      <c r="X94" s="10"/>
      <c r="Y94" s="5"/>
      <c r="AA94" s="14"/>
      <c r="AC94" s="14"/>
      <c r="AD94" s="17"/>
      <c r="AF94" s="10"/>
      <c r="AH94" s="10"/>
      <c r="AI94" s="10"/>
      <c r="AJ94" s="10"/>
      <c r="AN94" s="21"/>
      <c r="AO94" s="13" t="str">
        <f t="shared" si="5"/>
        <v xml:space="preserve">   </v>
      </c>
    </row>
    <row r="95" spans="2:41" ht="27" customHeight="1">
      <c r="B95" s="4"/>
      <c r="C95" s="5"/>
      <c r="D95" s="6"/>
      <c r="E95" s="4"/>
      <c r="F95" s="4"/>
      <c r="G95" s="4"/>
      <c r="H95" s="6"/>
      <c r="I95" s="4"/>
      <c r="N95" s="4"/>
      <c r="Q95" s="14"/>
      <c r="R95" s="1"/>
      <c r="W95" s="22"/>
      <c r="X95" s="10"/>
      <c r="Y95" s="5"/>
      <c r="AA95" s="14"/>
      <c r="AC95" s="14"/>
      <c r="AD95" s="17"/>
      <c r="AF95" s="10"/>
      <c r="AH95" s="10"/>
      <c r="AI95" s="10"/>
      <c r="AJ95" s="10"/>
      <c r="AN95" s="21"/>
      <c r="AO95" s="13" t="str">
        <f t="shared" si="5"/>
        <v xml:space="preserve">   </v>
      </c>
    </row>
    <row r="96" spans="2:41" ht="27" customHeight="1">
      <c r="B96" s="4"/>
      <c r="C96" s="5"/>
      <c r="D96" s="6"/>
      <c r="E96" s="4"/>
      <c r="F96" s="4"/>
      <c r="G96" s="4"/>
      <c r="H96" s="6"/>
      <c r="I96" s="4"/>
      <c r="N96" s="4"/>
      <c r="Q96" s="14"/>
      <c r="R96" s="1"/>
      <c r="W96" s="22"/>
      <c r="X96" s="10"/>
      <c r="Y96" s="5"/>
      <c r="AA96" s="14"/>
      <c r="AC96" s="14"/>
      <c r="AD96" s="17"/>
      <c r="AF96" s="10"/>
      <c r="AH96" s="10"/>
      <c r="AI96" s="10"/>
      <c r="AJ96" s="10"/>
      <c r="AN96" s="21"/>
      <c r="AO96" s="13" t="str">
        <f t="shared" si="5"/>
        <v xml:space="preserve">   </v>
      </c>
    </row>
    <row r="97" spans="2:41" ht="27" customHeight="1">
      <c r="B97" s="4"/>
      <c r="C97" s="5"/>
      <c r="D97" s="6"/>
      <c r="E97" s="4"/>
      <c r="F97" s="4"/>
      <c r="G97" s="4"/>
      <c r="H97" s="6"/>
      <c r="I97" s="4"/>
      <c r="N97" s="4"/>
      <c r="Q97" s="14"/>
      <c r="R97" s="1"/>
      <c r="W97" s="22"/>
      <c r="X97" s="10"/>
      <c r="Y97" s="5"/>
      <c r="AA97" s="14"/>
      <c r="AC97" s="14"/>
      <c r="AD97" s="17"/>
      <c r="AF97" s="10"/>
      <c r="AH97" s="10"/>
      <c r="AI97" s="10"/>
      <c r="AJ97" s="10"/>
      <c r="AN97" s="21"/>
      <c r="AO97" s="13" t="str">
        <f t="shared" si="5"/>
        <v xml:space="preserve">   </v>
      </c>
    </row>
    <row r="98" spans="2:41" ht="27" customHeight="1">
      <c r="B98" s="4"/>
      <c r="C98" s="5"/>
      <c r="D98" s="6"/>
      <c r="E98" s="4"/>
      <c r="F98" s="4"/>
      <c r="G98" s="4"/>
      <c r="H98" s="6"/>
      <c r="I98" s="4"/>
      <c r="N98" s="4"/>
      <c r="Q98" s="14"/>
      <c r="R98" s="1"/>
      <c r="W98" s="22"/>
      <c r="X98" s="10"/>
      <c r="Y98" s="5"/>
      <c r="AA98" s="14"/>
      <c r="AC98" s="14"/>
      <c r="AD98" s="17"/>
      <c r="AF98" s="10"/>
      <c r="AH98" s="10"/>
      <c r="AI98" s="10"/>
      <c r="AJ98" s="10"/>
      <c r="AN98" s="21"/>
      <c r="AO98" s="13" t="str">
        <f t="shared" si="5"/>
        <v xml:space="preserve">   </v>
      </c>
    </row>
    <row r="99" spans="2:41" ht="27" customHeight="1">
      <c r="B99" s="4"/>
      <c r="C99" s="5"/>
      <c r="D99" s="6"/>
      <c r="E99" s="4"/>
      <c r="F99" s="4"/>
      <c r="G99" s="4"/>
      <c r="H99" s="6"/>
      <c r="I99" s="4"/>
      <c r="N99" s="4"/>
      <c r="Q99" s="14"/>
      <c r="R99" s="1"/>
      <c r="W99" s="22"/>
      <c r="X99" s="10"/>
      <c r="Y99" s="5"/>
      <c r="AA99" s="14"/>
      <c r="AC99" s="14"/>
      <c r="AD99" s="17"/>
      <c r="AF99" s="10"/>
      <c r="AH99" s="10"/>
      <c r="AI99" s="10"/>
      <c r="AJ99" s="10"/>
      <c r="AN99" s="21"/>
      <c r="AO99" s="13" t="str">
        <f t="shared" si="5"/>
        <v xml:space="preserve">   </v>
      </c>
    </row>
    <row r="100" spans="2:41" ht="27" customHeight="1">
      <c r="B100" s="4"/>
      <c r="C100" s="5"/>
      <c r="D100" s="6"/>
      <c r="E100" s="4"/>
      <c r="F100" s="4"/>
      <c r="G100" s="4"/>
      <c r="H100" s="6"/>
      <c r="I100" s="4"/>
      <c r="N100" s="4"/>
      <c r="Q100" s="14"/>
      <c r="R100" s="1"/>
      <c r="W100" s="22"/>
      <c r="X100" s="10"/>
      <c r="Y100" s="5"/>
      <c r="AA100" s="14"/>
      <c r="AC100" s="14"/>
      <c r="AD100" s="17"/>
      <c r="AF100" s="10"/>
      <c r="AH100" s="10"/>
      <c r="AI100" s="10"/>
      <c r="AJ100" s="10"/>
      <c r="AN100" s="21"/>
      <c r="AO100" s="13" t="str">
        <f t="shared" si="5"/>
        <v xml:space="preserve">   </v>
      </c>
    </row>
    <row r="101" spans="2:41" ht="27" customHeight="1">
      <c r="B101" s="4"/>
      <c r="C101" s="5"/>
      <c r="D101" s="6"/>
      <c r="E101" s="4"/>
      <c r="F101" s="4"/>
      <c r="G101" s="4"/>
      <c r="H101" s="6"/>
      <c r="I101" s="4"/>
      <c r="N101" s="4"/>
      <c r="Q101" s="14"/>
      <c r="R101" s="1"/>
      <c r="W101" s="22"/>
      <c r="X101" s="10"/>
      <c r="Y101" s="5"/>
      <c r="AA101" s="14"/>
      <c r="AC101" s="14"/>
      <c r="AD101" s="17"/>
      <c r="AF101" s="10"/>
      <c r="AH101" s="10"/>
      <c r="AI101" s="10"/>
      <c r="AJ101" s="10"/>
      <c r="AN101" s="21"/>
      <c r="AO101" s="13" t="str">
        <f t="shared" si="5"/>
        <v xml:space="preserve">   </v>
      </c>
    </row>
    <row r="102" spans="2:41" ht="27" customHeight="1">
      <c r="B102" s="4"/>
      <c r="C102" s="5"/>
      <c r="D102" s="6"/>
      <c r="E102" s="4"/>
      <c r="F102" s="4"/>
      <c r="G102" s="4"/>
      <c r="H102" s="6"/>
      <c r="I102" s="4"/>
      <c r="N102" s="4"/>
      <c r="Q102" s="14"/>
      <c r="R102" s="1"/>
      <c r="W102" s="22"/>
      <c r="X102" s="10"/>
      <c r="Y102" s="5"/>
      <c r="AA102" s="14"/>
      <c r="AC102" s="14"/>
      <c r="AD102" s="17"/>
      <c r="AF102" s="10"/>
      <c r="AH102" s="10"/>
      <c r="AI102" s="10"/>
      <c r="AJ102" s="10"/>
      <c r="AN102" s="21"/>
      <c r="AO102" s="13" t="str">
        <f t="shared" si="5"/>
        <v xml:space="preserve">   </v>
      </c>
    </row>
    <row r="103" spans="2:41" ht="27" customHeight="1">
      <c r="B103" s="4"/>
      <c r="C103" s="5"/>
      <c r="D103" s="6"/>
      <c r="E103" s="4"/>
      <c r="F103" s="4"/>
      <c r="G103" s="4"/>
      <c r="H103" s="6"/>
      <c r="I103" s="4"/>
      <c r="N103" s="4"/>
      <c r="Q103" s="14"/>
      <c r="R103" s="1"/>
      <c r="W103" s="22"/>
      <c r="X103" s="10"/>
      <c r="Y103" s="5"/>
      <c r="AA103" s="14"/>
      <c r="AC103" s="14"/>
      <c r="AD103" s="17"/>
      <c r="AF103" s="10"/>
      <c r="AH103" s="10"/>
      <c r="AI103" s="10"/>
      <c r="AJ103" s="10"/>
      <c r="AN103" s="21"/>
      <c r="AO103" s="13" t="str">
        <f t="shared" si="5"/>
        <v xml:space="preserve">   </v>
      </c>
    </row>
    <row r="104" spans="2:41" ht="27" customHeight="1">
      <c r="B104" s="4"/>
      <c r="C104" s="5"/>
      <c r="D104" s="6"/>
      <c r="E104" s="4"/>
      <c r="F104" s="4"/>
      <c r="G104" s="4"/>
      <c r="H104" s="6"/>
      <c r="I104" s="4"/>
      <c r="N104" s="4"/>
      <c r="Q104" s="14"/>
      <c r="R104" s="1"/>
      <c r="W104" s="22"/>
      <c r="X104" s="10"/>
      <c r="Y104" s="5"/>
      <c r="AA104" s="14"/>
      <c r="AC104" s="14"/>
      <c r="AD104" s="17"/>
      <c r="AF104" s="10"/>
      <c r="AH104" s="10"/>
      <c r="AI104" s="10"/>
      <c r="AJ104" s="10"/>
      <c r="AN104" s="21"/>
      <c r="AO104" s="13" t="str">
        <f t="shared" si="5"/>
        <v xml:space="preserve">   </v>
      </c>
    </row>
    <row r="105" spans="2:41" ht="27" customHeight="1">
      <c r="B105" s="4"/>
      <c r="C105" s="5"/>
      <c r="D105" s="6"/>
      <c r="E105" s="4"/>
      <c r="F105" s="4"/>
      <c r="G105" s="4"/>
      <c r="H105" s="6"/>
      <c r="I105" s="4"/>
      <c r="N105" s="4"/>
      <c r="Q105" s="14"/>
      <c r="R105" s="1"/>
      <c r="W105" s="22"/>
      <c r="X105" s="10"/>
      <c r="Y105" s="5"/>
      <c r="AA105" s="14"/>
      <c r="AC105" s="14"/>
      <c r="AD105" s="17"/>
      <c r="AF105" s="10"/>
      <c r="AH105" s="10"/>
      <c r="AI105" s="10"/>
      <c r="AJ105" s="10"/>
      <c r="AN105" s="21"/>
      <c r="AO105" s="13" t="str">
        <f t="shared" si="5"/>
        <v xml:space="preserve">   </v>
      </c>
    </row>
    <row r="106" spans="2:41" ht="27" customHeight="1">
      <c r="B106" s="4"/>
      <c r="C106" s="5"/>
      <c r="D106" s="6"/>
      <c r="E106" s="4"/>
      <c r="F106" s="4"/>
      <c r="G106" s="4"/>
      <c r="H106" s="6"/>
      <c r="I106" s="4"/>
      <c r="N106" s="4"/>
      <c r="Q106" s="14"/>
      <c r="R106" s="1"/>
      <c r="W106" s="22"/>
      <c r="X106" s="10"/>
      <c r="Y106" s="5"/>
      <c r="AA106" s="14"/>
      <c r="AC106" s="14"/>
      <c r="AD106" s="17"/>
      <c r="AF106" s="10"/>
      <c r="AH106" s="10"/>
      <c r="AI106" s="10"/>
      <c r="AJ106" s="10"/>
      <c r="AN106" s="21"/>
      <c r="AO106" s="13" t="str">
        <f t="shared" si="5"/>
        <v xml:space="preserve">   </v>
      </c>
    </row>
    <row r="107" spans="2:41" ht="27" customHeight="1">
      <c r="B107" s="4"/>
      <c r="C107" s="5"/>
      <c r="D107" s="6"/>
      <c r="E107" s="4"/>
      <c r="F107" s="4"/>
      <c r="G107" s="4"/>
      <c r="H107" s="6"/>
      <c r="I107" s="4"/>
      <c r="N107" s="4"/>
      <c r="Q107" s="14"/>
      <c r="R107" s="1"/>
      <c r="W107" s="22"/>
      <c r="X107" s="10"/>
      <c r="Y107" s="5"/>
      <c r="AA107" s="14"/>
      <c r="AC107" s="14"/>
      <c r="AD107" s="17"/>
      <c r="AF107" s="10"/>
      <c r="AH107" s="10"/>
      <c r="AI107" s="10"/>
      <c r="AJ107" s="10"/>
      <c r="AN107" s="21"/>
      <c r="AO107" s="13" t="str">
        <f t="shared" si="5"/>
        <v xml:space="preserve">   </v>
      </c>
    </row>
    <row r="108" spans="2:41" ht="27" customHeight="1">
      <c r="B108" s="4"/>
      <c r="C108" s="5"/>
      <c r="D108" s="6"/>
      <c r="E108" s="4"/>
      <c r="F108" s="4"/>
      <c r="G108" s="4"/>
      <c r="H108" s="6"/>
      <c r="I108" s="4"/>
      <c r="N108" s="4"/>
      <c r="Q108" s="14"/>
      <c r="R108" s="1"/>
      <c r="W108" s="22"/>
      <c r="X108" s="10"/>
      <c r="Y108" s="5"/>
      <c r="AA108" s="14"/>
      <c r="AC108" s="14"/>
      <c r="AD108" s="17"/>
      <c r="AF108" s="10"/>
      <c r="AH108" s="10"/>
      <c r="AI108" s="10"/>
      <c r="AJ108" s="10"/>
      <c r="AN108" s="21"/>
      <c r="AO108" s="13" t="str">
        <f t="shared" si="5"/>
        <v xml:space="preserve">   </v>
      </c>
    </row>
    <row r="109" spans="2:41" ht="27" customHeight="1">
      <c r="B109" s="4"/>
      <c r="C109" s="5"/>
      <c r="D109" s="6"/>
      <c r="E109" s="4"/>
      <c r="F109" s="4"/>
      <c r="G109" s="4"/>
      <c r="H109" s="6"/>
      <c r="I109" s="4"/>
      <c r="N109" s="4"/>
      <c r="Q109" s="14"/>
      <c r="R109" s="1"/>
      <c r="W109" s="22"/>
      <c r="X109" s="10"/>
      <c r="Y109" s="5"/>
      <c r="AA109" s="14"/>
      <c r="AC109" s="14"/>
      <c r="AD109" s="17"/>
      <c r="AF109" s="10"/>
      <c r="AH109" s="10"/>
      <c r="AI109" s="10"/>
      <c r="AJ109" s="10"/>
      <c r="AN109" s="21"/>
      <c r="AO109" s="13" t="str">
        <f t="shared" si="5"/>
        <v xml:space="preserve">   </v>
      </c>
    </row>
    <row r="110" spans="2:41" ht="27" customHeight="1">
      <c r="B110" s="4"/>
      <c r="C110" s="5"/>
      <c r="D110" s="6"/>
      <c r="E110" s="4"/>
      <c r="F110" s="4"/>
      <c r="G110" s="4"/>
      <c r="H110" s="6"/>
      <c r="I110" s="4"/>
      <c r="N110" s="4"/>
      <c r="Q110" s="14"/>
      <c r="R110" s="1"/>
      <c r="W110" s="22"/>
      <c r="X110" s="10"/>
      <c r="Y110" s="5"/>
      <c r="AA110" s="14"/>
      <c r="AC110" s="14"/>
      <c r="AD110" s="17"/>
      <c r="AF110" s="10"/>
      <c r="AH110" s="10"/>
      <c r="AI110" s="10"/>
      <c r="AJ110" s="10"/>
      <c r="AN110" s="21"/>
      <c r="AO110" s="13" t="str">
        <f t="shared" si="5"/>
        <v xml:space="preserve">   </v>
      </c>
    </row>
    <row r="111" spans="2:41" ht="27" customHeight="1">
      <c r="B111" s="4"/>
      <c r="C111" s="5"/>
      <c r="D111" s="6"/>
      <c r="E111" s="4"/>
      <c r="F111" s="4"/>
      <c r="G111" s="4"/>
      <c r="H111" s="6"/>
      <c r="I111" s="4"/>
      <c r="N111" s="4"/>
      <c r="Q111" s="14"/>
      <c r="R111" s="1"/>
      <c r="W111" s="22"/>
      <c r="X111" s="10"/>
      <c r="Y111" s="5"/>
      <c r="AA111" s="14"/>
      <c r="AC111" s="14"/>
      <c r="AD111" s="17"/>
      <c r="AF111" s="10"/>
      <c r="AH111" s="10"/>
      <c r="AI111" s="10"/>
      <c r="AJ111" s="10"/>
      <c r="AN111" s="21"/>
      <c r="AO111" s="13" t="str">
        <f t="shared" si="5"/>
        <v xml:space="preserve">   </v>
      </c>
    </row>
    <row r="112" spans="2:41" ht="27" customHeight="1">
      <c r="B112" s="4"/>
      <c r="C112" s="5"/>
      <c r="D112" s="6"/>
      <c r="E112" s="4"/>
      <c r="F112" s="4"/>
      <c r="G112" s="4"/>
      <c r="H112" s="6"/>
      <c r="I112" s="4"/>
      <c r="N112" s="4"/>
      <c r="Q112" s="14"/>
      <c r="R112" s="1"/>
      <c r="W112" s="22"/>
      <c r="X112" s="10"/>
      <c r="Y112" s="5"/>
      <c r="AA112" s="14"/>
      <c r="AC112" s="14"/>
      <c r="AD112" s="17"/>
      <c r="AF112" s="10"/>
      <c r="AH112" s="10"/>
      <c r="AI112" s="10"/>
      <c r="AJ112" s="10"/>
      <c r="AN112" s="21"/>
      <c r="AO112" s="13" t="str">
        <f t="shared" si="5"/>
        <v xml:space="preserve">   </v>
      </c>
    </row>
    <row r="113" spans="2:41" ht="27" customHeight="1">
      <c r="B113" s="4"/>
      <c r="C113" s="5"/>
      <c r="D113" s="6"/>
      <c r="E113" s="4"/>
      <c r="F113" s="4"/>
      <c r="G113" s="4"/>
      <c r="H113" s="6"/>
      <c r="I113" s="4"/>
      <c r="N113" s="4"/>
      <c r="Q113" s="14"/>
      <c r="R113" s="1"/>
      <c r="W113" s="22"/>
      <c r="X113" s="10"/>
      <c r="Y113" s="5"/>
      <c r="AA113" s="14"/>
      <c r="AC113" s="14"/>
      <c r="AD113" s="17"/>
      <c r="AF113" s="10"/>
      <c r="AH113" s="10"/>
      <c r="AI113" s="10"/>
      <c r="AJ113" s="10"/>
      <c r="AN113" s="21"/>
      <c r="AO113" s="13" t="str">
        <f t="shared" si="5"/>
        <v xml:space="preserve">   </v>
      </c>
    </row>
    <row r="114" spans="2:41" ht="27" customHeight="1">
      <c r="B114" s="4"/>
      <c r="C114" s="5"/>
      <c r="D114" s="6"/>
      <c r="E114" s="4"/>
      <c r="F114" s="4"/>
      <c r="G114" s="4"/>
      <c r="H114" s="6"/>
      <c r="I114" s="4"/>
      <c r="N114" s="4"/>
      <c r="Q114" s="14"/>
      <c r="R114" s="1"/>
      <c r="W114" s="22"/>
      <c r="X114" s="10"/>
      <c r="Y114" s="5"/>
      <c r="AA114" s="14"/>
      <c r="AC114" s="14"/>
      <c r="AD114" s="17"/>
      <c r="AF114" s="10"/>
      <c r="AH114" s="10"/>
      <c r="AI114" s="10"/>
      <c r="AJ114" s="10"/>
      <c r="AN114" s="21"/>
      <c r="AO114" s="13" t="str">
        <f t="shared" si="5"/>
        <v xml:space="preserve">   </v>
      </c>
    </row>
    <row r="115" spans="2:41" ht="27" customHeight="1">
      <c r="B115" s="4"/>
      <c r="C115" s="5"/>
      <c r="D115" s="6"/>
      <c r="E115" s="4"/>
      <c r="F115" s="4"/>
      <c r="G115" s="4"/>
      <c r="H115" s="6"/>
      <c r="I115" s="4"/>
      <c r="N115" s="4"/>
      <c r="Q115" s="14"/>
      <c r="R115" s="1"/>
      <c r="W115" s="22"/>
      <c r="X115" s="10"/>
      <c r="Y115" s="5"/>
      <c r="AA115" s="14"/>
      <c r="AC115" s="14"/>
      <c r="AD115" s="17"/>
      <c r="AF115" s="10"/>
      <c r="AH115" s="10"/>
      <c r="AI115" s="10"/>
      <c r="AJ115" s="10"/>
      <c r="AN115" s="21"/>
      <c r="AO115" s="13" t="str">
        <f t="shared" si="5"/>
        <v xml:space="preserve">   </v>
      </c>
    </row>
    <row r="116" spans="2:41" ht="27" customHeight="1">
      <c r="B116" s="4"/>
      <c r="C116" s="5"/>
      <c r="D116" s="6"/>
      <c r="E116" s="4"/>
      <c r="F116" s="4"/>
      <c r="G116" s="4"/>
      <c r="H116" s="6"/>
      <c r="I116" s="4"/>
      <c r="N116" s="4"/>
      <c r="Q116" s="14"/>
      <c r="R116" s="1"/>
      <c r="W116" s="22"/>
      <c r="X116" s="10"/>
      <c r="Y116" s="5"/>
      <c r="AA116" s="14"/>
      <c r="AC116" s="14"/>
      <c r="AD116" s="17"/>
      <c r="AF116" s="10"/>
      <c r="AH116" s="10"/>
      <c r="AI116" s="10"/>
      <c r="AJ116" s="10"/>
      <c r="AN116" s="21"/>
      <c r="AO116" s="13" t="str">
        <f t="shared" si="5"/>
        <v xml:space="preserve">   </v>
      </c>
    </row>
    <row r="117" spans="2:41" ht="27" customHeight="1">
      <c r="B117" s="4"/>
      <c r="C117" s="5"/>
      <c r="D117" s="6"/>
      <c r="E117" s="4"/>
      <c r="F117" s="4"/>
      <c r="G117" s="4"/>
      <c r="H117" s="6"/>
      <c r="I117" s="4"/>
      <c r="N117" s="4"/>
      <c r="Q117" s="14"/>
      <c r="R117" s="1"/>
      <c r="W117" s="22"/>
      <c r="X117" s="10"/>
      <c r="Y117" s="5"/>
      <c r="AA117" s="14"/>
      <c r="AC117" s="14"/>
      <c r="AD117" s="17"/>
      <c r="AF117" s="10"/>
      <c r="AH117" s="10"/>
      <c r="AI117" s="10"/>
      <c r="AJ117" s="10"/>
      <c r="AN117" s="21"/>
      <c r="AO117" s="13" t="str">
        <f t="shared" si="5"/>
        <v xml:space="preserve">   </v>
      </c>
    </row>
    <row r="118" spans="2:41" ht="27" customHeight="1">
      <c r="B118" s="4"/>
      <c r="C118" s="5"/>
      <c r="D118" s="6"/>
      <c r="E118" s="4"/>
      <c r="F118" s="4"/>
      <c r="G118" s="4"/>
      <c r="H118" s="6"/>
      <c r="I118" s="4"/>
      <c r="N118" s="4"/>
      <c r="Q118" s="14"/>
      <c r="R118" s="1"/>
      <c r="W118" s="22"/>
      <c r="X118" s="10"/>
      <c r="Y118" s="5"/>
      <c r="AA118" s="14"/>
      <c r="AC118" s="14"/>
      <c r="AD118" s="17"/>
      <c r="AF118" s="10"/>
      <c r="AH118" s="10"/>
      <c r="AI118" s="10"/>
      <c r="AJ118" s="10"/>
      <c r="AN118" s="21"/>
      <c r="AO118" s="13" t="str">
        <f t="shared" si="5"/>
        <v xml:space="preserve">   </v>
      </c>
    </row>
    <row r="119" spans="2:41" ht="27" customHeight="1">
      <c r="B119" s="4"/>
      <c r="C119" s="5"/>
      <c r="D119" s="6"/>
      <c r="E119" s="4"/>
      <c r="F119" s="4"/>
      <c r="G119" s="4"/>
      <c r="H119" s="6"/>
      <c r="I119" s="4"/>
      <c r="N119" s="4"/>
      <c r="Q119" s="14"/>
      <c r="R119" s="1"/>
      <c r="W119" s="22"/>
      <c r="X119" s="10"/>
      <c r="Y119" s="5"/>
      <c r="AA119" s="14"/>
      <c r="AC119" s="14"/>
      <c r="AD119" s="17"/>
      <c r="AF119" s="10"/>
      <c r="AH119" s="10"/>
      <c r="AI119" s="10"/>
      <c r="AJ119" s="10"/>
      <c r="AN119" s="21"/>
      <c r="AO119" s="13" t="str">
        <f t="shared" si="5"/>
        <v xml:space="preserve">   </v>
      </c>
    </row>
    <row r="120" spans="2:41" ht="27" customHeight="1">
      <c r="B120" s="4"/>
      <c r="C120" s="5"/>
      <c r="D120" s="6"/>
      <c r="E120" s="4"/>
      <c r="F120" s="4"/>
      <c r="G120" s="4"/>
      <c r="H120" s="6"/>
      <c r="I120" s="4"/>
      <c r="N120" s="4"/>
      <c r="Q120" s="14"/>
      <c r="R120" s="1"/>
      <c r="W120" s="22"/>
      <c r="X120" s="10"/>
      <c r="Y120" s="5"/>
      <c r="AA120" s="14"/>
      <c r="AC120" s="14"/>
      <c r="AD120" s="17"/>
      <c r="AF120" s="10"/>
      <c r="AH120" s="10"/>
      <c r="AI120" s="10"/>
      <c r="AJ120" s="10"/>
      <c r="AN120" s="21"/>
      <c r="AO120" s="13" t="str">
        <f t="shared" si="5"/>
        <v xml:space="preserve">   </v>
      </c>
    </row>
    <row r="121" spans="2:41" ht="27" customHeight="1">
      <c r="B121" s="4"/>
      <c r="C121" s="5"/>
      <c r="D121" s="6"/>
      <c r="E121" s="4"/>
      <c r="F121" s="4"/>
      <c r="G121" s="4"/>
      <c r="H121" s="6"/>
      <c r="I121" s="4"/>
      <c r="N121" s="4"/>
      <c r="Q121" s="14"/>
      <c r="R121" s="1"/>
      <c r="W121" s="22"/>
      <c r="X121" s="10"/>
      <c r="Y121" s="5"/>
      <c r="AA121" s="14"/>
      <c r="AC121" s="14"/>
      <c r="AD121" s="17"/>
      <c r="AF121" s="10"/>
      <c r="AH121" s="10"/>
      <c r="AI121" s="10"/>
      <c r="AJ121" s="10"/>
      <c r="AN121" s="21"/>
      <c r="AO121" s="13" t="str">
        <f t="shared" si="5"/>
        <v xml:space="preserve">   </v>
      </c>
    </row>
    <row r="122" spans="2:41" ht="27" customHeight="1">
      <c r="B122" s="4"/>
      <c r="C122" s="5"/>
      <c r="D122" s="6"/>
      <c r="E122" s="4"/>
      <c r="F122" s="4"/>
      <c r="G122" s="4"/>
      <c r="H122" s="6"/>
      <c r="I122" s="4"/>
      <c r="N122" s="4"/>
      <c r="Q122" s="14"/>
      <c r="R122" s="1"/>
      <c r="W122" s="22"/>
      <c r="X122" s="10"/>
      <c r="Y122" s="5"/>
      <c r="AA122" s="14"/>
      <c r="AC122" s="14"/>
      <c r="AD122" s="17"/>
      <c r="AF122" s="10"/>
      <c r="AH122" s="10"/>
      <c r="AI122" s="10"/>
      <c r="AJ122" s="10"/>
      <c r="AN122" s="21"/>
      <c r="AO122" s="13" t="str">
        <f t="shared" si="5"/>
        <v xml:space="preserve">   </v>
      </c>
    </row>
    <row r="123" spans="2:41" ht="27" customHeight="1">
      <c r="B123" s="4"/>
      <c r="C123" s="5"/>
      <c r="D123" s="6"/>
      <c r="E123" s="4"/>
      <c r="F123" s="4"/>
      <c r="G123" s="4"/>
      <c r="H123" s="6"/>
      <c r="I123" s="4"/>
      <c r="N123" s="4"/>
      <c r="Q123" s="14"/>
      <c r="R123" s="1"/>
      <c r="W123" s="22"/>
      <c r="X123" s="10"/>
      <c r="Y123" s="5"/>
      <c r="AA123" s="14"/>
      <c r="AC123" s="14"/>
      <c r="AD123" s="17"/>
      <c r="AF123" s="10"/>
      <c r="AH123" s="10"/>
      <c r="AI123" s="10"/>
      <c r="AJ123" s="10"/>
      <c r="AN123" s="21"/>
      <c r="AO123" s="13" t="str">
        <f t="shared" si="5"/>
        <v xml:space="preserve">   </v>
      </c>
    </row>
    <row r="124" spans="2:41" ht="27" customHeight="1">
      <c r="B124" s="4"/>
      <c r="C124" s="5"/>
      <c r="D124" s="6"/>
      <c r="E124" s="4"/>
      <c r="F124" s="4"/>
      <c r="G124" s="4"/>
      <c r="H124" s="6"/>
      <c r="I124" s="4"/>
      <c r="N124" s="4"/>
      <c r="Q124" s="14"/>
      <c r="R124" s="1"/>
      <c r="W124" s="22"/>
      <c r="X124" s="10"/>
      <c r="Y124" s="5"/>
      <c r="AA124" s="14"/>
      <c r="AC124" s="14"/>
      <c r="AD124" s="17"/>
      <c r="AF124" s="10"/>
      <c r="AH124" s="10"/>
      <c r="AI124" s="10"/>
      <c r="AJ124" s="10"/>
      <c r="AN124" s="21"/>
      <c r="AO124" s="13" t="str">
        <f t="shared" si="5"/>
        <v xml:space="preserve">   </v>
      </c>
    </row>
    <row r="125" spans="2:41" ht="27" customHeight="1">
      <c r="B125" s="4"/>
      <c r="C125" s="5"/>
      <c r="D125" s="6"/>
      <c r="E125" s="4"/>
      <c r="F125" s="4"/>
      <c r="G125" s="4"/>
      <c r="H125" s="6"/>
      <c r="I125" s="4"/>
      <c r="N125" s="4"/>
      <c r="Q125" s="14"/>
      <c r="R125" s="1"/>
      <c r="W125" s="22"/>
      <c r="X125" s="10"/>
      <c r="Y125" s="5"/>
      <c r="AA125" s="14"/>
      <c r="AC125" s="14"/>
      <c r="AD125" s="17"/>
      <c r="AF125" s="10"/>
      <c r="AH125" s="10"/>
      <c r="AI125" s="10"/>
      <c r="AJ125" s="10"/>
      <c r="AN125" s="21"/>
      <c r="AO125" s="13" t="str">
        <f t="shared" si="5"/>
        <v xml:space="preserve">   </v>
      </c>
    </row>
    <row r="126" spans="2:41" ht="27" customHeight="1">
      <c r="B126" s="4"/>
      <c r="C126" s="5"/>
      <c r="D126" s="6"/>
      <c r="E126" s="4"/>
      <c r="F126" s="4"/>
      <c r="G126" s="4"/>
      <c r="H126" s="6"/>
      <c r="I126" s="4"/>
      <c r="N126" s="4"/>
      <c r="Q126" s="14"/>
      <c r="R126" s="1"/>
      <c r="W126" s="22"/>
      <c r="X126" s="10"/>
      <c r="Y126" s="5"/>
      <c r="AA126" s="14"/>
      <c r="AC126" s="14"/>
      <c r="AD126" s="17"/>
      <c r="AF126" s="10"/>
      <c r="AH126" s="10"/>
      <c r="AI126" s="10"/>
      <c r="AJ126" s="10"/>
      <c r="AN126" s="21"/>
      <c r="AO126" s="13" t="str">
        <f t="shared" si="5"/>
        <v xml:space="preserve">   </v>
      </c>
    </row>
    <row r="127" spans="2:41" ht="27" customHeight="1">
      <c r="B127" s="4"/>
      <c r="C127" s="5"/>
      <c r="D127" s="6"/>
      <c r="E127" s="4"/>
      <c r="F127" s="4"/>
      <c r="G127" s="4"/>
      <c r="H127" s="6"/>
      <c r="I127" s="4"/>
      <c r="N127" s="4"/>
      <c r="Q127" s="14"/>
      <c r="R127" s="1"/>
      <c r="W127" s="22"/>
      <c r="X127" s="10"/>
      <c r="Y127" s="5"/>
      <c r="AA127" s="14"/>
      <c r="AC127" s="14"/>
      <c r="AD127" s="17"/>
      <c r="AF127" s="10"/>
      <c r="AH127" s="10"/>
      <c r="AI127" s="10"/>
      <c r="AJ127" s="10"/>
      <c r="AN127" s="21"/>
      <c r="AO127" s="13" t="str">
        <f t="shared" si="5"/>
        <v xml:space="preserve">   </v>
      </c>
    </row>
    <row r="128" spans="2:41" ht="27" customHeight="1">
      <c r="B128" s="4"/>
      <c r="C128" s="5"/>
      <c r="D128" s="6"/>
      <c r="E128" s="4"/>
      <c r="F128" s="4"/>
      <c r="G128" s="4"/>
      <c r="H128" s="6"/>
      <c r="I128" s="4"/>
      <c r="N128" s="4"/>
      <c r="Q128" s="14"/>
      <c r="R128" s="1"/>
      <c r="W128" s="22"/>
      <c r="X128" s="10"/>
      <c r="Y128" s="5"/>
      <c r="AA128" s="14"/>
      <c r="AC128" s="14"/>
      <c r="AD128" s="17"/>
      <c r="AF128" s="10"/>
      <c r="AH128" s="10"/>
      <c r="AI128" s="10"/>
      <c r="AJ128" s="10"/>
      <c r="AN128" s="21"/>
      <c r="AO128" s="13" t="str">
        <f t="shared" si="5"/>
        <v xml:space="preserve">   </v>
      </c>
    </row>
    <row r="129" spans="2:41" ht="27" customHeight="1">
      <c r="B129" s="4"/>
      <c r="C129" s="5"/>
      <c r="D129" s="6"/>
      <c r="E129" s="4"/>
      <c r="F129" s="4"/>
      <c r="G129" s="4"/>
      <c r="H129" s="6"/>
      <c r="I129" s="4"/>
      <c r="N129" s="4"/>
      <c r="Q129" s="14"/>
      <c r="R129" s="1"/>
      <c r="W129" s="22"/>
      <c r="X129" s="10"/>
      <c r="Y129" s="5"/>
      <c r="AA129" s="14"/>
      <c r="AC129" s="14"/>
      <c r="AD129" s="17"/>
      <c r="AF129" s="10"/>
      <c r="AH129" s="10"/>
      <c r="AI129" s="10"/>
      <c r="AJ129" s="10"/>
      <c r="AN129" s="21"/>
      <c r="AO129" s="13" t="str">
        <f t="shared" si="5"/>
        <v xml:space="preserve">   </v>
      </c>
    </row>
    <row r="130" spans="2:41" ht="27" customHeight="1">
      <c r="B130" s="4"/>
      <c r="C130" s="5"/>
      <c r="D130" s="6"/>
      <c r="E130" s="4"/>
      <c r="F130" s="4"/>
      <c r="G130" s="4"/>
      <c r="H130" s="6"/>
      <c r="I130" s="4"/>
      <c r="N130" s="4"/>
      <c r="Q130" s="14"/>
      <c r="R130" s="1"/>
      <c r="W130" s="22"/>
      <c r="X130" s="10"/>
      <c r="Y130" s="5"/>
      <c r="AA130" s="14"/>
      <c r="AC130" s="14"/>
      <c r="AD130" s="17"/>
      <c r="AF130" s="10"/>
      <c r="AH130" s="10"/>
      <c r="AI130" s="10"/>
      <c r="AJ130" s="10"/>
      <c r="AN130" s="21"/>
      <c r="AO130" s="13" t="str">
        <f t="shared" si="5"/>
        <v xml:space="preserve">   </v>
      </c>
    </row>
    <row r="131" spans="2:41" ht="27" customHeight="1">
      <c r="B131" s="4"/>
      <c r="C131" s="5"/>
      <c r="D131" s="6"/>
      <c r="E131" s="4"/>
      <c r="F131" s="4"/>
      <c r="G131" s="4"/>
      <c r="H131" s="6"/>
      <c r="I131" s="4"/>
      <c r="N131" s="4"/>
      <c r="Q131" s="14"/>
      <c r="R131" s="1"/>
      <c r="W131" s="22"/>
      <c r="X131" s="10"/>
      <c r="Y131" s="5"/>
      <c r="AA131" s="14"/>
      <c r="AC131" s="14"/>
      <c r="AD131" s="17"/>
      <c r="AF131" s="10"/>
      <c r="AH131" s="10"/>
      <c r="AI131" s="10"/>
      <c r="AJ131" s="10"/>
      <c r="AN131" s="21"/>
      <c r="AO131" s="13" t="str">
        <f t="shared" si="5"/>
        <v xml:space="preserve">   </v>
      </c>
    </row>
    <row r="132" spans="2:41" ht="27" customHeight="1">
      <c r="B132" s="4"/>
      <c r="C132" s="5"/>
      <c r="D132" s="6"/>
      <c r="E132" s="4"/>
      <c r="F132" s="4"/>
      <c r="G132" s="4"/>
      <c r="H132" s="6"/>
      <c r="I132" s="4"/>
      <c r="N132" s="4"/>
      <c r="Q132" s="14"/>
      <c r="R132" s="1"/>
      <c r="W132" s="22"/>
      <c r="X132" s="10"/>
      <c r="Y132" s="5"/>
      <c r="AA132" s="14"/>
      <c r="AC132" s="14"/>
      <c r="AD132" s="17"/>
      <c r="AF132" s="10"/>
      <c r="AH132" s="10"/>
      <c r="AI132" s="10"/>
      <c r="AJ132" s="10"/>
      <c r="AN132" s="21"/>
      <c r="AO132" s="13" t="str">
        <f t="shared" si="5"/>
        <v xml:space="preserve">   </v>
      </c>
    </row>
    <row r="133" spans="2:41" ht="27" customHeight="1">
      <c r="B133" s="4"/>
      <c r="C133" s="5"/>
      <c r="D133" s="6"/>
      <c r="E133" s="4"/>
      <c r="F133" s="4"/>
      <c r="G133" s="4"/>
      <c r="H133" s="6"/>
      <c r="I133" s="4"/>
      <c r="N133" s="4"/>
      <c r="Q133" s="14"/>
      <c r="R133" s="1"/>
      <c r="W133" s="22"/>
      <c r="X133" s="10"/>
      <c r="Y133" s="5"/>
      <c r="AA133" s="14"/>
      <c r="AC133" s="14"/>
      <c r="AD133" s="17"/>
      <c r="AF133" s="10"/>
      <c r="AH133" s="10"/>
      <c r="AI133" s="10"/>
      <c r="AJ133" s="10"/>
      <c r="AN133" s="21"/>
      <c r="AO133" s="13" t="str">
        <f t="shared" ref="AO133:AO196" si="6">+C133&amp;" "&amp;D133&amp;" "&amp;" "&amp;U133</f>
        <v xml:space="preserve">   </v>
      </c>
    </row>
    <row r="134" spans="2:41" ht="27" customHeight="1">
      <c r="B134" s="4"/>
      <c r="C134" s="5"/>
      <c r="D134" s="6"/>
      <c r="E134" s="4"/>
      <c r="F134" s="4"/>
      <c r="G134" s="4"/>
      <c r="H134" s="6"/>
      <c r="I134" s="4"/>
      <c r="N134" s="4"/>
      <c r="Q134" s="14"/>
      <c r="R134" s="1"/>
      <c r="W134" s="22"/>
      <c r="X134" s="10"/>
      <c r="Y134" s="5"/>
      <c r="AA134" s="14"/>
      <c r="AC134" s="14"/>
      <c r="AD134" s="17"/>
      <c r="AF134" s="10"/>
      <c r="AH134" s="10"/>
      <c r="AI134" s="10"/>
      <c r="AJ134" s="10"/>
      <c r="AN134" s="21"/>
      <c r="AO134" s="13" t="str">
        <f t="shared" si="6"/>
        <v xml:space="preserve">   </v>
      </c>
    </row>
    <row r="135" spans="2:41" ht="27" customHeight="1">
      <c r="B135" s="4"/>
      <c r="C135" s="5"/>
      <c r="D135" s="6"/>
      <c r="E135" s="4"/>
      <c r="F135" s="4"/>
      <c r="G135" s="4"/>
      <c r="H135" s="6"/>
      <c r="I135" s="4"/>
      <c r="N135" s="4"/>
      <c r="Q135" s="14"/>
      <c r="R135" s="1"/>
      <c r="W135" s="22"/>
      <c r="X135" s="10"/>
      <c r="Y135" s="5"/>
      <c r="AA135" s="14"/>
      <c r="AC135" s="14"/>
      <c r="AD135" s="17"/>
      <c r="AF135" s="10"/>
      <c r="AH135" s="10"/>
      <c r="AI135" s="10"/>
      <c r="AJ135" s="10"/>
      <c r="AN135" s="21"/>
      <c r="AO135" s="13" t="str">
        <f t="shared" si="6"/>
        <v xml:space="preserve">   </v>
      </c>
    </row>
    <row r="136" spans="2:41" ht="27" customHeight="1">
      <c r="B136" s="4"/>
      <c r="C136" s="5"/>
      <c r="D136" s="6"/>
      <c r="E136" s="4"/>
      <c r="F136" s="4"/>
      <c r="G136" s="4"/>
      <c r="H136" s="6"/>
      <c r="I136" s="4"/>
      <c r="N136" s="4"/>
      <c r="Q136" s="14"/>
      <c r="R136" s="1"/>
      <c r="W136" s="22"/>
      <c r="X136" s="10"/>
      <c r="Y136" s="5"/>
      <c r="AA136" s="14"/>
      <c r="AC136" s="14"/>
      <c r="AD136" s="17"/>
      <c r="AF136" s="10"/>
      <c r="AH136" s="10"/>
      <c r="AI136" s="10"/>
      <c r="AJ136" s="10"/>
      <c r="AN136" s="21"/>
      <c r="AO136" s="13" t="str">
        <f t="shared" si="6"/>
        <v xml:space="preserve">   </v>
      </c>
    </row>
    <row r="137" spans="2:41" ht="27" customHeight="1">
      <c r="B137" s="4"/>
      <c r="C137" s="5"/>
      <c r="D137" s="6"/>
      <c r="E137" s="4"/>
      <c r="F137" s="4"/>
      <c r="G137" s="4"/>
      <c r="H137" s="6"/>
      <c r="I137" s="4"/>
      <c r="N137" s="4"/>
      <c r="Q137" s="14"/>
      <c r="R137" s="1"/>
      <c r="W137" s="22"/>
      <c r="X137" s="10"/>
      <c r="Y137" s="5"/>
      <c r="AA137" s="14"/>
      <c r="AC137" s="14"/>
      <c r="AD137" s="17"/>
      <c r="AF137" s="10"/>
      <c r="AH137" s="10"/>
      <c r="AI137" s="10"/>
      <c r="AJ137" s="10"/>
      <c r="AN137" s="21"/>
      <c r="AO137" s="13" t="str">
        <f t="shared" si="6"/>
        <v xml:space="preserve">   </v>
      </c>
    </row>
    <row r="138" spans="2:41" ht="27" customHeight="1">
      <c r="B138" s="4"/>
      <c r="C138" s="5"/>
      <c r="D138" s="6"/>
      <c r="E138" s="4"/>
      <c r="F138" s="4"/>
      <c r="G138" s="4"/>
      <c r="H138" s="6"/>
      <c r="I138" s="4"/>
      <c r="N138" s="4"/>
      <c r="Q138" s="14"/>
      <c r="R138" s="1"/>
      <c r="W138" s="22"/>
      <c r="X138" s="10"/>
      <c r="Y138" s="5"/>
      <c r="AA138" s="14"/>
      <c r="AC138" s="14"/>
      <c r="AD138" s="17"/>
      <c r="AF138" s="10"/>
      <c r="AH138" s="10"/>
      <c r="AI138" s="10"/>
      <c r="AJ138" s="10"/>
      <c r="AN138" s="21"/>
      <c r="AO138" s="13" t="str">
        <f t="shared" si="6"/>
        <v xml:space="preserve">   </v>
      </c>
    </row>
    <row r="139" spans="2:41" ht="27" customHeight="1">
      <c r="B139" s="4"/>
      <c r="C139" s="5"/>
      <c r="D139" s="6"/>
      <c r="E139" s="4"/>
      <c r="F139" s="4"/>
      <c r="G139" s="4"/>
      <c r="H139" s="6"/>
      <c r="I139" s="4"/>
      <c r="N139" s="4"/>
      <c r="Q139" s="14"/>
      <c r="R139" s="1"/>
      <c r="W139" s="22"/>
      <c r="X139" s="10"/>
      <c r="Y139" s="5"/>
      <c r="AA139" s="14"/>
      <c r="AC139" s="14"/>
      <c r="AD139" s="17"/>
      <c r="AF139" s="10"/>
      <c r="AH139" s="10"/>
      <c r="AI139" s="10"/>
      <c r="AJ139" s="10"/>
      <c r="AN139" s="21"/>
      <c r="AO139" s="13" t="str">
        <f t="shared" si="6"/>
        <v xml:space="preserve">   </v>
      </c>
    </row>
    <row r="140" spans="2:41" ht="27" customHeight="1">
      <c r="B140" s="4"/>
      <c r="C140" s="5"/>
      <c r="D140" s="6"/>
      <c r="E140" s="4"/>
      <c r="F140" s="4"/>
      <c r="G140" s="4"/>
      <c r="H140" s="6"/>
      <c r="I140" s="4"/>
      <c r="N140" s="4"/>
      <c r="Q140" s="14"/>
      <c r="R140" s="1"/>
      <c r="W140" s="22"/>
      <c r="X140" s="10"/>
      <c r="Y140" s="5"/>
      <c r="AA140" s="14"/>
      <c r="AC140" s="14"/>
      <c r="AD140" s="17"/>
      <c r="AF140" s="10"/>
      <c r="AH140" s="10"/>
      <c r="AI140" s="10"/>
      <c r="AJ140" s="10"/>
      <c r="AN140" s="21"/>
      <c r="AO140" s="13" t="str">
        <f t="shared" si="6"/>
        <v xml:space="preserve">   </v>
      </c>
    </row>
    <row r="141" spans="2:41" ht="27" customHeight="1">
      <c r="B141" s="4"/>
      <c r="C141" s="5"/>
      <c r="D141" s="6"/>
      <c r="E141" s="4"/>
      <c r="F141" s="4"/>
      <c r="G141" s="4"/>
      <c r="H141" s="6"/>
      <c r="I141" s="4"/>
      <c r="N141" s="4"/>
      <c r="Q141" s="14"/>
      <c r="R141" s="1"/>
      <c r="W141" s="22"/>
      <c r="X141" s="10"/>
      <c r="Y141" s="5"/>
      <c r="AA141" s="14"/>
      <c r="AC141" s="14"/>
      <c r="AD141" s="17"/>
      <c r="AF141" s="10"/>
      <c r="AH141" s="10"/>
      <c r="AI141" s="10"/>
      <c r="AJ141" s="10"/>
      <c r="AN141" s="21"/>
      <c r="AO141" s="13" t="str">
        <f t="shared" si="6"/>
        <v xml:space="preserve">   </v>
      </c>
    </row>
    <row r="142" spans="2:41" ht="27" customHeight="1">
      <c r="B142" s="4"/>
      <c r="C142" s="5"/>
      <c r="D142" s="6"/>
      <c r="E142" s="4"/>
      <c r="F142" s="4"/>
      <c r="G142" s="4"/>
      <c r="H142" s="6"/>
      <c r="I142" s="4"/>
      <c r="N142" s="4"/>
      <c r="Q142" s="14"/>
      <c r="R142" s="1"/>
      <c r="W142" s="22"/>
      <c r="X142" s="10"/>
      <c r="Y142" s="5"/>
      <c r="AA142" s="14"/>
      <c r="AC142" s="14"/>
      <c r="AD142" s="17"/>
      <c r="AF142" s="10"/>
      <c r="AH142" s="10"/>
      <c r="AI142" s="10"/>
      <c r="AJ142" s="10"/>
      <c r="AN142" s="21"/>
      <c r="AO142" s="13" t="str">
        <f t="shared" si="6"/>
        <v xml:space="preserve">   </v>
      </c>
    </row>
    <row r="143" spans="2:41" ht="27" customHeight="1">
      <c r="B143" s="4"/>
      <c r="C143" s="5"/>
      <c r="D143" s="6"/>
      <c r="E143" s="4"/>
      <c r="F143" s="4"/>
      <c r="G143" s="4"/>
      <c r="H143" s="6"/>
      <c r="I143" s="4"/>
      <c r="N143" s="4"/>
      <c r="Q143" s="14"/>
      <c r="R143" s="1"/>
      <c r="W143" s="22"/>
      <c r="X143" s="10"/>
      <c r="Y143" s="5"/>
      <c r="AA143" s="14"/>
      <c r="AC143" s="14"/>
      <c r="AD143" s="17"/>
      <c r="AF143" s="10"/>
      <c r="AH143" s="10"/>
      <c r="AI143" s="10"/>
      <c r="AJ143" s="10"/>
      <c r="AN143" s="21"/>
      <c r="AO143" s="13" t="str">
        <f t="shared" si="6"/>
        <v xml:space="preserve">   </v>
      </c>
    </row>
    <row r="144" spans="2:41" ht="27" customHeight="1">
      <c r="B144" s="4"/>
      <c r="C144" s="5"/>
      <c r="D144" s="6"/>
      <c r="E144" s="4"/>
      <c r="F144" s="4"/>
      <c r="G144" s="4"/>
      <c r="H144" s="6"/>
      <c r="I144" s="4"/>
      <c r="N144" s="4"/>
      <c r="Q144" s="14"/>
      <c r="R144" s="1"/>
      <c r="W144" s="22"/>
      <c r="X144" s="10"/>
      <c r="Y144" s="5"/>
      <c r="AA144" s="14"/>
      <c r="AC144" s="14"/>
      <c r="AD144" s="17"/>
      <c r="AF144" s="10"/>
      <c r="AH144" s="10"/>
      <c r="AI144" s="10"/>
      <c r="AJ144" s="10"/>
      <c r="AN144" s="21"/>
      <c r="AO144" s="13" t="str">
        <f t="shared" si="6"/>
        <v xml:space="preserve">   </v>
      </c>
    </row>
    <row r="145" spans="2:41" ht="27" customHeight="1">
      <c r="B145" s="4"/>
      <c r="C145" s="5"/>
      <c r="D145" s="6"/>
      <c r="E145" s="4"/>
      <c r="F145" s="4"/>
      <c r="G145" s="4"/>
      <c r="H145" s="6"/>
      <c r="I145" s="4"/>
      <c r="N145" s="4"/>
      <c r="Q145" s="14"/>
      <c r="R145" s="1"/>
      <c r="W145" s="22"/>
      <c r="X145" s="10"/>
      <c r="Y145" s="5"/>
      <c r="AA145" s="14"/>
      <c r="AC145" s="14"/>
      <c r="AD145" s="17"/>
      <c r="AF145" s="10"/>
      <c r="AH145" s="10"/>
      <c r="AI145" s="10"/>
      <c r="AJ145" s="10"/>
      <c r="AN145" s="21"/>
      <c r="AO145" s="13" t="str">
        <f t="shared" si="6"/>
        <v xml:space="preserve">   </v>
      </c>
    </row>
    <row r="146" spans="2:41" ht="27" customHeight="1">
      <c r="B146" s="4"/>
      <c r="C146" s="5"/>
      <c r="D146" s="6"/>
      <c r="E146" s="4"/>
      <c r="F146" s="4"/>
      <c r="G146" s="4"/>
      <c r="H146" s="6"/>
      <c r="I146" s="4"/>
      <c r="N146" s="4"/>
      <c r="Q146" s="14"/>
      <c r="R146" s="1"/>
      <c r="W146" s="22"/>
      <c r="X146" s="10"/>
      <c r="Y146" s="5"/>
      <c r="AA146" s="14"/>
      <c r="AC146" s="14"/>
      <c r="AD146" s="17"/>
      <c r="AF146" s="10"/>
      <c r="AH146" s="10"/>
      <c r="AI146" s="10"/>
      <c r="AJ146" s="10"/>
      <c r="AN146" s="21"/>
      <c r="AO146" s="13" t="str">
        <f t="shared" si="6"/>
        <v xml:space="preserve">   </v>
      </c>
    </row>
    <row r="147" spans="2:41" ht="27" customHeight="1">
      <c r="B147" s="4"/>
      <c r="C147" s="5"/>
      <c r="D147" s="6"/>
      <c r="E147" s="4"/>
      <c r="F147" s="4"/>
      <c r="G147" s="4"/>
      <c r="H147" s="6"/>
      <c r="I147" s="4"/>
      <c r="N147" s="4"/>
      <c r="Q147" s="14"/>
      <c r="R147" s="1"/>
      <c r="W147" s="22"/>
      <c r="X147" s="10"/>
      <c r="Y147" s="5"/>
      <c r="AA147" s="14"/>
      <c r="AC147" s="14"/>
      <c r="AD147" s="17"/>
      <c r="AF147" s="10"/>
      <c r="AH147" s="10"/>
      <c r="AI147" s="10"/>
      <c r="AJ147" s="10"/>
      <c r="AN147" s="21"/>
      <c r="AO147" s="13" t="str">
        <f t="shared" si="6"/>
        <v xml:space="preserve">   </v>
      </c>
    </row>
    <row r="148" spans="2:41" ht="27" customHeight="1">
      <c r="B148" s="4"/>
      <c r="C148" s="5"/>
      <c r="D148" s="6"/>
      <c r="E148" s="4"/>
      <c r="F148" s="4"/>
      <c r="G148" s="4"/>
      <c r="H148" s="6"/>
      <c r="I148" s="4"/>
      <c r="N148" s="4"/>
      <c r="Q148" s="14"/>
      <c r="R148" s="1"/>
      <c r="W148" s="22"/>
      <c r="X148" s="10"/>
      <c r="Y148" s="5"/>
      <c r="AA148" s="14"/>
      <c r="AC148" s="14"/>
      <c r="AD148" s="17"/>
      <c r="AF148" s="10"/>
      <c r="AH148" s="10"/>
      <c r="AI148" s="10"/>
      <c r="AJ148" s="10"/>
      <c r="AN148" s="21"/>
      <c r="AO148" s="13" t="str">
        <f t="shared" si="6"/>
        <v xml:space="preserve">   </v>
      </c>
    </row>
    <row r="149" spans="2:41" ht="27" customHeight="1">
      <c r="B149" s="4"/>
      <c r="C149" s="5"/>
      <c r="D149" s="6"/>
      <c r="E149" s="4"/>
      <c r="F149" s="4"/>
      <c r="G149" s="4"/>
      <c r="H149" s="6"/>
      <c r="I149" s="4"/>
      <c r="N149" s="4"/>
      <c r="Q149" s="14"/>
      <c r="R149" s="1"/>
      <c r="W149" s="22"/>
      <c r="X149" s="10"/>
      <c r="Y149" s="5"/>
      <c r="AA149" s="14"/>
      <c r="AC149" s="14"/>
      <c r="AD149" s="17"/>
      <c r="AF149" s="10"/>
      <c r="AH149" s="10"/>
      <c r="AI149" s="10"/>
      <c r="AJ149" s="10"/>
      <c r="AN149" s="21"/>
      <c r="AO149" s="13" t="str">
        <f t="shared" si="6"/>
        <v xml:space="preserve">   </v>
      </c>
    </row>
    <row r="150" spans="2:41" ht="27" customHeight="1">
      <c r="B150" s="4"/>
      <c r="C150" s="5"/>
      <c r="D150" s="6"/>
      <c r="E150" s="4"/>
      <c r="F150" s="4"/>
      <c r="G150" s="4"/>
      <c r="H150" s="6"/>
      <c r="I150" s="4"/>
      <c r="N150" s="4"/>
      <c r="Q150" s="14"/>
      <c r="R150" s="1"/>
      <c r="W150" s="22"/>
      <c r="X150" s="10"/>
      <c r="Y150" s="5"/>
      <c r="AA150" s="14"/>
      <c r="AC150" s="14"/>
      <c r="AD150" s="17"/>
      <c r="AF150" s="10"/>
      <c r="AH150" s="10"/>
      <c r="AI150" s="10"/>
      <c r="AJ150" s="10"/>
      <c r="AN150" s="21"/>
      <c r="AO150" s="13" t="str">
        <f t="shared" si="6"/>
        <v xml:space="preserve">   </v>
      </c>
    </row>
    <row r="151" spans="2:41" ht="27" customHeight="1">
      <c r="B151" s="4"/>
      <c r="C151" s="5"/>
      <c r="D151" s="6"/>
      <c r="E151" s="4"/>
      <c r="F151" s="4"/>
      <c r="G151" s="4"/>
      <c r="H151" s="6"/>
      <c r="I151" s="4"/>
      <c r="N151" s="4"/>
      <c r="Q151" s="14"/>
      <c r="R151" s="1"/>
      <c r="W151" s="22"/>
      <c r="X151" s="10"/>
      <c r="Y151" s="5"/>
      <c r="AA151" s="14"/>
      <c r="AC151" s="14"/>
      <c r="AD151" s="17"/>
      <c r="AF151" s="10"/>
      <c r="AH151" s="10"/>
      <c r="AI151" s="10"/>
      <c r="AJ151" s="10"/>
      <c r="AN151" s="21"/>
      <c r="AO151" s="13" t="str">
        <f t="shared" si="6"/>
        <v xml:space="preserve">   </v>
      </c>
    </row>
    <row r="152" spans="2:41" ht="27" customHeight="1">
      <c r="B152" s="4"/>
      <c r="C152" s="5"/>
      <c r="D152" s="6"/>
      <c r="E152" s="4"/>
      <c r="F152" s="4"/>
      <c r="G152" s="4"/>
      <c r="H152" s="6"/>
      <c r="I152" s="4"/>
      <c r="N152" s="4"/>
      <c r="Q152" s="14"/>
      <c r="R152" s="1"/>
      <c r="W152" s="22"/>
      <c r="X152" s="10"/>
      <c r="Y152" s="5"/>
      <c r="AA152" s="14"/>
      <c r="AC152" s="14"/>
      <c r="AD152" s="17"/>
      <c r="AF152" s="10"/>
      <c r="AH152" s="10"/>
      <c r="AI152" s="10"/>
      <c r="AJ152" s="10"/>
      <c r="AN152" s="21"/>
      <c r="AO152" s="13" t="str">
        <f t="shared" si="6"/>
        <v xml:space="preserve">   </v>
      </c>
    </row>
    <row r="153" spans="2:41" ht="27" customHeight="1">
      <c r="B153" s="4"/>
      <c r="C153" s="5"/>
      <c r="D153" s="6"/>
      <c r="E153" s="4"/>
      <c r="F153" s="4"/>
      <c r="G153" s="4"/>
      <c r="H153" s="6"/>
      <c r="I153" s="4"/>
      <c r="N153" s="4"/>
      <c r="Q153" s="14"/>
      <c r="R153" s="1"/>
      <c r="W153" s="22"/>
      <c r="X153" s="10"/>
      <c r="Y153" s="5"/>
      <c r="AA153" s="14"/>
      <c r="AC153" s="14"/>
      <c r="AD153" s="17"/>
      <c r="AF153" s="10"/>
      <c r="AH153" s="10"/>
      <c r="AI153" s="10"/>
      <c r="AJ153" s="10"/>
      <c r="AN153" s="21"/>
      <c r="AO153" s="13" t="str">
        <f t="shared" si="6"/>
        <v xml:space="preserve">   </v>
      </c>
    </row>
    <row r="154" spans="2:41" ht="27" customHeight="1">
      <c r="B154" s="4"/>
      <c r="C154" s="5"/>
      <c r="D154" s="6"/>
      <c r="E154" s="4"/>
      <c r="F154" s="4"/>
      <c r="G154" s="4"/>
      <c r="H154" s="6"/>
      <c r="I154" s="4"/>
      <c r="N154" s="4"/>
      <c r="Q154" s="14"/>
      <c r="R154" s="1"/>
      <c r="W154" s="22"/>
      <c r="X154" s="10"/>
      <c r="Y154" s="5"/>
      <c r="AA154" s="14"/>
      <c r="AC154" s="14"/>
      <c r="AD154" s="17"/>
      <c r="AF154" s="10"/>
      <c r="AH154" s="10"/>
      <c r="AI154" s="10"/>
      <c r="AJ154" s="10"/>
      <c r="AN154" s="21"/>
      <c r="AO154" s="13" t="str">
        <f t="shared" si="6"/>
        <v xml:space="preserve">   </v>
      </c>
    </row>
    <row r="155" spans="2:41" ht="27" customHeight="1">
      <c r="B155" s="4"/>
      <c r="C155" s="5"/>
      <c r="D155" s="6"/>
      <c r="E155" s="4"/>
      <c r="F155" s="4"/>
      <c r="G155" s="4"/>
      <c r="H155" s="6"/>
      <c r="I155" s="4"/>
      <c r="N155" s="4"/>
      <c r="Q155" s="14"/>
      <c r="R155" s="1"/>
      <c r="W155" s="22"/>
      <c r="X155" s="10"/>
      <c r="Y155" s="5"/>
      <c r="AA155" s="14"/>
      <c r="AC155" s="14"/>
      <c r="AD155" s="17"/>
      <c r="AF155" s="10"/>
      <c r="AH155" s="10"/>
      <c r="AI155" s="10"/>
      <c r="AJ155" s="10"/>
      <c r="AN155" s="21"/>
      <c r="AO155" s="13" t="str">
        <f t="shared" si="6"/>
        <v xml:space="preserve">   </v>
      </c>
    </row>
    <row r="156" spans="2:41" ht="27" customHeight="1">
      <c r="B156" s="4"/>
      <c r="C156" s="5"/>
      <c r="D156" s="6"/>
      <c r="E156" s="4"/>
      <c r="F156" s="4"/>
      <c r="G156" s="4"/>
      <c r="H156" s="6"/>
      <c r="I156" s="4"/>
      <c r="N156" s="4"/>
      <c r="Q156" s="14"/>
      <c r="R156" s="1"/>
      <c r="W156" s="22"/>
      <c r="X156" s="10"/>
      <c r="Y156" s="5"/>
      <c r="AA156" s="14"/>
      <c r="AC156" s="14"/>
      <c r="AD156" s="17"/>
      <c r="AF156" s="10"/>
      <c r="AH156" s="10"/>
      <c r="AI156" s="10"/>
      <c r="AJ156" s="10"/>
      <c r="AN156" s="21"/>
      <c r="AO156" s="13" t="str">
        <f t="shared" si="6"/>
        <v xml:space="preserve">   </v>
      </c>
    </row>
    <row r="157" spans="2:41" ht="27" customHeight="1">
      <c r="B157" s="4"/>
      <c r="C157" s="5"/>
      <c r="D157" s="6"/>
      <c r="E157" s="4"/>
      <c r="F157" s="4"/>
      <c r="G157" s="4"/>
      <c r="H157" s="6"/>
      <c r="I157" s="4"/>
      <c r="N157" s="4"/>
      <c r="Q157" s="14"/>
      <c r="R157" s="1"/>
      <c r="W157" s="22"/>
      <c r="X157" s="10"/>
      <c r="Y157" s="5"/>
      <c r="AA157" s="14"/>
      <c r="AC157" s="14"/>
      <c r="AD157" s="17"/>
      <c r="AF157" s="10"/>
      <c r="AH157" s="10"/>
      <c r="AI157" s="10"/>
      <c r="AJ157" s="10"/>
      <c r="AN157" s="21"/>
      <c r="AO157" s="13" t="str">
        <f t="shared" si="6"/>
        <v xml:space="preserve">   </v>
      </c>
    </row>
    <row r="158" spans="2:41" ht="27" customHeight="1">
      <c r="B158" s="4"/>
      <c r="C158" s="5"/>
      <c r="D158" s="6"/>
      <c r="E158" s="4"/>
      <c r="F158" s="4"/>
      <c r="G158" s="4"/>
      <c r="H158" s="6"/>
      <c r="I158" s="4"/>
      <c r="N158" s="4"/>
      <c r="Q158" s="14"/>
      <c r="R158" s="1"/>
      <c r="W158" s="22"/>
      <c r="X158" s="10"/>
      <c r="Y158" s="5"/>
      <c r="AA158" s="14"/>
      <c r="AC158" s="14"/>
      <c r="AD158" s="17"/>
      <c r="AF158" s="10"/>
      <c r="AH158" s="10"/>
      <c r="AI158" s="10"/>
      <c r="AJ158" s="10"/>
      <c r="AN158" s="21"/>
      <c r="AO158" s="13" t="str">
        <f t="shared" si="6"/>
        <v xml:space="preserve">   </v>
      </c>
    </row>
    <row r="159" spans="2:41" ht="27" customHeight="1">
      <c r="B159" s="4"/>
      <c r="C159" s="5"/>
      <c r="D159" s="6"/>
      <c r="E159" s="4"/>
      <c r="F159" s="4"/>
      <c r="G159" s="4"/>
      <c r="H159" s="6"/>
      <c r="I159" s="4"/>
      <c r="N159" s="4"/>
      <c r="Q159" s="14"/>
      <c r="R159" s="1"/>
      <c r="W159" s="22"/>
      <c r="X159" s="10"/>
      <c r="Y159" s="5"/>
      <c r="AA159" s="14"/>
      <c r="AC159" s="14"/>
      <c r="AD159" s="17"/>
      <c r="AF159" s="10"/>
      <c r="AH159" s="10"/>
      <c r="AI159" s="10"/>
      <c r="AJ159" s="10"/>
      <c r="AN159" s="21"/>
      <c r="AO159" s="13" t="str">
        <f t="shared" si="6"/>
        <v xml:space="preserve">   </v>
      </c>
    </row>
    <row r="160" spans="2:41" ht="27" customHeight="1">
      <c r="B160" s="4"/>
      <c r="C160" s="5"/>
      <c r="D160" s="6"/>
      <c r="E160" s="4"/>
      <c r="F160" s="4"/>
      <c r="G160" s="4"/>
      <c r="H160" s="6"/>
      <c r="I160" s="4"/>
      <c r="N160" s="4"/>
      <c r="Q160" s="14"/>
      <c r="R160" s="1"/>
      <c r="W160" s="22"/>
      <c r="X160" s="10"/>
      <c r="Y160" s="5"/>
      <c r="AA160" s="14"/>
      <c r="AC160" s="14"/>
      <c r="AD160" s="17"/>
      <c r="AF160" s="10"/>
      <c r="AH160" s="10"/>
      <c r="AI160" s="10"/>
      <c r="AJ160" s="10"/>
      <c r="AN160" s="21"/>
      <c r="AO160" s="13" t="str">
        <f t="shared" si="6"/>
        <v xml:space="preserve">   </v>
      </c>
    </row>
    <row r="161" spans="2:41" ht="27" customHeight="1">
      <c r="B161" s="4"/>
      <c r="C161" s="5"/>
      <c r="D161" s="6"/>
      <c r="E161" s="4"/>
      <c r="F161" s="4"/>
      <c r="G161" s="4"/>
      <c r="H161" s="6"/>
      <c r="I161" s="4"/>
      <c r="N161" s="4"/>
      <c r="Q161" s="14"/>
      <c r="R161" s="1"/>
      <c r="W161" s="22"/>
      <c r="X161" s="10"/>
      <c r="Y161" s="5"/>
      <c r="AA161" s="14"/>
      <c r="AC161" s="14"/>
      <c r="AD161" s="17"/>
      <c r="AF161" s="10"/>
      <c r="AH161" s="10"/>
      <c r="AI161" s="10"/>
      <c r="AJ161" s="10"/>
      <c r="AN161" s="21"/>
      <c r="AO161" s="13" t="str">
        <f t="shared" si="6"/>
        <v xml:space="preserve">   </v>
      </c>
    </row>
    <row r="162" spans="2:41" ht="27" customHeight="1">
      <c r="B162" s="4"/>
      <c r="C162" s="5"/>
      <c r="D162" s="6"/>
      <c r="E162" s="4"/>
      <c r="F162" s="4"/>
      <c r="G162" s="4"/>
      <c r="H162" s="6"/>
      <c r="I162" s="4"/>
      <c r="N162" s="4"/>
      <c r="Q162" s="14"/>
      <c r="R162" s="1"/>
      <c r="W162" s="22"/>
      <c r="X162" s="10"/>
      <c r="Y162" s="5"/>
      <c r="AA162" s="14"/>
      <c r="AC162" s="14"/>
      <c r="AD162" s="17"/>
      <c r="AF162" s="10"/>
      <c r="AH162" s="10"/>
      <c r="AI162" s="10"/>
      <c r="AJ162" s="10"/>
      <c r="AN162" s="21"/>
      <c r="AO162" s="13" t="str">
        <f t="shared" si="6"/>
        <v xml:space="preserve">   </v>
      </c>
    </row>
    <row r="163" spans="2:41" ht="27" customHeight="1">
      <c r="B163" s="4"/>
      <c r="C163" s="5"/>
      <c r="D163" s="6"/>
      <c r="E163" s="4"/>
      <c r="F163" s="4"/>
      <c r="G163" s="4"/>
      <c r="H163" s="6"/>
      <c r="I163" s="4"/>
      <c r="N163" s="4"/>
      <c r="Q163" s="14"/>
      <c r="R163" s="1"/>
      <c r="W163" s="22"/>
      <c r="X163" s="10"/>
      <c r="Y163" s="5"/>
      <c r="AA163" s="14"/>
      <c r="AC163" s="14"/>
      <c r="AD163" s="17"/>
      <c r="AF163" s="10"/>
      <c r="AH163" s="10"/>
      <c r="AI163" s="10"/>
      <c r="AJ163" s="10"/>
      <c r="AN163" s="21"/>
      <c r="AO163" s="13" t="str">
        <f t="shared" si="6"/>
        <v xml:space="preserve">   </v>
      </c>
    </row>
    <row r="164" spans="2:41" ht="27" customHeight="1">
      <c r="B164" s="4"/>
      <c r="C164" s="5"/>
      <c r="D164" s="6"/>
      <c r="E164" s="4"/>
      <c r="F164" s="4"/>
      <c r="G164" s="4"/>
      <c r="H164" s="6"/>
      <c r="I164" s="4"/>
      <c r="N164" s="4"/>
      <c r="Q164" s="14"/>
      <c r="R164" s="1"/>
      <c r="W164" s="22"/>
      <c r="X164" s="10"/>
      <c r="Y164" s="5"/>
      <c r="AA164" s="14"/>
      <c r="AC164" s="14"/>
      <c r="AD164" s="17"/>
      <c r="AF164" s="10"/>
      <c r="AH164" s="10"/>
      <c r="AI164" s="10"/>
      <c r="AJ164" s="10"/>
      <c r="AN164" s="21"/>
      <c r="AO164" s="13" t="str">
        <f t="shared" si="6"/>
        <v xml:space="preserve">   </v>
      </c>
    </row>
    <row r="165" spans="2:41" ht="27" customHeight="1">
      <c r="B165" s="4"/>
      <c r="C165" s="5"/>
      <c r="D165" s="6"/>
      <c r="E165" s="4"/>
      <c r="F165" s="4"/>
      <c r="G165" s="4"/>
      <c r="H165" s="6"/>
      <c r="I165" s="4"/>
      <c r="N165" s="4"/>
      <c r="Q165" s="14"/>
      <c r="R165" s="1"/>
      <c r="W165" s="22"/>
      <c r="X165" s="10"/>
      <c r="Y165" s="5"/>
      <c r="AA165" s="14"/>
      <c r="AC165" s="14"/>
      <c r="AD165" s="17"/>
      <c r="AF165" s="10"/>
      <c r="AH165" s="10"/>
      <c r="AI165" s="10"/>
      <c r="AJ165" s="10"/>
      <c r="AN165" s="21"/>
      <c r="AO165" s="13" t="str">
        <f t="shared" si="6"/>
        <v xml:space="preserve">   </v>
      </c>
    </row>
    <row r="166" spans="2:41" ht="27" customHeight="1">
      <c r="B166" s="4"/>
      <c r="C166" s="5"/>
      <c r="D166" s="6"/>
      <c r="E166" s="4"/>
      <c r="F166" s="4"/>
      <c r="G166" s="4"/>
      <c r="H166" s="6"/>
      <c r="I166" s="4"/>
      <c r="N166" s="4"/>
      <c r="Q166" s="14"/>
      <c r="R166" s="1"/>
      <c r="W166" s="22"/>
      <c r="X166" s="10"/>
      <c r="Y166" s="5"/>
      <c r="AA166" s="14"/>
      <c r="AC166" s="14"/>
      <c r="AD166" s="17"/>
      <c r="AF166" s="10"/>
      <c r="AH166" s="10"/>
      <c r="AI166" s="10"/>
      <c r="AJ166" s="10"/>
      <c r="AN166" s="21"/>
      <c r="AO166" s="13" t="str">
        <f t="shared" si="6"/>
        <v xml:space="preserve">   </v>
      </c>
    </row>
    <row r="167" spans="2:41" ht="27" customHeight="1">
      <c r="B167" s="4"/>
      <c r="C167" s="5"/>
      <c r="D167" s="6"/>
      <c r="E167" s="4"/>
      <c r="F167" s="4"/>
      <c r="G167" s="4"/>
      <c r="H167" s="6"/>
      <c r="I167" s="4"/>
      <c r="N167" s="4"/>
      <c r="Q167" s="14"/>
      <c r="R167" s="1"/>
      <c r="W167" s="22"/>
      <c r="X167" s="10"/>
      <c r="Y167" s="5"/>
      <c r="AA167" s="14"/>
      <c r="AC167" s="14"/>
      <c r="AD167" s="17"/>
      <c r="AF167" s="10"/>
      <c r="AH167" s="10"/>
      <c r="AI167" s="10"/>
      <c r="AJ167" s="10"/>
      <c r="AN167" s="21"/>
      <c r="AO167" s="13" t="str">
        <f t="shared" si="6"/>
        <v xml:space="preserve">   </v>
      </c>
    </row>
    <row r="168" spans="2:41" ht="27" customHeight="1">
      <c r="B168" s="4"/>
      <c r="C168" s="5"/>
      <c r="D168" s="6"/>
      <c r="E168" s="4"/>
      <c r="F168" s="4"/>
      <c r="G168" s="4"/>
      <c r="H168" s="6"/>
      <c r="I168" s="4"/>
      <c r="N168" s="4"/>
      <c r="Q168" s="14"/>
      <c r="R168" s="1"/>
      <c r="W168" s="22"/>
      <c r="X168" s="10"/>
      <c r="Y168" s="5"/>
      <c r="AA168" s="14"/>
      <c r="AC168" s="14"/>
      <c r="AD168" s="17"/>
      <c r="AF168" s="10"/>
      <c r="AH168" s="10"/>
      <c r="AI168" s="10"/>
      <c r="AJ168" s="10"/>
      <c r="AN168" s="21"/>
      <c r="AO168" s="13" t="str">
        <f t="shared" si="6"/>
        <v xml:space="preserve">   </v>
      </c>
    </row>
    <row r="169" spans="2:41" ht="27" customHeight="1">
      <c r="B169" s="4"/>
      <c r="C169" s="5"/>
      <c r="D169" s="6"/>
      <c r="E169" s="4"/>
      <c r="F169" s="4"/>
      <c r="G169" s="4"/>
      <c r="H169" s="6"/>
      <c r="I169" s="4"/>
      <c r="N169" s="4"/>
      <c r="Q169" s="14"/>
      <c r="R169" s="1"/>
      <c r="W169" s="22"/>
      <c r="X169" s="10"/>
      <c r="Y169" s="5"/>
      <c r="AA169" s="14"/>
      <c r="AC169" s="14"/>
      <c r="AD169" s="17"/>
      <c r="AF169" s="10"/>
      <c r="AH169" s="10"/>
      <c r="AI169" s="10"/>
      <c r="AJ169" s="10"/>
      <c r="AN169" s="21"/>
      <c r="AO169" s="13" t="str">
        <f t="shared" si="6"/>
        <v xml:space="preserve">   </v>
      </c>
    </row>
    <row r="170" spans="2:41" ht="27" customHeight="1">
      <c r="B170" s="4"/>
      <c r="C170" s="5"/>
      <c r="D170" s="6"/>
      <c r="E170" s="4"/>
      <c r="F170" s="4"/>
      <c r="G170" s="4"/>
      <c r="H170" s="6"/>
      <c r="I170" s="4"/>
      <c r="N170" s="4"/>
      <c r="Q170" s="14"/>
      <c r="R170" s="1"/>
      <c r="W170" s="22"/>
      <c r="X170" s="10"/>
      <c r="Y170" s="5"/>
      <c r="AA170" s="14"/>
      <c r="AC170" s="14"/>
      <c r="AD170" s="17"/>
      <c r="AF170" s="10"/>
      <c r="AH170" s="10"/>
      <c r="AI170" s="10"/>
      <c r="AJ170" s="10"/>
      <c r="AN170" s="21"/>
      <c r="AO170" s="13" t="str">
        <f t="shared" si="6"/>
        <v xml:space="preserve">   </v>
      </c>
    </row>
    <row r="171" spans="2:41" ht="27" customHeight="1">
      <c r="B171" s="4"/>
      <c r="C171" s="5"/>
      <c r="D171" s="6"/>
      <c r="E171" s="4"/>
      <c r="F171" s="4"/>
      <c r="G171" s="4"/>
      <c r="H171" s="6"/>
      <c r="I171" s="4"/>
      <c r="N171" s="4"/>
      <c r="Q171" s="14"/>
      <c r="R171" s="1"/>
      <c r="W171" s="22"/>
      <c r="X171" s="10"/>
      <c r="Y171" s="5"/>
      <c r="AA171" s="14"/>
      <c r="AC171" s="14"/>
      <c r="AD171" s="17"/>
      <c r="AF171" s="10"/>
      <c r="AH171" s="10"/>
      <c r="AI171" s="10"/>
      <c r="AJ171" s="10"/>
      <c r="AN171" s="21"/>
      <c r="AO171" s="13" t="str">
        <f t="shared" si="6"/>
        <v xml:space="preserve">   </v>
      </c>
    </row>
    <row r="172" spans="2:41" ht="27" customHeight="1">
      <c r="B172" s="4"/>
      <c r="C172" s="5"/>
      <c r="D172" s="6"/>
      <c r="E172" s="4"/>
      <c r="F172" s="4"/>
      <c r="G172" s="4"/>
      <c r="H172" s="6"/>
      <c r="I172" s="4"/>
      <c r="N172" s="4"/>
      <c r="Q172" s="14"/>
      <c r="R172" s="1"/>
      <c r="W172" s="22"/>
      <c r="X172" s="10"/>
      <c r="Y172" s="5"/>
      <c r="AA172" s="14"/>
      <c r="AC172" s="14"/>
      <c r="AD172" s="17"/>
      <c r="AF172" s="10"/>
      <c r="AH172" s="10"/>
      <c r="AI172" s="10"/>
      <c r="AJ172" s="10"/>
      <c r="AN172" s="21"/>
      <c r="AO172" s="13" t="str">
        <f t="shared" si="6"/>
        <v xml:space="preserve">   </v>
      </c>
    </row>
    <row r="173" spans="2:41" ht="27" customHeight="1">
      <c r="B173" s="4"/>
      <c r="C173" s="5"/>
      <c r="D173" s="6"/>
      <c r="E173" s="4"/>
      <c r="F173" s="4"/>
      <c r="G173" s="4"/>
      <c r="H173" s="6"/>
      <c r="I173" s="4"/>
      <c r="N173" s="4"/>
      <c r="Q173" s="14"/>
      <c r="R173" s="1"/>
      <c r="W173" s="22"/>
      <c r="X173" s="10"/>
      <c r="Y173" s="5"/>
      <c r="AA173" s="14"/>
      <c r="AC173" s="14"/>
      <c r="AD173" s="17"/>
      <c r="AF173" s="10"/>
      <c r="AH173" s="10"/>
      <c r="AI173" s="10"/>
      <c r="AJ173" s="10"/>
      <c r="AN173" s="21"/>
      <c r="AO173" s="13" t="str">
        <f t="shared" si="6"/>
        <v xml:space="preserve">   </v>
      </c>
    </row>
    <row r="174" spans="2:41" ht="27" customHeight="1">
      <c r="B174" s="4"/>
      <c r="C174" s="5"/>
      <c r="D174" s="6"/>
      <c r="E174" s="4"/>
      <c r="F174" s="4"/>
      <c r="G174" s="4"/>
      <c r="H174" s="6"/>
      <c r="I174" s="4"/>
      <c r="N174" s="4"/>
      <c r="Q174" s="14"/>
      <c r="R174" s="1"/>
      <c r="W174" s="22"/>
      <c r="X174" s="10"/>
      <c r="Y174" s="5"/>
      <c r="AA174" s="14"/>
      <c r="AC174" s="14"/>
      <c r="AD174" s="17"/>
      <c r="AF174" s="10"/>
      <c r="AH174" s="10"/>
      <c r="AI174" s="10"/>
      <c r="AJ174" s="10"/>
      <c r="AN174" s="21"/>
      <c r="AO174" s="13" t="str">
        <f t="shared" si="6"/>
        <v xml:space="preserve">   </v>
      </c>
    </row>
    <row r="175" spans="2:41" ht="27" customHeight="1">
      <c r="B175" s="4"/>
      <c r="C175" s="5"/>
      <c r="D175" s="6"/>
      <c r="E175" s="4"/>
      <c r="F175" s="4"/>
      <c r="G175" s="4"/>
      <c r="H175" s="6"/>
      <c r="I175" s="4"/>
      <c r="N175" s="4"/>
      <c r="Q175" s="14"/>
      <c r="R175" s="1"/>
      <c r="W175" s="22"/>
      <c r="X175" s="10"/>
      <c r="Y175" s="5"/>
      <c r="AA175" s="14"/>
      <c r="AC175" s="14"/>
      <c r="AD175" s="17"/>
      <c r="AF175" s="10"/>
      <c r="AH175" s="10"/>
      <c r="AI175" s="10"/>
      <c r="AJ175" s="10"/>
      <c r="AN175" s="21"/>
      <c r="AO175" s="13" t="str">
        <f t="shared" si="6"/>
        <v xml:space="preserve">   </v>
      </c>
    </row>
    <row r="176" spans="2:41" ht="27" customHeight="1">
      <c r="B176" s="4"/>
      <c r="C176" s="5"/>
      <c r="D176" s="6"/>
      <c r="E176" s="4"/>
      <c r="F176" s="4"/>
      <c r="G176" s="4"/>
      <c r="H176" s="6"/>
      <c r="I176" s="4"/>
      <c r="N176" s="4"/>
      <c r="Q176" s="14"/>
      <c r="R176" s="1"/>
      <c r="W176" s="22"/>
      <c r="X176" s="10"/>
      <c r="Y176" s="5"/>
      <c r="AA176" s="14"/>
      <c r="AC176" s="14"/>
      <c r="AD176" s="17"/>
      <c r="AF176" s="10"/>
      <c r="AH176" s="10"/>
      <c r="AI176" s="10"/>
      <c r="AJ176" s="10"/>
      <c r="AN176" s="21"/>
      <c r="AO176" s="13" t="str">
        <f t="shared" si="6"/>
        <v xml:space="preserve">   </v>
      </c>
    </row>
    <row r="177" spans="2:41" ht="27" customHeight="1">
      <c r="B177" s="4"/>
      <c r="C177" s="5"/>
      <c r="D177" s="6"/>
      <c r="E177" s="4"/>
      <c r="F177" s="4"/>
      <c r="G177" s="4"/>
      <c r="H177" s="6"/>
      <c r="I177" s="4"/>
      <c r="N177" s="4"/>
      <c r="Q177" s="14"/>
      <c r="R177" s="1"/>
      <c r="W177" s="22"/>
      <c r="X177" s="10"/>
      <c r="Y177" s="5"/>
      <c r="AA177" s="14"/>
      <c r="AC177" s="14"/>
      <c r="AD177" s="17"/>
      <c r="AF177" s="10"/>
      <c r="AH177" s="10"/>
      <c r="AI177" s="10"/>
      <c r="AJ177" s="10"/>
      <c r="AN177" s="21"/>
      <c r="AO177" s="13" t="str">
        <f t="shared" si="6"/>
        <v xml:space="preserve">   </v>
      </c>
    </row>
    <row r="178" spans="2:41" ht="27" customHeight="1">
      <c r="B178" s="4"/>
      <c r="C178" s="5"/>
      <c r="D178" s="6"/>
      <c r="E178" s="4"/>
      <c r="F178" s="4"/>
      <c r="G178" s="4"/>
      <c r="H178" s="6"/>
      <c r="I178" s="4"/>
      <c r="N178" s="4"/>
      <c r="Q178" s="14"/>
      <c r="R178" s="1"/>
      <c r="W178" s="22"/>
      <c r="X178" s="10"/>
      <c r="Y178" s="5"/>
      <c r="AA178" s="14"/>
      <c r="AC178" s="14"/>
      <c r="AD178" s="17"/>
      <c r="AF178" s="10"/>
      <c r="AH178" s="10"/>
      <c r="AI178" s="10"/>
      <c r="AJ178" s="10"/>
      <c r="AN178" s="21"/>
      <c r="AO178" s="13" t="str">
        <f t="shared" si="6"/>
        <v xml:space="preserve">   </v>
      </c>
    </row>
    <row r="179" spans="2:41" ht="27" customHeight="1">
      <c r="B179" s="4"/>
      <c r="C179" s="5"/>
      <c r="D179" s="6"/>
      <c r="E179" s="4"/>
      <c r="F179" s="4"/>
      <c r="G179" s="4"/>
      <c r="H179" s="6"/>
      <c r="I179" s="4"/>
      <c r="N179" s="4"/>
      <c r="Q179" s="14"/>
      <c r="R179" s="1"/>
      <c r="W179" s="22"/>
      <c r="X179" s="10"/>
      <c r="Y179" s="5"/>
      <c r="AA179" s="14"/>
      <c r="AC179" s="14"/>
      <c r="AD179" s="17"/>
      <c r="AF179" s="10"/>
      <c r="AH179" s="10"/>
      <c r="AI179" s="10"/>
      <c r="AJ179" s="10"/>
      <c r="AN179" s="21"/>
      <c r="AO179" s="13" t="str">
        <f t="shared" si="6"/>
        <v xml:space="preserve">   </v>
      </c>
    </row>
    <row r="180" spans="2:41" ht="27" customHeight="1">
      <c r="B180" s="4"/>
      <c r="C180" s="5"/>
      <c r="D180" s="6"/>
      <c r="E180" s="4"/>
      <c r="F180" s="4"/>
      <c r="G180" s="4"/>
      <c r="H180" s="6"/>
      <c r="I180" s="4"/>
      <c r="N180" s="4"/>
      <c r="Q180" s="14"/>
      <c r="R180" s="1"/>
      <c r="W180" s="22"/>
      <c r="X180" s="10"/>
      <c r="Y180" s="5"/>
      <c r="AA180" s="14"/>
      <c r="AC180" s="14"/>
      <c r="AD180" s="17"/>
      <c r="AF180" s="10"/>
      <c r="AH180" s="10"/>
      <c r="AI180" s="10"/>
      <c r="AJ180" s="10"/>
      <c r="AN180" s="21"/>
      <c r="AO180" s="13" t="str">
        <f t="shared" si="6"/>
        <v xml:space="preserve">   </v>
      </c>
    </row>
    <row r="181" spans="2:41" ht="27" customHeight="1">
      <c r="B181" s="4"/>
      <c r="C181" s="5"/>
      <c r="D181" s="6"/>
      <c r="E181" s="4"/>
      <c r="F181" s="4"/>
      <c r="G181" s="4"/>
      <c r="H181" s="6"/>
      <c r="I181" s="4"/>
      <c r="N181" s="4"/>
      <c r="Q181" s="14"/>
      <c r="R181" s="1"/>
      <c r="W181" s="22"/>
      <c r="X181" s="10"/>
      <c r="Y181" s="5"/>
      <c r="AA181" s="14"/>
      <c r="AC181" s="14"/>
      <c r="AD181" s="17"/>
      <c r="AF181" s="10"/>
      <c r="AH181" s="10"/>
      <c r="AI181" s="10"/>
      <c r="AJ181" s="10"/>
      <c r="AN181" s="21"/>
      <c r="AO181" s="13" t="str">
        <f t="shared" si="6"/>
        <v xml:space="preserve">   </v>
      </c>
    </row>
    <row r="182" spans="2:41" ht="27" customHeight="1">
      <c r="B182" s="4"/>
      <c r="C182" s="5"/>
      <c r="D182" s="6"/>
      <c r="E182" s="4"/>
      <c r="F182" s="4"/>
      <c r="G182" s="4"/>
      <c r="H182" s="6"/>
      <c r="I182" s="4"/>
      <c r="N182" s="4"/>
      <c r="Q182" s="14"/>
      <c r="R182" s="1"/>
      <c r="W182" s="22"/>
      <c r="X182" s="10"/>
      <c r="Y182" s="5"/>
      <c r="AA182" s="14"/>
      <c r="AC182" s="14"/>
      <c r="AD182" s="17"/>
      <c r="AF182" s="10"/>
      <c r="AH182" s="10"/>
      <c r="AI182" s="10"/>
      <c r="AJ182" s="10"/>
      <c r="AN182" s="21"/>
      <c r="AO182" s="13" t="str">
        <f t="shared" si="6"/>
        <v xml:space="preserve">   </v>
      </c>
    </row>
    <row r="183" spans="2:41" ht="27" customHeight="1">
      <c r="B183" s="4"/>
      <c r="C183" s="5"/>
      <c r="D183" s="6"/>
      <c r="E183" s="4"/>
      <c r="F183" s="4"/>
      <c r="G183" s="4"/>
      <c r="H183" s="6"/>
      <c r="I183" s="4"/>
      <c r="N183" s="4"/>
      <c r="Q183" s="14"/>
      <c r="R183" s="1"/>
      <c r="W183" s="22"/>
      <c r="X183" s="10"/>
      <c r="Y183" s="5"/>
      <c r="AA183" s="14"/>
      <c r="AC183" s="14"/>
      <c r="AD183" s="17"/>
      <c r="AF183" s="10"/>
      <c r="AH183" s="10"/>
      <c r="AI183" s="10"/>
      <c r="AJ183" s="10"/>
      <c r="AN183" s="21"/>
      <c r="AO183" s="13" t="str">
        <f t="shared" si="6"/>
        <v xml:space="preserve">   </v>
      </c>
    </row>
    <row r="184" spans="2:41" ht="27" customHeight="1">
      <c r="B184" s="4"/>
      <c r="C184" s="5"/>
      <c r="D184" s="6"/>
      <c r="E184" s="4"/>
      <c r="F184" s="4"/>
      <c r="G184" s="4"/>
      <c r="H184" s="6"/>
      <c r="I184" s="4"/>
      <c r="N184" s="4"/>
      <c r="Q184" s="14"/>
      <c r="R184" s="1"/>
      <c r="W184" s="22"/>
      <c r="X184" s="10"/>
      <c r="Y184" s="5"/>
      <c r="AA184" s="14"/>
      <c r="AC184" s="14"/>
      <c r="AD184" s="17"/>
      <c r="AF184" s="10"/>
      <c r="AH184" s="10"/>
      <c r="AI184" s="10"/>
      <c r="AJ184" s="10"/>
      <c r="AN184" s="21"/>
      <c r="AO184" s="13" t="str">
        <f t="shared" si="6"/>
        <v xml:space="preserve">   </v>
      </c>
    </row>
    <row r="185" spans="2:41" ht="27" customHeight="1">
      <c r="B185" s="4"/>
      <c r="C185" s="5"/>
      <c r="D185" s="6"/>
      <c r="E185" s="4"/>
      <c r="F185" s="4"/>
      <c r="G185" s="4"/>
      <c r="H185" s="6"/>
      <c r="I185" s="4"/>
      <c r="N185" s="4"/>
      <c r="Q185" s="14"/>
      <c r="R185" s="1"/>
      <c r="W185" s="22"/>
      <c r="X185" s="10"/>
      <c r="Y185" s="5"/>
      <c r="AA185" s="14"/>
      <c r="AC185" s="14"/>
      <c r="AD185" s="17"/>
      <c r="AF185" s="10"/>
      <c r="AH185" s="10"/>
      <c r="AI185" s="10"/>
      <c r="AJ185" s="10"/>
      <c r="AN185" s="21"/>
      <c r="AO185" s="13" t="str">
        <f t="shared" si="6"/>
        <v xml:space="preserve">   </v>
      </c>
    </row>
    <row r="186" spans="2:41" ht="27" customHeight="1">
      <c r="B186" s="4"/>
      <c r="C186" s="5"/>
      <c r="D186" s="6"/>
      <c r="E186" s="4"/>
      <c r="F186" s="4"/>
      <c r="G186" s="4"/>
      <c r="H186" s="6"/>
      <c r="I186" s="4"/>
      <c r="N186" s="4"/>
      <c r="Q186" s="14"/>
      <c r="R186" s="1"/>
      <c r="W186" s="22"/>
      <c r="X186" s="10"/>
      <c r="Y186" s="5"/>
      <c r="AA186" s="14"/>
      <c r="AC186" s="14"/>
      <c r="AD186" s="17"/>
      <c r="AF186" s="10"/>
      <c r="AH186" s="10"/>
      <c r="AI186" s="10"/>
      <c r="AJ186" s="10"/>
      <c r="AN186" s="21"/>
      <c r="AO186" s="13" t="str">
        <f t="shared" si="6"/>
        <v xml:space="preserve">   </v>
      </c>
    </row>
    <row r="187" spans="2:41" ht="27" customHeight="1">
      <c r="B187" s="4"/>
      <c r="C187" s="5"/>
      <c r="D187" s="6"/>
      <c r="E187" s="4"/>
      <c r="F187" s="4"/>
      <c r="G187" s="4"/>
      <c r="H187" s="6"/>
      <c r="I187" s="4"/>
      <c r="N187" s="4"/>
      <c r="Q187" s="14"/>
      <c r="R187" s="1"/>
      <c r="W187" s="22"/>
      <c r="X187" s="10"/>
      <c r="Y187" s="5"/>
      <c r="AA187" s="14"/>
      <c r="AC187" s="14"/>
      <c r="AD187" s="17"/>
      <c r="AF187" s="10"/>
      <c r="AH187" s="10"/>
      <c r="AI187" s="10"/>
      <c r="AJ187" s="10"/>
      <c r="AN187" s="21"/>
      <c r="AO187" s="13" t="str">
        <f t="shared" si="6"/>
        <v xml:space="preserve">   </v>
      </c>
    </row>
    <row r="188" spans="2:41" ht="27" customHeight="1">
      <c r="B188" s="4"/>
      <c r="C188" s="5"/>
      <c r="D188" s="6"/>
      <c r="E188" s="4"/>
      <c r="F188" s="4"/>
      <c r="G188" s="4"/>
      <c r="H188" s="6"/>
      <c r="I188" s="4"/>
      <c r="N188" s="4"/>
      <c r="Q188" s="14"/>
      <c r="R188" s="1"/>
      <c r="W188" s="22"/>
      <c r="X188" s="10"/>
      <c r="Y188" s="5"/>
      <c r="AA188" s="14"/>
      <c r="AC188" s="14"/>
      <c r="AD188" s="17"/>
      <c r="AF188" s="10"/>
      <c r="AH188" s="10"/>
      <c r="AI188" s="10"/>
      <c r="AJ188" s="10"/>
      <c r="AN188" s="21"/>
      <c r="AO188" s="13" t="str">
        <f t="shared" si="6"/>
        <v xml:space="preserve">   </v>
      </c>
    </row>
    <row r="189" spans="2:41" ht="27" customHeight="1">
      <c r="B189" s="4"/>
      <c r="C189" s="5"/>
      <c r="D189" s="6"/>
      <c r="E189" s="4"/>
      <c r="F189" s="4"/>
      <c r="G189" s="4"/>
      <c r="H189" s="6"/>
      <c r="I189" s="4"/>
      <c r="N189" s="4"/>
      <c r="Q189" s="14"/>
      <c r="R189" s="1"/>
      <c r="W189" s="22"/>
      <c r="X189" s="10"/>
      <c r="Y189" s="5"/>
      <c r="AA189" s="14"/>
      <c r="AC189" s="14"/>
      <c r="AD189" s="17"/>
      <c r="AF189" s="10"/>
      <c r="AH189" s="10"/>
      <c r="AI189" s="10"/>
      <c r="AJ189" s="10"/>
      <c r="AN189" s="21"/>
      <c r="AO189" s="13" t="str">
        <f t="shared" si="6"/>
        <v xml:space="preserve">   </v>
      </c>
    </row>
    <row r="190" spans="2:41" ht="27" customHeight="1">
      <c r="B190" s="4"/>
      <c r="C190" s="5"/>
      <c r="D190" s="6"/>
      <c r="E190" s="4"/>
      <c r="F190" s="4"/>
      <c r="G190" s="4"/>
      <c r="H190" s="6"/>
      <c r="I190" s="4"/>
      <c r="N190" s="4"/>
      <c r="Q190" s="14"/>
      <c r="R190" s="1"/>
      <c r="W190" s="22"/>
      <c r="X190" s="10"/>
      <c r="Y190" s="5"/>
      <c r="AA190" s="14"/>
      <c r="AC190" s="14"/>
      <c r="AD190" s="17"/>
      <c r="AF190" s="10"/>
      <c r="AH190" s="10"/>
      <c r="AI190" s="10"/>
      <c r="AJ190" s="10"/>
      <c r="AN190" s="21"/>
      <c r="AO190" s="13" t="str">
        <f t="shared" si="6"/>
        <v xml:space="preserve">   </v>
      </c>
    </row>
    <row r="191" spans="2:41" ht="27" customHeight="1">
      <c r="B191" s="4"/>
      <c r="C191" s="5"/>
      <c r="D191" s="6"/>
      <c r="E191" s="4"/>
      <c r="F191" s="4"/>
      <c r="G191" s="4"/>
      <c r="H191" s="6"/>
      <c r="I191" s="4"/>
      <c r="N191" s="4"/>
      <c r="Q191" s="14"/>
      <c r="R191" s="1"/>
      <c r="W191" s="22"/>
      <c r="X191" s="10"/>
      <c r="Y191" s="5"/>
      <c r="AA191" s="14"/>
      <c r="AC191" s="14"/>
      <c r="AD191" s="17"/>
      <c r="AF191" s="10"/>
      <c r="AH191" s="10"/>
      <c r="AI191" s="10"/>
      <c r="AJ191" s="10"/>
      <c r="AN191" s="21"/>
      <c r="AO191" s="13" t="str">
        <f t="shared" si="6"/>
        <v xml:space="preserve">   </v>
      </c>
    </row>
    <row r="192" spans="2:41" ht="27" customHeight="1">
      <c r="B192" s="4"/>
      <c r="C192" s="5"/>
      <c r="D192" s="6"/>
      <c r="E192" s="4"/>
      <c r="F192" s="4"/>
      <c r="G192" s="4"/>
      <c r="H192" s="6"/>
      <c r="I192" s="4"/>
      <c r="N192" s="4"/>
      <c r="Q192" s="14"/>
      <c r="R192" s="1"/>
      <c r="W192" s="22"/>
      <c r="X192" s="10"/>
      <c r="Y192" s="5"/>
      <c r="AA192" s="14"/>
      <c r="AC192" s="14"/>
      <c r="AD192" s="17"/>
      <c r="AF192" s="10"/>
      <c r="AH192" s="10"/>
      <c r="AI192" s="10"/>
      <c r="AJ192" s="10"/>
      <c r="AN192" s="21"/>
      <c r="AO192" s="13" t="str">
        <f t="shared" si="6"/>
        <v xml:space="preserve">   </v>
      </c>
    </row>
    <row r="193" spans="2:41" ht="27" customHeight="1">
      <c r="B193" s="4"/>
      <c r="C193" s="5"/>
      <c r="D193" s="6"/>
      <c r="E193" s="4"/>
      <c r="F193" s="4"/>
      <c r="G193" s="4"/>
      <c r="H193" s="6"/>
      <c r="I193" s="4"/>
      <c r="N193" s="4"/>
      <c r="Q193" s="14"/>
      <c r="R193" s="1"/>
      <c r="W193" s="22"/>
      <c r="X193" s="10"/>
      <c r="Y193" s="5"/>
      <c r="AA193" s="14"/>
      <c r="AC193" s="14"/>
      <c r="AD193" s="17"/>
      <c r="AF193" s="10"/>
      <c r="AH193" s="10"/>
      <c r="AI193" s="10"/>
      <c r="AJ193" s="10"/>
      <c r="AN193" s="21"/>
      <c r="AO193" s="13" t="str">
        <f t="shared" si="6"/>
        <v xml:space="preserve">   </v>
      </c>
    </row>
    <row r="194" spans="2:41" ht="27" customHeight="1">
      <c r="B194" s="4"/>
      <c r="C194" s="5"/>
      <c r="D194" s="6"/>
      <c r="E194" s="4"/>
      <c r="F194" s="4"/>
      <c r="G194" s="4"/>
      <c r="H194" s="6"/>
      <c r="I194" s="4"/>
      <c r="N194" s="4"/>
      <c r="Q194" s="14"/>
      <c r="R194" s="1"/>
      <c r="W194" s="22"/>
      <c r="X194" s="10"/>
      <c r="Y194" s="5"/>
      <c r="AA194" s="14"/>
      <c r="AC194" s="14"/>
      <c r="AD194" s="17"/>
      <c r="AF194" s="10"/>
      <c r="AH194" s="10"/>
      <c r="AI194" s="10"/>
      <c r="AJ194" s="10"/>
      <c r="AN194" s="21"/>
      <c r="AO194" s="13" t="str">
        <f t="shared" si="6"/>
        <v xml:space="preserve">   </v>
      </c>
    </row>
    <row r="195" spans="2:41" ht="27" customHeight="1">
      <c r="B195" s="4"/>
      <c r="C195" s="5"/>
      <c r="D195" s="6"/>
      <c r="E195" s="4"/>
      <c r="F195" s="4"/>
      <c r="G195" s="4"/>
      <c r="H195" s="6"/>
      <c r="I195" s="4"/>
      <c r="N195" s="4"/>
      <c r="Q195" s="14"/>
      <c r="R195" s="1"/>
      <c r="W195" s="22"/>
      <c r="X195" s="10"/>
      <c r="Y195" s="5"/>
      <c r="AA195" s="14"/>
      <c r="AC195" s="14"/>
      <c r="AD195" s="17"/>
      <c r="AF195" s="10"/>
      <c r="AH195" s="10"/>
      <c r="AI195" s="10"/>
      <c r="AJ195" s="10"/>
      <c r="AN195" s="21"/>
      <c r="AO195" s="13" t="str">
        <f t="shared" si="6"/>
        <v xml:space="preserve">   </v>
      </c>
    </row>
    <row r="196" spans="2:41" ht="27" customHeight="1">
      <c r="B196" s="4"/>
      <c r="C196" s="5"/>
      <c r="D196" s="6"/>
      <c r="E196" s="4"/>
      <c r="F196" s="4"/>
      <c r="G196" s="4"/>
      <c r="H196" s="6"/>
      <c r="I196" s="4"/>
      <c r="N196" s="4"/>
      <c r="Q196" s="14"/>
      <c r="R196" s="1"/>
      <c r="W196" s="22"/>
      <c r="X196" s="10"/>
      <c r="Y196" s="5"/>
      <c r="AA196" s="14"/>
      <c r="AC196" s="14"/>
      <c r="AD196" s="17"/>
      <c r="AF196" s="10"/>
      <c r="AH196" s="10"/>
      <c r="AI196" s="10"/>
      <c r="AJ196" s="10"/>
      <c r="AN196" s="21"/>
      <c r="AO196" s="13" t="str">
        <f t="shared" si="6"/>
        <v xml:space="preserve">   </v>
      </c>
    </row>
    <row r="197" spans="2:41" ht="27" customHeight="1">
      <c r="B197" s="4"/>
      <c r="C197" s="5"/>
      <c r="D197" s="6"/>
      <c r="E197" s="4"/>
      <c r="F197" s="4"/>
      <c r="G197" s="4"/>
      <c r="H197" s="6"/>
      <c r="I197" s="4"/>
      <c r="N197" s="4"/>
      <c r="Q197" s="14"/>
      <c r="R197" s="1"/>
      <c r="W197" s="22"/>
      <c r="X197" s="10"/>
      <c r="Y197" s="5"/>
      <c r="AA197" s="14"/>
      <c r="AC197" s="14"/>
      <c r="AD197" s="17"/>
      <c r="AF197" s="10"/>
      <c r="AH197" s="10"/>
      <c r="AI197" s="10"/>
      <c r="AJ197" s="10"/>
      <c r="AN197" s="21"/>
      <c r="AO197" s="13" t="str">
        <f t="shared" ref="AO197:AO260" si="7">+C197&amp;" "&amp;D197&amp;" "&amp;" "&amp;U197</f>
        <v xml:space="preserve">   </v>
      </c>
    </row>
    <row r="198" spans="2:41" ht="27" customHeight="1">
      <c r="B198" s="4"/>
      <c r="C198" s="5"/>
      <c r="D198" s="6"/>
      <c r="E198" s="4"/>
      <c r="F198" s="4"/>
      <c r="G198" s="4"/>
      <c r="H198" s="6"/>
      <c r="I198" s="4"/>
      <c r="N198" s="4"/>
      <c r="Q198" s="14"/>
      <c r="R198" s="1"/>
      <c r="W198" s="22"/>
      <c r="X198" s="10"/>
      <c r="Y198" s="5"/>
      <c r="AA198" s="14"/>
      <c r="AC198" s="14"/>
      <c r="AD198" s="17"/>
      <c r="AF198" s="10"/>
      <c r="AH198" s="10"/>
      <c r="AI198" s="10"/>
      <c r="AJ198" s="10"/>
      <c r="AN198" s="21"/>
      <c r="AO198" s="13" t="str">
        <f t="shared" si="7"/>
        <v xml:space="preserve">   </v>
      </c>
    </row>
    <row r="199" spans="2:41" ht="27" customHeight="1">
      <c r="B199" s="4"/>
      <c r="C199" s="5"/>
      <c r="D199" s="6"/>
      <c r="E199" s="4"/>
      <c r="F199" s="4"/>
      <c r="G199" s="4"/>
      <c r="H199" s="6"/>
      <c r="I199" s="4"/>
      <c r="N199" s="4"/>
      <c r="Q199" s="14"/>
      <c r="R199" s="1"/>
      <c r="W199" s="22"/>
      <c r="X199" s="10"/>
      <c r="Y199" s="5"/>
      <c r="AA199" s="14"/>
      <c r="AC199" s="14"/>
      <c r="AD199" s="17"/>
      <c r="AF199" s="10"/>
      <c r="AH199" s="10"/>
      <c r="AI199" s="10"/>
      <c r="AJ199" s="10"/>
      <c r="AN199" s="21"/>
      <c r="AO199" s="13" t="str">
        <f t="shared" si="7"/>
        <v xml:space="preserve">   </v>
      </c>
    </row>
    <row r="200" spans="2:41" ht="27" customHeight="1">
      <c r="B200" s="4"/>
      <c r="C200" s="5"/>
      <c r="D200" s="6"/>
      <c r="E200" s="4"/>
      <c r="F200" s="4"/>
      <c r="G200" s="4"/>
      <c r="H200" s="6"/>
      <c r="I200" s="4"/>
      <c r="N200" s="4"/>
      <c r="Q200" s="14"/>
      <c r="R200" s="1"/>
      <c r="W200" s="22"/>
      <c r="X200" s="10"/>
      <c r="Y200" s="5"/>
      <c r="AA200" s="14"/>
      <c r="AC200" s="14"/>
      <c r="AD200" s="17"/>
      <c r="AF200" s="10"/>
      <c r="AH200" s="10"/>
      <c r="AI200" s="10"/>
      <c r="AJ200" s="10"/>
      <c r="AN200" s="21"/>
      <c r="AO200" s="13" t="str">
        <f t="shared" si="7"/>
        <v xml:space="preserve">   </v>
      </c>
    </row>
    <row r="201" spans="2:41" ht="27" customHeight="1">
      <c r="B201" s="4"/>
      <c r="C201" s="5"/>
      <c r="D201" s="6"/>
      <c r="E201" s="4"/>
      <c r="F201" s="4"/>
      <c r="G201" s="4"/>
      <c r="H201" s="6"/>
      <c r="I201" s="4"/>
      <c r="N201" s="4"/>
      <c r="Q201" s="14"/>
      <c r="R201" s="1"/>
      <c r="W201" s="22"/>
      <c r="X201" s="10"/>
      <c r="Y201" s="5"/>
      <c r="AA201" s="14"/>
      <c r="AC201" s="14"/>
      <c r="AD201" s="17"/>
      <c r="AF201" s="10"/>
      <c r="AH201" s="10"/>
      <c r="AI201" s="10"/>
      <c r="AJ201" s="10"/>
      <c r="AN201" s="21"/>
      <c r="AO201" s="13" t="str">
        <f t="shared" si="7"/>
        <v xml:space="preserve">   </v>
      </c>
    </row>
    <row r="202" spans="2:41" ht="27" customHeight="1">
      <c r="B202" s="4"/>
      <c r="C202" s="5"/>
      <c r="D202" s="6"/>
      <c r="E202" s="4"/>
      <c r="F202" s="4"/>
      <c r="G202" s="4"/>
      <c r="H202" s="6"/>
      <c r="I202" s="4"/>
      <c r="N202" s="4"/>
      <c r="Q202" s="14"/>
      <c r="R202" s="1"/>
      <c r="W202" s="22"/>
      <c r="X202" s="10"/>
      <c r="Y202" s="5"/>
      <c r="AA202" s="14"/>
      <c r="AC202" s="14"/>
      <c r="AD202" s="17"/>
      <c r="AF202" s="10"/>
      <c r="AH202" s="10"/>
      <c r="AI202" s="10"/>
      <c r="AJ202" s="10"/>
      <c r="AN202" s="21"/>
      <c r="AO202" s="13" t="str">
        <f t="shared" si="7"/>
        <v xml:space="preserve">   </v>
      </c>
    </row>
    <row r="203" spans="2:41" ht="27" customHeight="1">
      <c r="B203" s="4"/>
      <c r="C203" s="5"/>
      <c r="D203" s="6"/>
      <c r="E203" s="4"/>
      <c r="F203" s="4"/>
      <c r="G203" s="4"/>
      <c r="H203" s="6"/>
      <c r="I203" s="4"/>
      <c r="N203" s="4"/>
      <c r="Q203" s="14"/>
      <c r="R203" s="1"/>
      <c r="W203" s="22"/>
      <c r="X203" s="10"/>
      <c r="Y203" s="5"/>
      <c r="AA203" s="14"/>
      <c r="AC203" s="14"/>
      <c r="AD203" s="17"/>
      <c r="AF203" s="10"/>
      <c r="AH203" s="10"/>
      <c r="AI203" s="10"/>
      <c r="AJ203" s="10"/>
      <c r="AN203" s="21"/>
      <c r="AO203" s="13" t="str">
        <f t="shared" si="7"/>
        <v xml:space="preserve">   </v>
      </c>
    </row>
    <row r="204" spans="2:41" ht="27" customHeight="1">
      <c r="B204" s="4"/>
      <c r="C204" s="5"/>
      <c r="D204" s="6"/>
      <c r="E204" s="4"/>
      <c r="F204" s="4"/>
      <c r="G204" s="4"/>
      <c r="H204" s="6"/>
      <c r="I204" s="4"/>
      <c r="N204" s="4"/>
      <c r="Q204" s="14"/>
      <c r="R204" s="1"/>
      <c r="W204" s="22"/>
      <c r="X204" s="10"/>
      <c r="Y204" s="5"/>
      <c r="AA204" s="14"/>
      <c r="AC204" s="14"/>
      <c r="AD204" s="17"/>
      <c r="AF204" s="10"/>
      <c r="AH204" s="10"/>
      <c r="AI204" s="10"/>
      <c r="AJ204" s="10"/>
      <c r="AN204" s="21"/>
      <c r="AO204" s="13" t="str">
        <f t="shared" si="7"/>
        <v xml:space="preserve">   </v>
      </c>
    </row>
    <row r="205" spans="2:41" ht="27" customHeight="1">
      <c r="B205" s="4"/>
      <c r="C205" s="5"/>
      <c r="D205" s="6"/>
      <c r="E205" s="4"/>
      <c r="F205" s="4"/>
      <c r="G205" s="4"/>
      <c r="H205" s="6"/>
      <c r="I205" s="4"/>
      <c r="N205" s="4"/>
      <c r="Q205" s="14"/>
      <c r="R205" s="1"/>
      <c r="W205" s="22"/>
      <c r="X205" s="10"/>
      <c r="Y205" s="5"/>
      <c r="AA205" s="14"/>
      <c r="AC205" s="14"/>
      <c r="AD205" s="17"/>
      <c r="AF205" s="10"/>
      <c r="AH205" s="10"/>
      <c r="AI205" s="10"/>
      <c r="AJ205" s="10"/>
      <c r="AN205" s="21"/>
      <c r="AO205" s="13" t="str">
        <f t="shared" si="7"/>
        <v xml:space="preserve">   </v>
      </c>
    </row>
    <row r="206" spans="2:41" ht="27" customHeight="1">
      <c r="B206" s="4"/>
      <c r="C206" s="5"/>
      <c r="D206" s="6"/>
      <c r="E206" s="4"/>
      <c r="F206" s="4"/>
      <c r="G206" s="4"/>
      <c r="H206" s="6"/>
      <c r="I206" s="4"/>
      <c r="N206" s="4"/>
      <c r="Q206" s="14"/>
      <c r="R206" s="1"/>
      <c r="W206" s="22"/>
      <c r="X206" s="10"/>
      <c r="Y206" s="5"/>
      <c r="AA206" s="14"/>
      <c r="AC206" s="14"/>
      <c r="AD206" s="17"/>
      <c r="AF206" s="10"/>
      <c r="AH206" s="10"/>
      <c r="AI206" s="10"/>
      <c r="AJ206" s="10"/>
      <c r="AN206" s="21"/>
      <c r="AO206" s="13" t="str">
        <f t="shared" si="7"/>
        <v xml:space="preserve">   </v>
      </c>
    </row>
    <row r="207" spans="2:41" ht="27" customHeight="1">
      <c r="B207" s="4"/>
      <c r="C207" s="5"/>
      <c r="D207" s="6"/>
      <c r="E207" s="4"/>
      <c r="F207" s="4"/>
      <c r="G207" s="4"/>
      <c r="H207" s="6"/>
      <c r="I207" s="4"/>
      <c r="N207" s="4"/>
      <c r="Q207" s="14"/>
      <c r="R207" s="1"/>
      <c r="W207" s="22"/>
      <c r="X207" s="10"/>
      <c r="Y207" s="5"/>
      <c r="AA207" s="14"/>
      <c r="AC207" s="14"/>
      <c r="AD207" s="17"/>
      <c r="AF207" s="10"/>
      <c r="AH207" s="10"/>
      <c r="AI207" s="10"/>
      <c r="AJ207" s="10"/>
      <c r="AN207" s="21"/>
      <c r="AO207" s="13" t="str">
        <f t="shared" si="7"/>
        <v xml:space="preserve">   </v>
      </c>
    </row>
    <row r="208" spans="2:41" ht="27" customHeight="1">
      <c r="B208" s="4"/>
      <c r="C208" s="5"/>
      <c r="D208" s="6"/>
      <c r="E208" s="4"/>
      <c r="F208" s="4"/>
      <c r="G208" s="4"/>
      <c r="H208" s="6"/>
      <c r="I208" s="4"/>
      <c r="N208" s="4"/>
      <c r="Q208" s="14"/>
      <c r="R208" s="1"/>
      <c r="W208" s="22"/>
      <c r="X208" s="10"/>
      <c r="Y208" s="5"/>
      <c r="AA208" s="14"/>
      <c r="AC208" s="14"/>
      <c r="AD208" s="17"/>
      <c r="AF208" s="10"/>
      <c r="AH208" s="10"/>
      <c r="AI208" s="10"/>
      <c r="AJ208" s="10"/>
      <c r="AN208" s="21"/>
      <c r="AO208" s="13" t="str">
        <f t="shared" si="7"/>
        <v xml:space="preserve">   </v>
      </c>
    </row>
    <row r="209" spans="2:41" ht="27" customHeight="1">
      <c r="B209" s="4"/>
      <c r="C209" s="5"/>
      <c r="D209" s="6"/>
      <c r="E209" s="4"/>
      <c r="F209" s="4"/>
      <c r="G209" s="4"/>
      <c r="H209" s="6"/>
      <c r="I209" s="4"/>
      <c r="N209" s="4"/>
      <c r="Q209" s="14"/>
      <c r="R209" s="1"/>
      <c r="W209" s="22"/>
      <c r="X209" s="10"/>
      <c r="Y209" s="5"/>
      <c r="AA209" s="14"/>
      <c r="AC209" s="14"/>
      <c r="AD209" s="17"/>
      <c r="AF209" s="10"/>
      <c r="AH209" s="10"/>
      <c r="AI209" s="10"/>
      <c r="AJ209" s="10"/>
      <c r="AN209" s="21"/>
      <c r="AO209" s="13" t="str">
        <f t="shared" si="7"/>
        <v xml:space="preserve">   </v>
      </c>
    </row>
    <row r="210" spans="2:41" ht="27" customHeight="1">
      <c r="B210" s="4"/>
      <c r="C210" s="5"/>
      <c r="D210" s="6"/>
      <c r="E210" s="4"/>
      <c r="F210" s="4"/>
      <c r="G210" s="4"/>
      <c r="H210" s="6"/>
      <c r="I210" s="4"/>
      <c r="N210" s="4"/>
      <c r="Q210" s="14"/>
      <c r="R210" s="1"/>
      <c r="W210" s="22"/>
      <c r="X210" s="10"/>
      <c r="Y210" s="5"/>
      <c r="AA210" s="14"/>
      <c r="AC210" s="14"/>
      <c r="AD210" s="17"/>
      <c r="AF210" s="10"/>
      <c r="AH210" s="10"/>
      <c r="AI210" s="10"/>
      <c r="AJ210" s="10"/>
      <c r="AN210" s="21"/>
      <c r="AO210" s="13" t="str">
        <f t="shared" si="7"/>
        <v xml:space="preserve">   </v>
      </c>
    </row>
    <row r="211" spans="2:41" ht="27" customHeight="1">
      <c r="B211" s="4"/>
      <c r="C211" s="5"/>
      <c r="D211" s="6"/>
      <c r="E211" s="4"/>
      <c r="F211" s="4"/>
      <c r="G211" s="4"/>
      <c r="H211" s="6"/>
      <c r="I211" s="4"/>
      <c r="N211" s="4"/>
      <c r="Q211" s="14"/>
      <c r="R211" s="1"/>
      <c r="W211" s="22"/>
      <c r="X211" s="10"/>
      <c r="Y211" s="5"/>
      <c r="AA211" s="14"/>
      <c r="AC211" s="14"/>
      <c r="AD211" s="17"/>
      <c r="AF211" s="10"/>
      <c r="AH211" s="10"/>
      <c r="AI211" s="10"/>
      <c r="AJ211" s="10"/>
      <c r="AN211" s="21"/>
      <c r="AO211" s="13" t="str">
        <f t="shared" si="7"/>
        <v xml:space="preserve">   </v>
      </c>
    </row>
    <row r="212" spans="2:41" ht="27" customHeight="1">
      <c r="B212" s="4"/>
      <c r="C212" s="5"/>
      <c r="D212" s="6"/>
      <c r="E212" s="4"/>
      <c r="F212" s="4"/>
      <c r="G212" s="4"/>
      <c r="H212" s="6"/>
      <c r="I212" s="4"/>
      <c r="N212" s="4"/>
      <c r="Q212" s="14"/>
      <c r="R212" s="1"/>
      <c r="W212" s="22"/>
      <c r="X212" s="10"/>
      <c r="Y212" s="5"/>
      <c r="AA212" s="14"/>
      <c r="AC212" s="14"/>
      <c r="AD212" s="17"/>
      <c r="AF212" s="10"/>
      <c r="AH212" s="10"/>
      <c r="AI212" s="10"/>
      <c r="AJ212" s="10"/>
      <c r="AN212" s="21"/>
      <c r="AO212" s="13" t="str">
        <f t="shared" si="7"/>
        <v xml:space="preserve">   </v>
      </c>
    </row>
    <row r="213" spans="2:41" ht="27" customHeight="1">
      <c r="B213" s="4"/>
      <c r="C213" s="5"/>
      <c r="D213" s="6"/>
      <c r="E213" s="4"/>
      <c r="F213" s="4"/>
      <c r="G213" s="4"/>
      <c r="H213" s="6"/>
      <c r="I213" s="4"/>
      <c r="N213" s="4"/>
      <c r="Q213" s="14"/>
      <c r="R213" s="1"/>
      <c r="W213" s="22"/>
      <c r="X213" s="10"/>
      <c r="Y213" s="5"/>
      <c r="AA213" s="14"/>
      <c r="AC213" s="14"/>
      <c r="AD213" s="17"/>
      <c r="AF213" s="10"/>
      <c r="AH213" s="10"/>
      <c r="AI213" s="10"/>
      <c r="AJ213" s="10"/>
      <c r="AN213" s="21"/>
      <c r="AO213" s="13" t="str">
        <f t="shared" si="7"/>
        <v xml:space="preserve">   </v>
      </c>
    </row>
    <row r="214" spans="2:41" ht="27" customHeight="1">
      <c r="B214" s="4"/>
      <c r="C214" s="5"/>
      <c r="D214" s="6"/>
      <c r="E214" s="4"/>
      <c r="F214" s="4"/>
      <c r="G214" s="4"/>
      <c r="H214" s="6"/>
      <c r="I214" s="4"/>
      <c r="N214" s="4"/>
      <c r="Q214" s="14"/>
      <c r="R214" s="1"/>
      <c r="W214" s="22"/>
      <c r="X214" s="10"/>
      <c r="Y214" s="5"/>
      <c r="AA214" s="14"/>
      <c r="AC214" s="14"/>
      <c r="AD214" s="17"/>
      <c r="AF214" s="10"/>
      <c r="AH214" s="10"/>
      <c r="AI214" s="10"/>
      <c r="AJ214" s="10"/>
      <c r="AN214" s="21"/>
      <c r="AO214" s="13" t="str">
        <f t="shared" si="7"/>
        <v xml:space="preserve">   </v>
      </c>
    </row>
    <row r="215" spans="2:41" ht="27" customHeight="1">
      <c r="B215" s="4"/>
      <c r="C215" s="5"/>
      <c r="D215" s="6"/>
      <c r="E215" s="4"/>
      <c r="F215" s="4"/>
      <c r="G215" s="4"/>
      <c r="H215" s="6"/>
      <c r="I215" s="4"/>
      <c r="N215" s="4"/>
      <c r="Q215" s="14"/>
      <c r="R215" s="1"/>
      <c r="W215" s="22"/>
      <c r="X215" s="10"/>
      <c r="Y215" s="5"/>
      <c r="AA215" s="14"/>
      <c r="AC215" s="14"/>
      <c r="AD215" s="17"/>
      <c r="AF215" s="10"/>
      <c r="AH215" s="10"/>
      <c r="AI215" s="10"/>
      <c r="AJ215" s="10"/>
      <c r="AN215" s="21"/>
      <c r="AO215" s="13" t="str">
        <f t="shared" si="7"/>
        <v xml:space="preserve">   </v>
      </c>
    </row>
    <row r="216" spans="2:41" ht="27" customHeight="1">
      <c r="B216" s="4"/>
      <c r="C216" s="5"/>
      <c r="D216" s="6"/>
      <c r="E216" s="4"/>
      <c r="F216" s="4"/>
      <c r="G216" s="4"/>
      <c r="H216" s="6"/>
      <c r="I216" s="4"/>
      <c r="N216" s="4"/>
      <c r="Q216" s="14"/>
      <c r="R216" s="1"/>
      <c r="W216" s="22"/>
      <c r="X216" s="10"/>
      <c r="Y216" s="5"/>
      <c r="AA216" s="14"/>
      <c r="AC216" s="14"/>
      <c r="AD216" s="17"/>
      <c r="AF216" s="10"/>
      <c r="AH216" s="10"/>
      <c r="AI216" s="10"/>
      <c r="AJ216" s="10"/>
      <c r="AN216" s="21"/>
      <c r="AO216" s="13" t="str">
        <f t="shared" si="7"/>
        <v xml:space="preserve">   </v>
      </c>
    </row>
    <row r="217" spans="2:41" ht="27" customHeight="1">
      <c r="B217" s="4"/>
      <c r="C217" s="5"/>
      <c r="D217" s="6"/>
      <c r="E217" s="4"/>
      <c r="F217" s="4"/>
      <c r="G217" s="4"/>
      <c r="H217" s="6"/>
      <c r="I217" s="4"/>
      <c r="N217" s="4"/>
      <c r="Q217" s="14"/>
      <c r="R217" s="1"/>
      <c r="W217" s="22"/>
      <c r="X217" s="10"/>
      <c r="Y217" s="5"/>
      <c r="AA217" s="14"/>
      <c r="AC217" s="14"/>
      <c r="AD217" s="17"/>
      <c r="AF217" s="10"/>
      <c r="AH217" s="10"/>
      <c r="AI217" s="10"/>
      <c r="AJ217" s="10"/>
      <c r="AN217" s="21"/>
      <c r="AO217" s="13" t="str">
        <f t="shared" si="7"/>
        <v xml:space="preserve">   </v>
      </c>
    </row>
    <row r="218" spans="2:41" ht="27" customHeight="1">
      <c r="B218" s="4"/>
      <c r="C218" s="5"/>
      <c r="D218" s="6"/>
      <c r="E218" s="4"/>
      <c r="F218" s="4"/>
      <c r="G218" s="4"/>
      <c r="H218" s="6"/>
      <c r="I218" s="4"/>
      <c r="N218" s="4"/>
      <c r="Q218" s="14"/>
      <c r="R218" s="1"/>
      <c r="W218" s="22"/>
      <c r="X218" s="10"/>
      <c r="Y218" s="5"/>
      <c r="AA218" s="14"/>
      <c r="AC218" s="14"/>
      <c r="AD218" s="17"/>
      <c r="AF218" s="10"/>
      <c r="AH218" s="10"/>
      <c r="AI218" s="10"/>
      <c r="AJ218" s="10"/>
      <c r="AN218" s="21"/>
      <c r="AO218" s="13" t="str">
        <f t="shared" si="7"/>
        <v xml:space="preserve">   </v>
      </c>
    </row>
    <row r="219" spans="2:41" ht="27" customHeight="1">
      <c r="B219" s="4"/>
      <c r="C219" s="5"/>
      <c r="D219" s="6"/>
      <c r="E219" s="4"/>
      <c r="F219" s="4"/>
      <c r="G219" s="4"/>
      <c r="H219" s="6"/>
      <c r="I219" s="4"/>
      <c r="N219" s="4"/>
      <c r="Q219" s="14"/>
      <c r="R219" s="1"/>
      <c r="W219" s="22"/>
      <c r="X219" s="10"/>
      <c r="Y219" s="5"/>
      <c r="AA219" s="14"/>
      <c r="AC219" s="14"/>
      <c r="AD219" s="17"/>
      <c r="AF219" s="10"/>
      <c r="AH219" s="10"/>
      <c r="AI219" s="10"/>
      <c r="AJ219" s="10"/>
      <c r="AN219" s="21"/>
      <c r="AO219" s="13" t="str">
        <f t="shared" si="7"/>
        <v xml:space="preserve">   </v>
      </c>
    </row>
    <row r="220" spans="2:41" ht="27" customHeight="1">
      <c r="B220" s="4"/>
      <c r="C220" s="5"/>
      <c r="D220" s="6"/>
      <c r="E220" s="4"/>
      <c r="F220" s="4"/>
      <c r="G220" s="4"/>
      <c r="H220" s="6"/>
      <c r="I220" s="4"/>
      <c r="N220" s="4"/>
      <c r="Q220" s="14"/>
      <c r="R220" s="1"/>
      <c r="W220" s="22"/>
      <c r="X220" s="10"/>
      <c r="Y220" s="5"/>
      <c r="AA220" s="14"/>
      <c r="AC220" s="14"/>
      <c r="AD220" s="17"/>
      <c r="AF220" s="10"/>
      <c r="AH220" s="10"/>
      <c r="AI220" s="10"/>
      <c r="AJ220" s="10"/>
      <c r="AN220" s="21"/>
      <c r="AO220" s="13" t="str">
        <f t="shared" si="7"/>
        <v xml:space="preserve">   </v>
      </c>
    </row>
    <row r="221" spans="2:41" ht="27" customHeight="1">
      <c r="B221" s="4"/>
      <c r="C221" s="5"/>
      <c r="D221" s="6"/>
      <c r="E221" s="4"/>
      <c r="F221" s="4"/>
      <c r="G221" s="4"/>
      <c r="H221" s="6"/>
      <c r="I221" s="4"/>
      <c r="N221" s="4"/>
      <c r="Q221" s="14"/>
      <c r="R221" s="1"/>
      <c r="W221" s="22"/>
      <c r="X221" s="10"/>
      <c r="Y221" s="5"/>
      <c r="AA221" s="14"/>
      <c r="AC221" s="14"/>
      <c r="AD221" s="17"/>
      <c r="AF221" s="10"/>
      <c r="AH221" s="10"/>
      <c r="AI221" s="10"/>
      <c r="AJ221" s="10"/>
      <c r="AN221" s="21"/>
      <c r="AO221" s="13" t="str">
        <f t="shared" si="7"/>
        <v xml:space="preserve">   </v>
      </c>
    </row>
    <row r="222" spans="2:41" ht="27" customHeight="1">
      <c r="B222" s="4"/>
      <c r="C222" s="5"/>
      <c r="D222" s="6"/>
      <c r="E222" s="4"/>
      <c r="F222" s="4"/>
      <c r="G222" s="4"/>
      <c r="H222" s="6"/>
      <c r="I222" s="4"/>
      <c r="N222" s="4"/>
      <c r="Q222" s="14"/>
      <c r="R222" s="1"/>
      <c r="W222" s="22"/>
      <c r="X222" s="10"/>
      <c r="Y222" s="5"/>
      <c r="AA222" s="14"/>
      <c r="AC222" s="14"/>
      <c r="AD222" s="17"/>
      <c r="AF222" s="10"/>
      <c r="AH222" s="10"/>
      <c r="AI222" s="10"/>
      <c r="AJ222" s="10"/>
      <c r="AN222" s="21"/>
      <c r="AO222" s="13" t="str">
        <f t="shared" si="7"/>
        <v xml:space="preserve">   </v>
      </c>
    </row>
    <row r="223" spans="2:41" ht="27" customHeight="1">
      <c r="B223" s="4"/>
      <c r="C223" s="5"/>
      <c r="D223" s="6"/>
      <c r="E223" s="4"/>
      <c r="F223" s="4"/>
      <c r="G223" s="4"/>
      <c r="H223" s="6"/>
      <c r="I223" s="4"/>
      <c r="N223" s="4"/>
      <c r="Q223" s="14"/>
      <c r="R223" s="1"/>
      <c r="W223" s="22"/>
      <c r="X223" s="10"/>
      <c r="Y223" s="5"/>
      <c r="AA223" s="14"/>
      <c r="AC223" s="14"/>
      <c r="AD223" s="17"/>
      <c r="AF223" s="10"/>
      <c r="AH223" s="10"/>
      <c r="AI223" s="10"/>
      <c r="AJ223" s="10"/>
      <c r="AN223" s="21"/>
      <c r="AO223" s="13" t="str">
        <f t="shared" si="7"/>
        <v xml:space="preserve">   </v>
      </c>
    </row>
    <row r="224" spans="2:41" ht="27" customHeight="1">
      <c r="B224" s="4"/>
      <c r="C224" s="5"/>
      <c r="D224" s="6"/>
      <c r="E224" s="4"/>
      <c r="F224" s="4"/>
      <c r="G224" s="4"/>
      <c r="H224" s="6"/>
      <c r="I224" s="4"/>
      <c r="N224" s="4"/>
      <c r="Q224" s="14"/>
      <c r="R224" s="1"/>
      <c r="W224" s="22"/>
      <c r="X224" s="10"/>
      <c r="Y224" s="5"/>
      <c r="AA224" s="14"/>
      <c r="AC224" s="14"/>
      <c r="AD224" s="17"/>
      <c r="AF224" s="10"/>
      <c r="AH224" s="10"/>
      <c r="AI224" s="10"/>
      <c r="AJ224" s="10"/>
      <c r="AN224" s="21"/>
      <c r="AO224" s="13" t="str">
        <f t="shared" si="7"/>
        <v xml:space="preserve">   </v>
      </c>
    </row>
    <row r="225" spans="2:41" ht="27" customHeight="1">
      <c r="B225" s="4"/>
      <c r="C225" s="5"/>
      <c r="D225" s="6"/>
      <c r="E225" s="4"/>
      <c r="F225" s="4"/>
      <c r="G225" s="4"/>
      <c r="H225" s="6"/>
      <c r="I225" s="4"/>
      <c r="N225" s="4"/>
      <c r="Q225" s="14"/>
      <c r="R225" s="1"/>
      <c r="W225" s="22"/>
      <c r="X225" s="10"/>
      <c r="Y225" s="5"/>
      <c r="AA225" s="14"/>
      <c r="AC225" s="14"/>
      <c r="AD225" s="17"/>
      <c r="AF225" s="10"/>
      <c r="AH225" s="10"/>
      <c r="AI225" s="10"/>
      <c r="AJ225" s="10"/>
      <c r="AN225" s="21"/>
      <c r="AO225" s="13" t="str">
        <f t="shared" si="7"/>
        <v xml:space="preserve">   </v>
      </c>
    </row>
    <row r="226" spans="2:41" ht="27" customHeight="1">
      <c r="B226" s="4"/>
      <c r="C226" s="5"/>
      <c r="D226" s="6"/>
      <c r="E226" s="4"/>
      <c r="F226" s="4"/>
      <c r="G226" s="4"/>
      <c r="H226" s="6"/>
      <c r="I226" s="4"/>
      <c r="N226" s="4"/>
      <c r="Q226" s="14"/>
      <c r="R226" s="1"/>
      <c r="W226" s="22"/>
      <c r="X226" s="10"/>
      <c r="Y226" s="5"/>
      <c r="AA226" s="14"/>
      <c r="AC226" s="14"/>
      <c r="AD226" s="17"/>
      <c r="AF226" s="10"/>
      <c r="AH226" s="10"/>
      <c r="AI226" s="10"/>
      <c r="AJ226" s="10"/>
      <c r="AN226" s="21"/>
      <c r="AO226" s="13" t="str">
        <f t="shared" si="7"/>
        <v xml:space="preserve">   </v>
      </c>
    </row>
    <row r="227" spans="2:41" ht="27" customHeight="1">
      <c r="B227" s="4"/>
      <c r="C227" s="5"/>
      <c r="D227" s="6"/>
      <c r="E227" s="4"/>
      <c r="F227" s="4"/>
      <c r="G227" s="4"/>
      <c r="H227" s="6"/>
      <c r="I227" s="4"/>
      <c r="N227" s="4"/>
      <c r="Q227" s="14"/>
      <c r="R227" s="1"/>
      <c r="W227" s="22"/>
      <c r="X227" s="10"/>
      <c r="Y227" s="5"/>
      <c r="AA227" s="14"/>
      <c r="AC227" s="14"/>
      <c r="AD227" s="17"/>
      <c r="AF227" s="10"/>
      <c r="AH227" s="10"/>
      <c r="AI227" s="10"/>
      <c r="AJ227" s="10"/>
      <c r="AN227" s="21"/>
      <c r="AO227" s="13" t="str">
        <f t="shared" si="7"/>
        <v xml:space="preserve">   </v>
      </c>
    </row>
    <row r="228" spans="2:41" ht="27" customHeight="1">
      <c r="B228" s="4"/>
      <c r="C228" s="5"/>
      <c r="D228" s="6"/>
      <c r="E228" s="4"/>
      <c r="F228" s="4"/>
      <c r="G228" s="4"/>
      <c r="H228" s="6"/>
      <c r="I228" s="4"/>
      <c r="N228" s="4"/>
      <c r="Q228" s="14"/>
      <c r="R228" s="1"/>
      <c r="W228" s="22"/>
      <c r="X228" s="10"/>
      <c r="Y228" s="5"/>
      <c r="AA228" s="14"/>
      <c r="AC228" s="14"/>
      <c r="AD228" s="17"/>
      <c r="AF228" s="10"/>
      <c r="AH228" s="10"/>
      <c r="AI228" s="10"/>
      <c r="AJ228" s="10"/>
      <c r="AN228" s="21"/>
      <c r="AO228" s="13" t="str">
        <f t="shared" si="7"/>
        <v xml:space="preserve">   </v>
      </c>
    </row>
    <row r="229" spans="2:41" ht="27" customHeight="1">
      <c r="B229" s="4"/>
      <c r="C229" s="5"/>
      <c r="D229" s="6"/>
      <c r="E229" s="4"/>
      <c r="F229" s="4"/>
      <c r="G229" s="4"/>
      <c r="H229" s="6"/>
      <c r="I229" s="4"/>
      <c r="N229" s="4"/>
      <c r="Q229" s="14"/>
      <c r="R229" s="1"/>
      <c r="W229" s="22"/>
      <c r="X229" s="10"/>
      <c r="Y229" s="5"/>
      <c r="AA229" s="14"/>
      <c r="AC229" s="14"/>
      <c r="AD229" s="17"/>
      <c r="AF229" s="10"/>
      <c r="AH229" s="10"/>
      <c r="AI229" s="10"/>
      <c r="AJ229" s="10"/>
      <c r="AN229" s="21"/>
      <c r="AO229" s="13" t="str">
        <f t="shared" si="7"/>
        <v xml:space="preserve">   </v>
      </c>
    </row>
    <row r="230" spans="2:41" ht="27" customHeight="1">
      <c r="B230" s="4"/>
      <c r="C230" s="5"/>
      <c r="D230" s="6"/>
      <c r="E230" s="4"/>
      <c r="F230" s="4"/>
      <c r="G230" s="4"/>
      <c r="H230" s="6"/>
      <c r="I230" s="4"/>
      <c r="N230" s="4"/>
      <c r="Q230" s="14"/>
      <c r="R230" s="1"/>
      <c r="W230" s="22"/>
      <c r="X230" s="10"/>
      <c r="Y230" s="5"/>
      <c r="AA230" s="14"/>
      <c r="AC230" s="14"/>
      <c r="AD230" s="17"/>
      <c r="AF230" s="10"/>
      <c r="AH230" s="10"/>
      <c r="AI230" s="10"/>
      <c r="AJ230" s="10"/>
      <c r="AN230" s="21"/>
      <c r="AO230" s="13" t="str">
        <f t="shared" si="7"/>
        <v xml:space="preserve">   </v>
      </c>
    </row>
    <row r="231" spans="2:41" ht="27" customHeight="1">
      <c r="B231" s="4"/>
      <c r="C231" s="5"/>
      <c r="D231" s="6"/>
      <c r="E231" s="4"/>
      <c r="F231" s="4"/>
      <c r="G231" s="4"/>
      <c r="H231" s="6"/>
      <c r="I231" s="4"/>
      <c r="N231" s="4"/>
      <c r="Q231" s="14"/>
      <c r="R231" s="1"/>
      <c r="W231" s="22"/>
      <c r="X231" s="10"/>
      <c r="Y231" s="5"/>
      <c r="AA231" s="14"/>
      <c r="AC231" s="14"/>
      <c r="AD231" s="17"/>
      <c r="AF231" s="10"/>
      <c r="AH231" s="10"/>
      <c r="AI231" s="10"/>
      <c r="AJ231" s="10"/>
      <c r="AN231" s="21"/>
      <c r="AO231" s="13" t="str">
        <f t="shared" si="7"/>
        <v xml:space="preserve">   </v>
      </c>
    </row>
    <row r="232" spans="2:41" ht="27" customHeight="1">
      <c r="B232" s="4"/>
      <c r="C232" s="5"/>
      <c r="D232" s="6"/>
      <c r="E232" s="4"/>
      <c r="F232" s="4"/>
      <c r="G232" s="4"/>
      <c r="H232" s="6"/>
      <c r="I232" s="4"/>
      <c r="N232" s="4"/>
      <c r="Q232" s="14"/>
      <c r="R232" s="1"/>
      <c r="W232" s="22"/>
      <c r="X232" s="10"/>
      <c r="Y232" s="5"/>
      <c r="AA232" s="14"/>
      <c r="AC232" s="14"/>
      <c r="AD232" s="17"/>
      <c r="AF232" s="10"/>
      <c r="AH232" s="10"/>
      <c r="AI232" s="10"/>
      <c r="AJ232" s="10"/>
      <c r="AN232" s="21"/>
      <c r="AO232" s="13" t="str">
        <f t="shared" si="7"/>
        <v xml:space="preserve">   </v>
      </c>
    </row>
    <row r="233" spans="2:41" ht="27" customHeight="1">
      <c r="B233" s="4"/>
      <c r="C233" s="5"/>
      <c r="D233" s="6"/>
      <c r="E233" s="4"/>
      <c r="F233" s="4"/>
      <c r="G233" s="4"/>
      <c r="H233" s="6"/>
      <c r="I233" s="4"/>
      <c r="N233" s="4"/>
      <c r="Q233" s="14"/>
      <c r="R233" s="1"/>
      <c r="W233" s="22"/>
      <c r="X233" s="10"/>
      <c r="Y233" s="5"/>
      <c r="AA233" s="14"/>
      <c r="AC233" s="14"/>
      <c r="AD233" s="17"/>
      <c r="AF233" s="10"/>
      <c r="AH233" s="10"/>
      <c r="AI233" s="10"/>
      <c r="AJ233" s="10"/>
      <c r="AN233" s="21"/>
      <c r="AO233" s="13" t="str">
        <f t="shared" si="7"/>
        <v xml:space="preserve">   </v>
      </c>
    </row>
    <row r="234" spans="2:41" ht="27" customHeight="1">
      <c r="B234" s="4"/>
      <c r="C234" s="5"/>
      <c r="D234" s="6"/>
      <c r="E234" s="4"/>
      <c r="F234" s="4"/>
      <c r="G234" s="4"/>
      <c r="H234" s="6"/>
      <c r="I234" s="4"/>
      <c r="N234" s="4"/>
      <c r="Q234" s="14"/>
      <c r="R234" s="1"/>
      <c r="W234" s="22"/>
      <c r="X234" s="10"/>
      <c r="Y234" s="5"/>
      <c r="AA234" s="14"/>
      <c r="AC234" s="14"/>
      <c r="AD234" s="17"/>
      <c r="AF234" s="10"/>
      <c r="AH234" s="10"/>
      <c r="AI234" s="10"/>
      <c r="AJ234" s="10"/>
      <c r="AN234" s="21"/>
      <c r="AO234" s="13" t="str">
        <f t="shared" si="7"/>
        <v xml:space="preserve">   </v>
      </c>
    </row>
    <row r="235" spans="2:41" ht="27" customHeight="1">
      <c r="B235" s="4"/>
      <c r="C235" s="5"/>
      <c r="D235" s="6"/>
      <c r="E235" s="4"/>
      <c r="F235" s="4"/>
      <c r="G235" s="4"/>
      <c r="H235" s="6"/>
      <c r="I235" s="4"/>
      <c r="N235" s="4"/>
      <c r="Q235" s="14"/>
      <c r="R235" s="1"/>
      <c r="W235" s="22"/>
      <c r="X235" s="10"/>
      <c r="Y235" s="5"/>
      <c r="AA235" s="14"/>
      <c r="AC235" s="14"/>
      <c r="AD235" s="17"/>
      <c r="AF235" s="10"/>
      <c r="AH235" s="10"/>
      <c r="AI235" s="10"/>
      <c r="AJ235" s="10"/>
      <c r="AN235" s="21"/>
      <c r="AO235" s="13" t="str">
        <f t="shared" si="7"/>
        <v xml:space="preserve">   </v>
      </c>
    </row>
    <row r="236" spans="2:41" ht="27" customHeight="1">
      <c r="B236" s="4"/>
      <c r="C236" s="5"/>
      <c r="D236" s="6"/>
      <c r="E236" s="4"/>
      <c r="F236" s="4"/>
      <c r="G236" s="4"/>
      <c r="H236" s="6"/>
      <c r="I236" s="4"/>
      <c r="N236" s="4"/>
      <c r="Q236" s="14"/>
      <c r="R236" s="1"/>
      <c r="W236" s="22"/>
      <c r="X236" s="10"/>
      <c r="Y236" s="5"/>
      <c r="AA236" s="14"/>
      <c r="AC236" s="14"/>
      <c r="AD236" s="17"/>
      <c r="AF236" s="10"/>
      <c r="AH236" s="10"/>
      <c r="AI236" s="10"/>
      <c r="AJ236" s="10"/>
      <c r="AN236" s="21"/>
      <c r="AO236" s="13" t="str">
        <f t="shared" si="7"/>
        <v xml:space="preserve">   </v>
      </c>
    </row>
    <row r="237" spans="2:41" ht="27" customHeight="1">
      <c r="B237" s="4"/>
      <c r="C237" s="5"/>
      <c r="D237" s="6"/>
      <c r="E237" s="4"/>
      <c r="F237" s="4"/>
      <c r="G237" s="4"/>
      <c r="H237" s="6"/>
      <c r="I237" s="4"/>
      <c r="N237" s="4"/>
      <c r="Q237" s="14"/>
      <c r="R237" s="1"/>
      <c r="W237" s="22"/>
      <c r="X237" s="10"/>
      <c r="Y237" s="5"/>
      <c r="AA237" s="14"/>
      <c r="AC237" s="14"/>
      <c r="AD237" s="17"/>
      <c r="AF237" s="10"/>
      <c r="AH237" s="10"/>
      <c r="AI237" s="10"/>
      <c r="AJ237" s="10"/>
      <c r="AN237" s="21"/>
      <c r="AO237" s="13" t="str">
        <f t="shared" si="7"/>
        <v xml:space="preserve">   </v>
      </c>
    </row>
    <row r="238" spans="2:41" ht="27" customHeight="1">
      <c r="B238" s="4"/>
      <c r="C238" s="5"/>
      <c r="D238" s="6"/>
      <c r="E238" s="4"/>
      <c r="F238" s="4"/>
      <c r="G238" s="4"/>
      <c r="H238" s="6"/>
      <c r="I238" s="4"/>
      <c r="N238" s="4"/>
      <c r="Q238" s="14"/>
      <c r="R238" s="1"/>
      <c r="W238" s="22"/>
      <c r="X238" s="10"/>
      <c r="Y238" s="5"/>
      <c r="AA238" s="14"/>
      <c r="AC238" s="14"/>
      <c r="AD238" s="17"/>
      <c r="AF238" s="10"/>
      <c r="AH238" s="10"/>
      <c r="AI238" s="10"/>
      <c r="AJ238" s="10"/>
      <c r="AN238" s="21"/>
      <c r="AO238" s="13" t="str">
        <f t="shared" si="7"/>
        <v xml:space="preserve">   </v>
      </c>
    </row>
    <row r="239" spans="2:41" ht="27" customHeight="1">
      <c r="B239" s="4"/>
      <c r="C239" s="5"/>
      <c r="D239" s="6"/>
      <c r="E239" s="4"/>
      <c r="F239" s="4"/>
      <c r="G239" s="4"/>
      <c r="H239" s="6"/>
      <c r="I239" s="4"/>
      <c r="N239" s="4"/>
      <c r="Q239" s="14"/>
      <c r="R239" s="1"/>
      <c r="W239" s="22"/>
      <c r="X239" s="10"/>
      <c r="Y239" s="5"/>
      <c r="AA239" s="14"/>
      <c r="AC239" s="14"/>
      <c r="AD239" s="17"/>
      <c r="AF239" s="10"/>
      <c r="AH239" s="10"/>
      <c r="AI239" s="10"/>
      <c r="AJ239" s="10"/>
      <c r="AN239" s="21"/>
      <c r="AO239" s="13" t="str">
        <f t="shared" si="7"/>
        <v xml:space="preserve">   </v>
      </c>
    </row>
    <row r="240" spans="2:41" ht="27" customHeight="1">
      <c r="B240" s="4"/>
      <c r="C240" s="5"/>
      <c r="D240" s="6"/>
      <c r="E240" s="4"/>
      <c r="F240" s="4"/>
      <c r="G240" s="4"/>
      <c r="H240" s="6"/>
      <c r="I240" s="4"/>
      <c r="N240" s="4"/>
      <c r="Q240" s="14"/>
      <c r="R240" s="1"/>
      <c r="W240" s="22"/>
      <c r="X240" s="10"/>
      <c r="Y240" s="5"/>
      <c r="AA240" s="14"/>
      <c r="AC240" s="14"/>
      <c r="AD240" s="17"/>
      <c r="AF240" s="10"/>
      <c r="AH240" s="10"/>
      <c r="AI240" s="10"/>
      <c r="AJ240" s="10"/>
      <c r="AN240" s="21"/>
      <c r="AO240" s="13" t="str">
        <f t="shared" si="7"/>
        <v xml:space="preserve">   </v>
      </c>
    </row>
    <row r="241" spans="2:41" ht="27" customHeight="1">
      <c r="B241" s="4"/>
      <c r="C241" s="5"/>
      <c r="D241" s="6"/>
      <c r="E241" s="4"/>
      <c r="F241" s="4"/>
      <c r="G241" s="4"/>
      <c r="H241" s="6"/>
      <c r="I241" s="4"/>
      <c r="N241" s="4"/>
      <c r="Q241" s="14"/>
      <c r="R241" s="1"/>
      <c r="W241" s="22"/>
      <c r="X241" s="10"/>
      <c r="Y241" s="5"/>
      <c r="AA241" s="14"/>
      <c r="AC241" s="14"/>
      <c r="AD241" s="17"/>
      <c r="AF241" s="10"/>
      <c r="AH241" s="10"/>
      <c r="AI241" s="10"/>
      <c r="AJ241" s="10"/>
      <c r="AN241" s="21"/>
      <c r="AO241" s="13" t="str">
        <f t="shared" si="7"/>
        <v xml:space="preserve">   </v>
      </c>
    </row>
    <row r="242" spans="2:41" ht="27" customHeight="1">
      <c r="B242" s="4"/>
      <c r="C242" s="5"/>
      <c r="D242" s="6"/>
      <c r="E242" s="4"/>
      <c r="F242" s="4"/>
      <c r="G242" s="4"/>
      <c r="H242" s="6"/>
      <c r="I242" s="4"/>
      <c r="N242" s="4"/>
      <c r="Q242" s="14"/>
      <c r="R242" s="1"/>
      <c r="W242" s="22"/>
      <c r="X242" s="10"/>
      <c r="Y242" s="5"/>
      <c r="AA242" s="14"/>
      <c r="AC242" s="14"/>
      <c r="AD242" s="17"/>
      <c r="AF242" s="10"/>
      <c r="AH242" s="10"/>
      <c r="AI242" s="10"/>
      <c r="AJ242" s="10"/>
      <c r="AN242" s="21"/>
      <c r="AO242" s="13" t="str">
        <f t="shared" si="7"/>
        <v xml:space="preserve">   </v>
      </c>
    </row>
    <row r="243" spans="2:41" ht="27" customHeight="1">
      <c r="B243" s="4"/>
      <c r="C243" s="5"/>
      <c r="D243" s="6"/>
      <c r="E243" s="4"/>
      <c r="F243" s="4"/>
      <c r="G243" s="4"/>
      <c r="H243" s="6"/>
      <c r="I243" s="4"/>
      <c r="N243" s="4"/>
      <c r="Q243" s="14"/>
      <c r="R243" s="1"/>
      <c r="W243" s="22"/>
      <c r="X243" s="10"/>
      <c r="Y243" s="5"/>
      <c r="AA243" s="14"/>
      <c r="AC243" s="14"/>
      <c r="AD243" s="17"/>
      <c r="AF243" s="10"/>
      <c r="AH243" s="10"/>
      <c r="AI243" s="10"/>
      <c r="AJ243" s="10"/>
      <c r="AN243" s="21"/>
      <c r="AO243" s="13" t="str">
        <f t="shared" si="7"/>
        <v xml:space="preserve">   </v>
      </c>
    </row>
    <row r="244" spans="2:41" ht="27" customHeight="1">
      <c r="B244" s="4"/>
      <c r="C244" s="5"/>
      <c r="D244" s="6"/>
      <c r="E244" s="4"/>
      <c r="F244" s="4"/>
      <c r="G244" s="4"/>
      <c r="H244" s="6"/>
      <c r="I244" s="4"/>
      <c r="N244" s="4"/>
      <c r="Q244" s="14"/>
      <c r="R244" s="1"/>
      <c r="W244" s="22"/>
      <c r="X244" s="10"/>
      <c r="Y244" s="5"/>
      <c r="AA244" s="14"/>
      <c r="AC244" s="14"/>
      <c r="AD244" s="17"/>
      <c r="AF244" s="10"/>
      <c r="AH244" s="10"/>
      <c r="AI244" s="10"/>
      <c r="AJ244" s="10"/>
      <c r="AN244" s="21"/>
      <c r="AO244" s="13" t="str">
        <f t="shared" si="7"/>
        <v xml:space="preserve">   </v>
      </c>
    </row>
    <row r="245" spans="2:41" ht="27" customHeight="1">
      <c r="B245" s="4"/>
      <c r="C245" s="5"/>
      <c r="D245" s="6"/>
      <c r="E245" s="4"/>
      <c r="F245" s="4"/>
      <c r="G245" s="4"/>
      <c r="H245" s="6"/>
      <c r="I245" s="4"/>
      <c r="N245" s="4"/>
      <c r="Q245" s="14"/>
      <c r="R245" s="1"/>
      <c r="W245" s="22"/>
      <c r="X245" s="10"/>
      <c r="Y245" s="5"/>
      <c r="AA245" s="14"/>
      <c r="AC245" s="14"/>
      <c r="AD245" s="17"/>
      <c r="AF245" s="10"/>
      <c r="AH245" s="10"/>
      <c r="AI245" s="10"/>
      <c r="AJ245" s="10"/>
      <c r="AN245" s="21"/>
      <c r="AO245" s="13" t="str">
        <f t="shared" si="7"/>
        <v xml:space="preserve">   </v>
      </c>
    </row>
    <row r="246" spans="2:41" ht="27" customHeight="1">
      <c r="B246" s="4"/>
      <c r="C246" s="5"/>
      <c r="D246" s="6"/>
      <c r="E246" s="4"/>
      <c r="F246" s="4"/>
      <c r="G246" s="4"/>
      <c r="H246" s="6"/>
      <c r="I246" s="4"/>
      <c r="N246" s="4"/>
      <c r="Q246" s="14"/>
      <c r="R246" s="1"/>
      <c r="W246" s="22"/>
      <c r="X246" s="10"/>
      <c r="Y246" s="5"/>
      <c r="AA246" s="14"/>
      <c r="AC246" s="14"/>
      <c r="AD246" s="17"/>
      <c r="AF246" s="10"/>
      <c r="AH246" s="10"/>
      <c r="AI246" s="10"/>
      <c r="AJ246" s="10"/>
      <c r="AN246" s="21"/>
      <c r="AO246" s="13" t="str">
        <f t="shared" si="7"/>
        <v xml:space="preserve">   </v>
      </c>
    </row>
    <row r="247" spans="2:41" ht="27" customHeight="1">
      <c r="B247" s="4"/>
      <c r="C247" s="5"/>
      <c r="D247" s="6"/>
      <c r="E247" s="4"/>
      <c r="F247" s="4"/>
      <c r="G247" s="4"/>
      <c r="H247" s="6"/>
      <c r="I247" s="4"/>
      <c r="N247" s="4"/>
      <c r="Q247" s="14"/>
      <c r="R247" s="1"/>
      <c r="W247" s="22"/>
      <c r="X247" s="10"/>
      <c r="Y247" s="5"/>
      <c r="AA247" s="14"/>
      <c r="AC247" s="14"/>
      <c r="AD247" s="17"/>
      <c r="AF247" s="10"/>
      <c r="AH247" s="10"/>
      <c r="AI247" s="10"/>
      <c r="AJ247" s="10"/>
      <c r="AN247" s="21"/>
      <c r="AO247" s="13" t="str">
        <f t="shared" si="7"/>
        <v xml:space="preserve">   </v>
      </c>
    </row>
    <row r="248" spans="2:41" ht="27" customHeight="1">
      <c r="B248" s="4"/>
      <c r="C248" s="5"/>
      <c r="D248" s="6"/>
      <c r="E248" s="4"/>
      <c r="F248" s="4"/>
      <c r="G248" s="4"/>
      <c r="H248" s="6"/>
      <c r="I248" s="4"/>
      <c r="N248" s="4"/>
      <c r="Q248" s="14"/>
      <c r="R248" s="1"/>
      <c r="W248" s="22"/>
      <c r="X248" s="10"/>
      <c r="Y248" s="5"/>
      <c r="AA248" s="14"/>
      <c r="AC248" s="14"/>
      <c r="AD248" s="17"/>
      <c r="AF248" s="10"/>
      <c r="AH248" s="10"/>
      <c r="AI248" s="10"/>
      <c r="AJ248" s="10"/>
      <c r="AN248" s="21"/>
      <c r="AO248" s="13" t="str">
        <f t="shared" si="7"/>
        <v xml:space="preserve">   </v>
      </c>
    </row>
    <row r="249" spans="2:41" ht="27" customHeight="1">
      <c r="B249" s="4"/>
      <c r="C249" s="5"/>
      <c r="D249" s="6"/>
      <c r="E249" s="4"/>
      <c r="F249" s="4"/>
      <c r="G249" s="4"/>
      <c r="H249" s="6"/>
      <c r="I249" s="4"/>
      <c r="N249" s="4"/>
      <c r="Q249" s="14"/>
      <c r="R249" s="1"/>
      <c r="W249" s="22"/>
      <c r="X249" s="10"/>
      <c r="Y249" s="5"/>
      <c r="AA249" s="14"/>
      <c r="AC249" s="14"/>
      <c r="AD249" s="17"/>
      <c r="AF249" s="10"/>
      <c r="AH249" s="10"/>
      <c r="AI249" s="10"/>
      <c r="AJ249" s="10"/>
      <c r="AN249" s="21"/>
      <c r="AO249" s="13" t="str">
        <f t="shared" si="7"/>
        <v xml:space="preserve">   </v>
      </c>
    </row>
    <row r="250" spans="2:41" ht="27" customHeight="1">
      <c r="B250" s="4"/>
      <c r="C250" s="5"/>
      <c r="D250" s="6"/>
      <c r="E250" s="4"/>
      <c r="F250" s="4"/>
      <c r="G250" s="4"/>
      <c r="H250" s="6"/>
      <c r="I250" s="4"/>
      <c r="N250" s="4"/>
      <c r="Q250" s="14"/>
      <c r="R250" s="1"/>
      <c r="W250" s="22"/>
      <c r="X250" s="10"/>
      <c r="Y250" s="5"/>
      <c r="AA250" s="14"/>
      <c r="AC250" s="14"/>
      <c r="AD250" s="17"/>
      <c r="AF250" s="10"/>
      <c r="AH250" s="10"/>
      <c r="AI250" s="10"/>
      <c r="AJ250" s="10"/>
      <c r="AN250" s="21"/>
      <c r="AO250" s="13" t="str">
        <f t="shared" si="7"/>
        <v xml:space="preserve">   </v>
      </c>
    </row>
    <row r="251" spans="2:41" ht="27" customHeight="1">
      <c r="B251" s="4"/>
      <c r="C251" s="5"/>
      <c r="D251" s="6"/>
      <c r="E251" s="4"/>
      <c r="F251" s="4"/>
      <c r="G251" s="4"/>
      <c r="H251" s="6"/>
      <c r="I251" s="4"/>
      <c r="N251" s="4"/>
      <c r="Q251" s="14"/>
      <c r="R251" s="1"/>
      <c r="W251" s="22"/>
      <c r="X251" s="10"/>
      <c r="Y251" s="5"/>
      <c r="AA251" s="14"/>
      <c r="AC251" s="14"/>
      <c r="AD251" s="17"/>
      <c r="AF251" s="10"/>
      <c r="AH251" s="10"/>
      <c r="AI251" s="10"/>
      <c r="AJ251" s="10"/>
      <c r="AN251" s="21"/>
      <c r="AO251" s="13" t="str">
        <f t="shared" si="7"/>
        <v xml:space="preserve">   </v>
      </c>
    </row>
    <row r="252" spans="2:41" ht="27" customHeight="1">
      <c r="B252" s="4"/>
      <c r="C252" s="5"/>
      <c r="D252" s="6"/>
      <c r="E252" s="4"/>
      <c r="F252" s="4"/>
      <c r="G252" s="4"/>
      <c r="H252" s="6"/>
      <c r="I252" s="4"/>
      <c r="N252" s="4"/>
      <c r="Q252" s="14"/>
      <c r="R252" s="1"/>
      <c r="W252" s="22"/>
      <c r="X252" s="10"/>
      <c r="Y252" s="5"/>
      <c r="AA252" s="14"/>
      <c r="AC252" s="14"/>
      <c r="AD252" s="17"/>
      <c r="AF252" s="10"/>
      <c r="AH252" s="10"/>
      <c r="AI252" s="10"/>
      <c r="AJ252" s="10"/>
      <c r="AN252" s="21"/>
      <c r="AO252" s="13" t="str">
        <f t="shared" si="7"/>
        <v xml:space="preserve">   </v>
      </c>
    </row>
    <row r="253" spans="2:41" ht="27" customHeight="1">
      <c r="B253" s="4"/>
      <c r="C253" s="5"/>
      <c r="D253" s="6"/>
      <c r="E253" s="4"/>
      <c r="F253" s="4"/>
      <c r="G253" s="4"/>
      <c r="H253" s="6"/>
      <c r="I253" s="4"/>
      <c r="N253" s="4"/>
      <c r="Q253" s="14"/>
      <c r="R253" s="1"/>
      <c r="W253" s="22"/>
      <c r="X253" s="10"/>
      <c r="Y253" s="5"/>
      <c r="AA253" s="14"/>
      <c r="AC253" s="14"/>
      <c r="AD253" s="17"/>
      <c r="AF253" s="10"/>
      <c r="AH253" s="10"/>
      <c r="AI253" s="10"/>
      <c r="AJ253" s="10"/>
      <c r="AN253" s="21"/>
      <c r="AO253" s="13" t="str">
        <f t="shared" si="7"/>
        <v xml:space="preserve">   </v>
      </c>
    </row>
    <row r="254" spans="2:41" ht="27" customHeight="1">
      <c r="B254" s="4"/>
      <c r="C254" s="5"/>
      <c r="D254" s="6"/>
      <c r="E254" s="4"/>
      <c r="F254" s="4"/>
      <c r="G254" s="4"/>
      <c r="H254" s="6"/>
      <c r="I254" s="4"/>
      <c r="N254" s="4"/>
      <c r="Q254" s="14"/>
      <c r="R254" s="1"/>
      <c r="W254" s="22"/>
      <c r="X254" s="10"/>
      <c r="Y254" s="5"/>
      <c r="AA254" s="14"/>
      <c r="AC254" s="14"/>
      <c r="AD254" s="17"/>
      <c r="AF254" s="10"/>
      <c r="AH254" s="10"/>
      <c r="AI254" s="10"/>
      <c r="AJ254" s="10"/>
      <c r="AN254" s="21"/>
      <c r="AO254" s="13" t="str">
        <f t="shared" si="7"/>
        <v xml:space="preserve">   </v>
      </c>
    </row>
    <row r="255" spans="2:41" ht="27" customHeight="1">
      <c r="B255" s="4"/>
      <c r="C255" s="5"/>
      <c r="D255" s="6"/>
      <c r="E255" s="4"/>
      <c r="F255" s="4"/>
      <c r="G255" s="4"/>
      <c r="H255" s="6"/>
      <c r="I255" s="4"/>
      <c r="N255" s="4"/>
      <c r="Q255" s="14"/>
      <c r="R255" s="1"/>
      <c r="W255" s="22"/>
      <c r="X255" s="10"/>
      <c r="Y255" s="5"/>
      <c r="AA255" s="14"/>
      <c r="AC255" s="14"/>
      <c r="AD255" s="17"/>
      <c r="AF255" s="10"/>
      <c r="AH255" s="10"/>
      <c r="AI255" s="10"/>
      <c r="AJ255" s="10"/>
      <c r="AN255" s="21"/>
      <c r="AO255" s="13" t="str">
        <f t="shared" si="7"/>
        <v xml:space="preserve">   </v>
      </c>
    </row>
    <row r="256" spans="2:41" ht="27" customHeight="1">
      <c r="B256" s="4"/>
      <c r="C256" s="5"/>
      <c r="D256" s="6"/>
      <c r="E256" s="4"/>
      <c r="F256" s="4"/>
      <c r="G256" s="4"/>
      <c r="H256" s="6"/>
      <c r="I256" s="4"/>
      <c r="N256" s="4"/>
      <c r="Q256" s="14"/>
      <c r="R256" s="1"/>
      <c r="W256" s="22"/>
      <c r="X256" s="10"/>
      <c r="Y256" s="5"/>
      <c r="AA256" s="14"/>
      <c r="AC256" s="14"/>
      <c r="AD256" s="17"/>
      <c r="AF256" s="10"/>
      <c r="AH256" s="10"/>
      <c r="AI256" s="10"/>
      <c r="AJ256" s="10"/>
      <c r="AN256" s="21"/>
      <c r="AO256" s="13" t="str">
        <f t="shared" si="7"/>
        <v xml:space="preserve">   </v>
      </c>
    </row>
    <row r="257" spans="2:41" ht="27" customHeight="1">
      <c r="B257" s="4"/>
      <c r="C257" s="5"/>
      <c r="D257" s="6"/>
      <c r="E257" s="4"/>
      <c r="F257" s="4"/>
      <c r="G257" s="4"/>
      <c r="H257" s="6"/>
      <c r="I257" s="4"/>
      <c r="N257" s="4"/>
      <c r="Q257" s="14"/>
      <c r="R257" s="1"/>
      <c r="W257" s="22"/>
      <c r="X257" s="10"/>
      <c r="Y257" s="5"/>
      <c r="AA257" s="14"/>
      <c r="AC257" s="14"/>
      <c r="AD257" s="17"/>
      <c r="AF257" s="10"/>
      <c r="AH257" s="10"/>
      <c r="AI257" s="10"/>
      <c r="AJ257" s="10"/>
      <c r="AN257" s="21"/>
      <c r="AO257" s="13" t="str">
        <f t="shared" si="7"/>
        <v xml:space="preserve">   </v>
      </c>
    </row>
    <row r="258" spans="2:41" ht="27" customHeight="1">
      <c r="B258" s="4"/>
      <c r="C258" s="5"/>
      <c r="D258" s="6"/>
      <c r="E258" s="4"/>
      <c r="F258" s="4"/>
      <c r="G258" s="4"/>
      <c r="H258" s="6"/>
      <c r="I258" s="4"/>
      <c r="N258" s="4"/>
      <c r="Q258" s="14"/>
      <c r="R258" s="1"/>
      <c r="W258" s="22"/>
      <c r="X258" s="10"/>
      <c r="Y258" s="5"/>
      <c r="AA258" s="14"/>
      <c r="AC258" s="14"/>
      <c r="AD258" s="17"/>
      <c r="AF258" s="10"/>
      <c r="AH258" s="10"/>
      <c r="AI258" s="10"/>
      <c r="AJ258" s="10"/>
      <c r="AN258" s="21"/>
      <c r="AO258" s="13" t="str">
        <f t="shared" si="7"/>
        <v xml:space="preserve">   </v>
      </c>
    </row>
    <row r="259" spans="2:41" ht="27" customHeight="1">
      <c r="B259" s="4"/>
      <c r="C259" s="5"/>
      <c r="D259" s="6"/>
      <c r="E259" s="4"/>
      <c r="F259" s="4"/>
      <c r="G259" s="4"/>
      <c r="H259" s="6"/>
      <c r="I259" s="4"/>
      <c r="N259" s="4"/>
      <c r="Q259" s="14"/>
      <c r="R259" s="1"/>
      <c r="W259" s="22"/>
      <c r="X259" s="10"/>
      <c r="Y259" s="5"/>
      <c r="AA259" s="14"/>
      <c r="AC259" s="14"/>
      <c r="AD259" s="17"/>
      <c r="AF259" s="10"/>
      <c r="AH259" s="10"/>
      <c r="AI259" s="10"/>
      <c r="AJ259" s="10"/>
      <c r="AN259" s="21"/>
      <c r="AO259" s="13" t="str">
        <f t="shared" si="7"/>
        <v xml:space="preserve">   </v>
      </c>
    </row>
    <row r="260" spans="2:41" ht="27" customHeight="1">
      <c r="B260" s="4"/>
      <c r="C260" s="5"/>
      <c r="D260" s="6"/>
      <c r="E260" s="4"/>
      <c r="F260" s="4"/>
      <c r="G260" s="4"/>
      <c r="H260" s="6"/>
      <c r="I260" s="4"/>
      <c r="N260" s="4"/>
      <c r="Q260" s="14"/>
      <c r="R260" s="1"/>
      <c r="W260" s="22"/>
      <c r="X260" s="10"/>
      <c r="Y260" s="5"/>
      <c r="AA260" s="14"/>
      <c r="AC260" s="14"/>
      <c r="AD260" s="17"/>
      <c r="AF260" s="10"/>
      <c r="AH260" s="10"/>
      <c r="AI260" s="10"/>
      <c r="AJ260" s="10"/>
      <c r="AN260" s="21"/>
      <c r="AO260" s="13" t="str">
        <f t="shared" si="7"/>
        <v xml:space="preserve">   </v>
      </c>
    </row>
    <row r="261" spans="2:41" ht="27" customHeight="1">
      <c r="B261" s="4"/>
      <c r="C261" s="5"/>
      <c r="D261" s="6"/>
      <c r="E261" s="4"/>
      <c r="F261" s="4"/>
      <c r="G261" s="4"/>
      <c r="H261" s="6"/>
      <c r="I261" s="4"/>
      <c r="N261" s="4"/>
      <c r="Q261" s="14"/>
      <c r="R261" s="1"/>
      <c r="W261" s="22"/>
      <c r="X261" s="10"/>
      <c r="Y261" s="5"/>
      <c r="AA261" s="14"/>
      <c r="AC261" s="14"/>
      <c r="AD261" s="17"/>
      <c r="AF261" s="10"/>
      <c r="AH261" s="10"/>
      <c r="AI261" s="10"/>
      <c r="AJ261" s="10"/>
      <c r="AN261" s="21"/>
      <c r="AO261" s="13" t="str">
        <f t="shared" ref="AO261:AO282" si="8">+C261&amp;" "&amp;D261&amp;" "&amp;" "&amp;U261</f>
        <v xml:space="preserve">   </v>
      </c>
    </row>
    <row r="262" spans="2:41" ht="27" customHeight="1">
      <c r="B262" s="4"/>
      <c r="C262" s="5"/>
      <c r="D262" s="6"/>
      <c r="E262" s="4"/>
      <c r="F262" s="4"/>
      <c r="G262" s="4"/>
      <c r="H262" s="6"/>
      <c r="I262" s="4"/>
      <c r="N262" s="4"/>
      <c r="Q262" s="14"/>
      <c r="R262" s="1"/>
      <c r="W262" s="22"/>
      <c r="X262" s="10"/>
      <c r="Y262" s="5"/>
      <c r="AA262" s="14"/>
      <c r="AC262" s="14"/>
      <c r="AD262" s="17"/>
      <c r="AF262" s="10"/>
      <c r="AH262" s="10"/>
      <c r="AI262" s="10"/>
      <c r="AJ262" s="10"/>
      <c r="AN262" s="21"/>
      <c r="AO262" s="13" t="str">
        <f t="shared" si="8"/>
        <v xml:space="preserve">   </v>
      </c>
    </row>
    <row r="263" spans="2:41" ht="27" customHeight="1">
      <c r="B263" s="4"/>
      <c r="C263" s="5"/>
      <c r="D263" s="6"/>
      <c r="E263" s="4"/>
      <c r="F263" s="4"/>
      <c r="G263" s="4"/>
      <c r="H263" s="6"/>
      <c r="I263" s="4"/>
      <c r="N263" s="4"/>
      <c r="Q263" s="14"/>
      <c r="R263" s="1"/>
      <c r="W263" s="22"/>
      <c r="X263" s="10"/>
      <c r="Y263" s="5"/>
      <c r="AA263" s="14"/>
      <c r="AC263" s="14"/>
      <c r="AD263" s="17"/>
      <c r="AF263" s="10"/>
      <c r="AH263" s="10"/>
      <c r="AI263" s="10"/>
      <c r="AJ263" s="10"/>
      <c r="AN263" s="21"/>
      <c r="AO263" s="13" t="str">
        <f t="shared" si="8"/>
        <v xml:space="preserve">   </v>
      </c>
    </row>
    <row r="264" spans="2:41" ht="27" customHeight="1">
      <c r="B264" s="4"/>
      <c r="C264" s="5"/>
      <c r="D264" s="6"/>
      <c r="E264" s="4"/>
      <c r="F264" s="4"/>
      <c r="G264" s="4"/>
      <c r="H264" s="6"/>
      <c r="I264" s="4"/>
      <c r="N264" s="4"/>
      <c r="Q264" s="14"/>
      <c r="R264" s="1"/>
      <c r="W264" s="22"/>
      <c r="X264" s="10"/>
      <c r="Y264" s="5"/>
      <c r="AA264" s="14"/>
      <c r="AC264" s="14"/>
      <c r="AD264" s="17"/>
      <c r="AF264" s="10"/>
      <c r="AH264" s="10"/>
      <c r="AI264" s="10"/>
      <c r="AJ264" s="10"/>
      <c r="AN264" s="21"/>
      <c r="AO264" s="13" t="str">
        <f t="shared" si="8"/>
        <v xml:space="preserve">   </v>
      </c>
    </row>
    <row r="265" spans="2:41" ht="27" customHeight="1">
      <c r="B265" s="4"/>
      <c r="C265" s="5"/>
      <c r="D265" s="6"/>
      <c r="E265" s="4"/>
      <c r="F265" s="4"/>
      <c r="G265" s="4"/>
      <c r="H265" s="6"/>
      <c r="I265" s="4"/>
      <c r="N265" s="4"/>
      <c r="Q265" s="14"/>
      <c r="R265" s="1"/>
      <c r="W265" s="22"/>
      <c r="X265" s="10"/>
      <c r="Y265" s="5"/>
      <c r="AA265" s="14"/>
      <c r="AC265" s="14"/>
      <c r="AD265" s="17"/>
      <c r="AF265" s="10"/>
      <c r="AH265" s="10"/>
      <c r="AI265" s="10"/>
      <c r="AJ265" s="10"/>
      <c r="AN265" s="21"/>
      <c r="AO265" s="13" t="str">
        <f t="shared" si="8"/>
        <v xml:space="preserve">   </v>
      </c>
    </row>
    <row r="266" spans="2:41" ht="27" customHeight="1">
      <c r="B266" s="4"/>
      <c r="C266" s="5"/>
      <c r="D266" s="6"/>
      <c r="E266" s="4"/>
      <c r="F266" s="4"/>
      <c r="G266" s="4"/>
      <c r="H266" s="6"/>
      <c r="I266" s="4"/>
      <c r="N266" s="4"/>
      <c r="Q266" s="14"/>
      <c r="R266" s="1"/>
      <c r="W266" s="22"/>
      <c r="X266" s="10"/>
      <c r="Y266" s="5"/>
      <c r="AA266" s="14"/>
      <c r="AC266" s="14"/>
      <c r="AD266" s="17"/>
      <c r="AF266" s="10"/>
      <c r="AH266" s="10"/>
      <c r="AI266" s="10"/>
      <c r="AJ266" s="10"/>
      <c r="AN266" s="21"/>
      <c r="AO266" s="13" t="str">
        <f t="shared" si="8"/>
        <v xml:space="preserve">   </v>
      </c>
    </row>
    <row r="267" spans="2:41" ht="27" customHeight="1">
      <c r="B267" s="4"/>
      <c r="C267" s="5"/>
      <c r="D267" s="6"/>
      <c r="E267" s="4"/>
      <c r="F267" s="4"/>
      <c r="G267" s="4"/>
      <c r="H267" s="6"/>
      <c r="I267" s="4"/>
      <c r="N267" s="4"/>
      <c r="Q267" s="14"/>
      <c r="R267" s="1"/>
      <c r="W267" s="22"/>
      <c r="X267" s="10"/>
      <c r="Y267" s="5"/>
      <c r="AA267" s="14"/>
      <c r="AC267" s="14"/>
      <c r="AD267" s="17"/>
      <c r="AF267" s="10"/>
      <c r="AH267" s="10"/>
      <c r="AI267" s="10"/>
      <c r="AJ267" s="10"/>
      <c r="AN267" s="21"/>
      <c r="AO267" s="13" t="str">
        <f t="shared" si="8"/>
        <v xml:space="preserve">   </v>
      </c>
    </row>
    <row r="268" spans="2:41" ht="27" customHeight="1">
      <c r="B268" s="4"/>
      <c r="C268" s="5"/>
      <c r="D268" s="6"/>
      <c r="E268" s="4"/>
      <c r="F268" s="4"/>
      <c r="G268" s="4"/>
      <c r="H268" s="6"/>
      <c r="I268" s="4"/>
      <c r="N268" s="4"/>
      <c r="Q268" s="14"/>
      <c r="R268" s="1"/>
      <c r="W268" s="22"/>
      <c r="X268" s="10"/>
      <c r="Y268" s="5"/>
      <c r="AA268" s="14"/>
      <c r="AC268" s="14"/>
      <c r="AD268" s="17"/>
      <c r="AF268" s="10"/>
      <c r="AH268" s="10"/>
      <c r="AI268" s="10"/>
      <c r="AJ268" s="10"/>
      <c r="AN268" s="21"/>
      <c r="AO268" s="13" t="str">
        <f t="shared" si="8"/>
        <v xml:space="preserve">   </v>
      </c>
    </row>
    <row r="269" spans="2:41" ht="27" customHeight="1">
      <c r="B269" s="4"/>
      <c r="C269" s="5"/>
      <c r="D269" s="6"/>
      <c r="E269" s="4"/>
      <c r="F269" s="4"/>
      <c r="G269" s="4"/>
      <c r="H269" s="6"/>
      <c r="I269" s="4"/>
      <c r="N269" s="4"/>
      <c r="Q269" s="14"/>
      <c r="R269" s="1"/>
      <c r="W269" s="22"/>
      <c r="X269" s="10"/>
      <c r="Y269" s="5"/>
      <c r="AA269" s="14"/>
      <c r="AC269" s="14"/>
      <c r="AD269" s="17"/>
      <c r="AF269" s="10"/>
      <c r="AH269" s="10"/>
      <c r="AI269" s="10"/>
      <c r="AJ269" s="10"/>
      <c r="AN269" s="21"/>
      <c r="AO269" s="13" t="str">
        <f t="shared" si="8"/>
        <v xml:space="preserve">   </v>
      </c>
    </row>
    <row r="270" spans="2:41" ht="27" customHeight="1">
      <c r="B270" s="4"/>
      <c r="C270" s="5"/>
      <c r="D270" s="6"/>
      <c r="E270" s="4"/>
      <c r="F270" s="4"/>
      <c r="G270" s="4"/>
      <c r="H270" s="6"/>
      <c r="I270" s="4"/>
      <c r="N270" s="4"/>
      <c r="Q270" s="14"/>
      <c r="R270" s="1"/>
      <c r="W270" s="22"/>
      <c r="X270" s="10"/>
      <c r="Y270" s="5"/>
      <c r="AA270" s="14"/>
      <c r="AC270" s="14"/>
      <c r="AD270" s="17"/>
      <c r="AF270" s="10"/>
      <c r="AH270" s="10"/>
      <c r="AI270" s="10"/>
      <c r="AJ270" s="10"/>
      <c r="AN270" s="21"/>
      <c r="AO270" s="13" t="str">
        <f t="shared" si="8"/>
        <v xml:space="preserve">   </v>
      </c>
    </row>
    <row r="271" spans="2:41" ht="27" customHeight="1">
      <c r="B271" s="4"/>
      <c r="C271" s="5"/>
      <c r="D271" s="6"/>
      <c r="E271" s="4"/>
      <c r="F271" s="4"/>
      <c r="G271" s="4"/>
      <c r="H271" s="6"/>
      <c r="I271" s="4"/>
      <c r="N271" s="4"/>
      <c r="Q271" s="14"/>
      <c r="R271" s="1"/>
      <c r="W271" s="22"/>
      <c r="X271" s="10"/>
      <c r="Y271" s="5"/>
      <c r="AA271" s="14"/>
      <c r="AC271" s="14"/>
      <c r="AD271" s="17"/>
      <c r="AF271" s="10"/>
      <c r="AH271" s="10"/>
      <c r="AI271" s="10"/>
      <c r="AJ271" s="10"/>
      <c r="AN271" s="21"/>
      <c r="AO271" s="13" t="str">
        <f t="shared" si="8"/>
        <v xml:space="preserve">   </v>
      </c>
    </row>
    <row r="272" spans="2:41" ht="27" customHeight="1">
      <c r="B272" s="4"/>
      <c r="C272" s="5"/>
      <c r="D272" s="6"/>
      <c r="E272" s="4"/>
      <c r="F272" s="4"/>
      <c r="G272" s="4"/>
      <c r="H272" s="6"/>
      <c r="I272" s="4"/>
      <c r="N272" s="4"/>
      <c r="Q272" s="14"/>
      <c r="R272" s="1"/>
      <c r="W272" s="22"/>
      <c r="X272" s="10"/>
      <c r="Y272" s="5"/>
      <c r="AA272" s="14"/>
      <c r="AC272" s="14"/>
      <c r="AD272" s="17"/>
      <c r="AF272" s="10"/>
      <c r="AH272" s="10"/>
      <c r="AI272" s="10"/>
      <c r="AJ272" s="10"/>
      <c r="AN272" s="21"/>
      <c r="AO272" s="13" t="str">
        <f t="shared" si="8"/>
        <v xml:space="preserve">   </v>
      </c>
    </row>
    <row r="273" spans="2:41" ht="27" customHeight="1">
      <c r="B273" s="4"/>
      <c r="C273" s="5"/>
      <c r="D273" s="6"/>
      <c r="E273" s="4"/>
      <c r="F273" s="4"/>
      <c r="G273" s="4"/>
      <c r="H273" s="6"/>
      <c r="I273" s="4"/>
      <c r="N273" s="4"/>
      <c r="Q273" s="14"/>
      <c r="R273" s="1"/>
      <c r="W273" s="22"/>
      <c r="X273" s="10"/>
      <c r="Y273" s="5"/>
      <c r="AA273" s="14"/>
      <c r="AC273" s="14"/>
      <c r="AD273" s="17"/>
      <c r="AF273" s="10"/>
      <c r="AH273" s="10"/>
      <c r="AI273" s="10"/>
      <c r="AJ273" s="10"/>
      <c r="AN273" s="21"/>
      <c r="AO273" s="13" t="str">
        <f t="shared" si="8"/>
        <v xml:space="preserve">   </v>
      </c>
    </row>
    <row r="274" spans="2:41" ht="27" customHeight="1">
      <c r="B274" s="4"/>
      <c r="C274" s="5"/>
      <c r="D274" s="6"/>
      <c r="E274" s="4"/>
      <c r="F274" s="4"/>
      <c r="G274" s="4"/>
      <c r="H274" s="6"/>
      <c r="I274" s="4"/>
      <c r="N274" s="4"/>
      <c r="Q274" s="14"/>
      <c r="R274" s="1"/>
      <c r="W274" s="22"/>
      <c r="X274" s="10"/>
      <c r="Y274" s="5"/>
      <c r="AA274" s="14"/>
      <c r="AC274" s="14"/>
      <c r="AD274" s="17"/>
      <c r="AF274" s="10"/>
      <c r="AH274" s="10"/>
      <c r="AI274" s="10"/>
      <c r="AJ274" s="10"/>
      <c r="AN274" s="21"/>
      <c r="AO274" s="13" t="str">
        <f t="shared" si="8"/>
        <v xml:space="preserve">   </v>
      </c>
    </row>
    <row r="275" spans="2:41" ht="27" customHeight="1">
      <c r="B275" s="4"/>
      <c r="C275" s="5"/>
      <c r="D275" s="6"/>
      <c r="E275" s="4"/>
      <c r="F275" s="4"/>
      <c r="G275" s="4"/>
      <c r="H275" s="6"/>
      <c r="I275" s="4"/>
      <c r="N275" s="4"/>
      <c r="Q275" s="14"/>
      <c r="R275" s="1"/>
      <c r="W275" s="22"/>
      <c r="X275" s="10"/>
      <c r="Y275" s="5"/>
      <c r="AA275" s="14"/>
      <c r="AC275" s="14"/>
      <c r="AD275" s="17"/>
      <c r="AF275" s="10"/>
      <c r="AH275" s="10"/>
      <c r="AI275" s="10"/>
      <c r="AJ275" s="10"/>
      <c r="AN275" s="21"/>
      <c r="AO275" s="13" t="str">
        <f t="shared" si="8"/>
        <v xml:space="preserve">   </v>
      </c>
    </row>
    <row r="276" spans="2:41" ht="27" customHeight="1">
      <c r="B276" s="4"/>
      <c r="C276" s="5"/>
      <c r="D276" s="6"/>
      <c r="E276" s="4"/>
      <c r="F276" s="4"/>
      <c r="G276" s="4"/>
      <c r="H276" s="6"/>
      <c r="I276" s="4"/>
      <c r="N276" s="4"/>
      <c r="Q276" s="14"/>
      <c r="R276" s="1"/>
      <c r="W276" s="22"/>
      <c r="X276" s="10"/>
      <c r="Y276" s="5"/>
      <c r="AA276" s="14"/>
      <c r="AC276" s="14"/>
      <c r="AD276" s="17"/>
      <c r="AF276" s="10"/>
      <c r="AH276" s="10"/>
      <c r="AI276" s="10"/>
      <c r="AJ276" s="10"/>
      <c r="AN276" s="21"/>
      <c r="AO276" s="13" t="str">
        <f t="shared" si="8"/>
        <v xml:space="preserve">   </v>
      </c>
    </row>
    <row r="277" spans="2:41" ht="27" customHeight="1">
      <c r="B277" s="4"/>
      <c r="C277" s="5"/>
      <c r="D277" s="6"/>
      <c r="E277" s="4"/>
      <c r="F277" s="4"/>
      <c r="G277" s="4"/>
      <c r="H277" s="6"/>
      <c r="I277" s="4"/>
      <c r="N277" s="4"/>
      <c r="Q277" s="14"/>
      <c r="R277" s="1"/>
      <c r="W277" s="22"/>
      <c r="X277" s="10"/>
      <c r="Y277" s="5"/>
      <c r="AA277" s="14"/>
      <c r="AC277" s="14"/>
      <c r="AD277" s="17"/>
      <c r="AF277" s="10"/>
      <c r="AH277" s="10"/>
      <c r="AI277" s="10"/>
      <c r="AJ277" s="10"/>
      <c r="AN277" s="21"/>
      <c r="AO277" s="13" t="str">
        <f t="shared" si="8"/>
        <v xml:space="preserve">   </v>
      </c>
    </row>
    <row r="278" spans="2:41" ht="27" customHeight="1">
      <c r="B278" s="4"/>
      <c r="C278" s="5"/>
      <c r="D278" s="6"/>
      <c r="E278" s="4"/>
      <c r="F278" s="4"/>
      <c r="G278" s="4"/>
      <c r="H278" s="6"/>
      <c r="I278" s="4"/>
      <c r="N278" s="4"/>
      <c r="Q278" s="14"/>
      <c r="R278" s="1"/>
      <c r="W278" s="22"/>
      <c r="X278" s="10"/>
      <c r="Y278" s="5"/>
      <c r="AA278" s="14"/>
      <c r="AC278" s="14"/>
      <c r="AD278" s="17"/>
      <c r="AF278" s="10"/>
      <c r="AH278" s="10"/>
      <c r="AI278" s="10"/>
      <c r="AJ278" s="10"/>
      <c r="AN278" s="21"/>
      <c r="AO278" s="13" t="str">
        <f t="shared" si="8"/>
        <v xml:space="preserve">   </v>
      </c>
    </row>
    <row r="279" spans="2:41" ht="27" customHeight="1">
      <c r="B279" s="4"/>
      <c r="C279" s="5"/>
      <c r="D279" s="6"/>
      <c r="E279" s="4"/>
      <c r="F279" s="4"/>
      <c r="G279" s="4"/>
      <c r="H279" s="6"/>
      <c r="I279" s="4"/>
      <c r="N279" s="4"/>
      <c r="Q279" s="14"/>
      <c r="R279" s="1"/>
      <c r="W279" s="22"/>
      <c r="X279" s="10"/>
      <c r="Y279" s="5"/>
      <c r="AA279" s="14"/>
      <c r="AC279" s="14"/>
      <c r="AD279" s="17"/>
      <c r="AF279" s="10"/>
      <c r="AH279" s="10"/>
      <c r="AI279" s="10"/>
      <c r="AJ279" s="10"/>
      <c r="AN279" s="21"/>
      <c r="AO279" s="13" t="str">
        <f t="shared" si="8"/>
        <v xml:space="preserve">   </v>
      </c>
    </row>
    <row r="280" spans="2:41" ht="27" customHeight="1">
      <c r="B280" s="4"/>
      <c r="C280" s="5"/>
      <c r="D280" s="6"/>
      <c r="E280" s="4"/>
      <c r="F280" s="4"/>
      <c r="G280" s="4"/>
      <c r="H280" s="6"/>
      <c r="I280" s="4"/>
      <c r="N280" s="4"/>
      <c r="Q280" s="14"/>
      <c r="R280" s="1"/>
      <c r="W280" s="22"/>
      <c r="X280" s="10"/>
      <c r="Y280" s="5"/>
      <c r="AA280" s="14"/>
      <c r="AC280" s="14"/>
      <c r="AD280" s="17"/>
      <c r="AF280" s="10"/>
      <c r="AH280" s="10"/>
      <c r="AI280" s="10"/>
      <c r="AJ280" s="10"/>
      <c r="AN280" s="21"/>
      <c r="AO280" s="13" t="str">
        <f t="shared" si="8"/>
        <v xml:space="preserve">   </v>
      </c>
    </row>
    <row r="281" spans="2:41" ht="27" customHeight="1">
      <c r="B281" s="4"/>
      <c r="C281" s="5"/>
      <c r="D281" s="6"/>
      <c r="E281" s="4"/>
      <c r="F281" s="4"/>
      <c r="G281" s="4"/>
      <c r="H281" s="6"/>
      <c r="I281" s="4"/>
      <c r="N281" s="4"/>
      <c r="Q281" s="14"/>
      <c r="R281" s="1"/>
      <c r="W281" s="22"/>
      <c r="X281" s="10"/>
      <c r="Y281" s="5"/>
      <c r="AA281" s="14"/>
      <c r="AC281" s="14"/>
      <c r="AD281" s="17"/>
      <c r="AF281" s="10"/>
      <c r="AH281" s="10"/>
      <c r="AI281" s="10"/>
      <c r="AJ281" s="10"/>
      <c r="AN281" s="21"/>
      <c r="AO281" s="13" t="str">
        <f t="shared" si="8"/>
        <v xml:space="preserve">   </v>
      </c>
    </row>
    <row r="282" spans="2:41" ht="27" customHeight="1">
      <c r="B282" s="4"/>
      <c r="C282" s="5"/>
      <c r="D282" s="6"/>
      <c r="E282" s="4"/>
      <c r="F282" s="4"/>
      <c r="G282" s="4"/>
      <c r="H282" s="6"/>
      <c r="I282" s="4"/>
      <c r="N282" s="4"/>
      <c r="Q282" s="14"/>
      <c r="R282" s="1"/>
      <c r="W282" s="22"/>
      <c r="X282" s="10"/>
      <c r="Y282" s="5"/>
      <c r="AA282" s="14"/>
      <c r="AC282" s="14"/>
      <c r="AD282" s="17"/>
      <c r="AF282" s="10"/>
      <c r="AH282" s="10"/>
      <c r="AI282" s="10"/>
      <c r="AJ282" s="10"/>
      <c r="AN282" s="21"/>
      <c r="AO282" s="13" t="str">
        <f t="shared" si="8"/>
        <v xml:space="preserve">   </v>
      </c>
    </row>
  </sheetData>
  <mergeCells count="8">
    <mergeCell ref="AG1:AH1"/>
    <mergeCell ref="AN1:AS1"/>
    <mergeCell ref="B1:L1"/>
    <mergeCell ref="M1:R1"/>
    <mergeCell ref="S1:X1"/>
    <mergeCell ref="Y1:AD1"/>
    <mergeCell ref="AE1:AF1"/>
    <mergeCell ref="AI1:AJ1"/>
  </mergeCells>
  <phoneticPr fontId="11" type="noConversion"/>
  <conditionalFormatting sqref="C8">
    <cfRule type="cellIs" dxfId="41" priority="9" operator="equal">
      <formula>"PENDIENTE"</formula>
    </cfRule>
  </conditionalFormatting>
  <conditionalFormatting sqref="C10">
    <cfRule type="cellIs" dxfId="40" priority="8" operator="equal">
      <formula>"PENDIENTE"</formula>
    </cfRule>
  </conditionalFormatting>
  <conditionalFormatting sqref="C13">
    <cfRule type="cellIs" dxfId="39" priority="7" operator="equal">
      <formula>"PENDIENTE"</formula>
    </cfRule>
  </conditionalFormatting>
  <conditionalFormatting sqref="C18">
    <cfRule type="cellIs" dxfId="38" priority="6" operator="equal">
      <formula>"PENDIENTE"</formula>
    </cfRule>
  </conditionalFormatting>
  <conditionalFormatting sqref="C22">
    <cfRule type="cellIs" dxfId="37" priority="5" operator="equal">
      <formula>"PENDIENTE"</formula>
    </cfRule>
  </conditionalFormatting>
  <conditionalFormatting sqref="C43">
    <cfRule type="cellIs" dxfId="36" priority="4" operator="equal">
      <formula>"PENDIENTE"</formula>
    </cfRule>
  </conditionalFormatting>
  <conditionalFormatting sqref="C49">
    <cfRule type="cellIs" dxfId="35" priority="3" operator="equal">
      <formula>"PENDIENTE"</formula>
    </cfRule>
  </conditionalFormatting>
  <conditionalFormatting sqref="S53:S55">
    <cfRule type="cellIs" dxfId="34" priority="2" operator="equal">
      <formula>"PENDIENTE"</formula>
    </cfRule>
  </conditionalFormatting>
  <conditionalFormatting sqref="AM3:AM57">
    <cfRule type="cellIs" dxfId="33" priority="1" operator="equal">
      <formula>"PENDIENTE"</formula>
    </cfRule>
  </conditionalFormatting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DATA!$C$3:$C$39</xm:f>
          </x14:formula1>
          <xm:sqref>C3:C4 C6:C7 C9 C19:C21 C14:C17 C44:C48 C23:C42 C50:C282 C11:C12</xm:sqref>
        </x14:dataValidation>
        <x14:dataValidation type="list" allowBlank="1" showInputMessage="1" showErrorMessage="1">
          <x14:formula1>
            <xm:f>DATA!$I$3:$I$8</xm:f>
          </x14:formula1>
          <xm:sqref>S3:S282</xm:sqref>
        </x14:dataValidation>
        <x14:dataValidation type="list" allowBlank="1" showInputMessage="1" showErrorMessage="1">
          <x14:formula1>
            <xm:f>DATA!$H$3:$H$13</xm:f>
          </x14:formula1>
          <xm:sqref>M38:N38 N3:N37 N39:N282</xm:sqref>
        </x14:dataValidation>
        <x14:dataValidation type="list" allowBlank="1" showInputMessage="1" showErrorMessage="1">
          <x14:formula1>
            <xm:f>DATA!$G$3:$G$8</xm:f>
          </x14:formula1>
          <xm:sqref>K3:K282</xm:sqref>
        </x14:dataValidation>
        <x14:dataValidation type="list" allowBlank="1" showInputMessage="1" showErrorMessage="1">
          <x14:formula1>
            <xm:f>DATA!$F$3:$F$9</xm:f>
          </x14:formula1>
          <xm:sqref>I3:I282</xm:sqref>
        </x14:dataValidation>
        <x14:dataValidation type="list" allowBlank="1" showInputMessage="1" showErrorMessage="1">
          <x14:formula1>
            <xm:f>DATA!$E$3:$E$5</xm:f>
          </x14:formula1>
          <xm:sqref>F3:F282</xm:sqref>
        </x14:dataValidation>
        <x14:dataValidation type="list" allowBlank="1" showInputMessage="1" showErrorMessage="1">
          <x14:formula1>
            <xm:f>DATA!$D$3:$D$43</xm:f>
          </x14:formula1>
          <xm:sqref>E3:E282</xm:sqref>
        </x14:dataValidation>
        <x14:dataValidation type="list" allowBlank="1" showInputMessage="1" showErrorMessage="1">
          <x14:formula1>
            <xm:f>DATA!$B$3:$B$14</xm:f>
          </x14:formula1>
          <xm:sqref>B3:B282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O49"/>
  <sheetViews>
    <sheetView topLeftCell="A36" zoomScale="74" zoomScaleNormal="74" workbookViewId="0">
      <selection activeCell="AM5" sqref="AM5:AM47"/>
    </sheetView>
  </sheetViews>
  <sheetFormatPr baseColWidth="10" defaultRowHeight="15"/>
  <cols>
    <col min="1" max="1" width="46.85546875" customWidth="1"/>
    <col min="3" max="3" width="40.140625" hidden="1" customWidth="1"/>
    <col min="4" max="4" width="16.85546875" hidden="1" customWidth="1"/>
    <col min="5" max="5" width="19" hidden="1" customWidth="1"/>
    <col min="6" max="6" width="11.42578125" customWidth="1"/>
    <col min="7" max="7" width="15.85546875" hidden="1" customWidth="1"/>
    <col min="8" max="9" width="11.42578125" hidden="1" customWidth="1"/>
    <col min="10" max="10" width="20.85546875" hidden="1" customWidth="1"/>
    <col min="11" max="12" width="22.85546875" hidden="1" customWidth="1"/>
    <col min="13" max="13" width="21.85546875" style="9" hidden="1" customWidth="1"/>
    <col min="14" max="14" width="20.140625" hidden="1" customWidth="1"/>
    <col min="15" max="15" width="19" hidden="1" customWidth="1"/>
    <col min="16" max="16" width="24.42578125" style="10" hidden="1" customWidth="1"/>
    <col min="17" max="17" width="11.42578125" hidden="1" customWidth="1"/>
    <col min="18" max="18" width="17.5703125" customWidth="1"/>
    <col min="19" max="19" width="18" style="6" hidden="1" customWidth="1"/>
    <col min="20" max="20" width="14.5703125" style="6" hidden="1" customWidth="1"/>
    <col min="21" max="21" width="20" style="6" hidden="1" customWidth="1"/>
    <col min="22" max="22" width="19" hidden="1" customWidth="1"/>
    <col min="23" max="23" width="14.85546875" hidden="1" customWidth="1"/>
    <col min="24" max="24" width="21.5703125" customWidth="1"/>
    <col min="25" max="25" width="15.85546875" hidden="1" customWidth="1"/>
    <col min="26" max="26" width="16.5703125" hidden="1" customWidth="1"/>
    <col min="27" max="27" width="19" hidden="1" customWidth="1"/>
    <col min="28" max="28" width="15.42578125" style="10" hidden="1" customWidth="1"/>
    <col min="29" max="29" width="27.42578125" hidden="1" customWidth="1"/>
    <col min="30" max="30" width="18.5703125" hidden="1" customWidth="1"/>
    <col min="31" max="31" width="16" hidden="1" customWidth="1"/>
    <col min="32" max="32" width="17" hidden="1" customWidth="1"/>
    <col min="33" max="33" width="16.85546875" hidden="1" customWidth="1"/>
    <col min="34" max="36" width="18.42578125" hidden="1" customWidth="1"/>
    <col min="37" max="37" width="20.42578125" customWidth="1"/>
    <col min="38" max="38" width="19" bestFit="1" customWidth="1"/>
    <col min="39" max="39" width="14" style="11" customWidth="1"/>
    <col min="40" max="40" width="15.5703125" style="12" customWidth="1"/>
    <col min="41" max="41" width="28.42578125" bestFit="1" customWidth="1"/>
    <col min="42" max="42" width="19.42578125" bestFit="1" customWidth="1"/>
    <col min="44" max="44" width="20.5703125" customWidth="1"/>
    <col min="45" max="45" width="14" bestFit="1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3</v>
      </c>
      <c r="AH1" s="176"/>
      <c r="AI1" s="176" t="s">
        <v>142</v>
      </c>
      <c r="AJ1" s="177"/>
      <c r="AK1" s="18" t="s">
        <v>162</v>
      </c>
      <c r="AL1" s="19" t="s">
        <v>4</v>
      </c>
      <c r="AM1" s="20">
        <v>19.089395652173913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28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30</v>
      </c>
      <c r="AG2" s="24" t="s">
        <v>31</v>
      </c>
      <c r="AH2" s="25" t="s">
        <v>30</v>
      </c>
      <c r="AI2" s="25" t="s">
        <v>31</v>
      </c>
      <c r="AJ2" s="25" t="s">
        <v>30</v>
      </c>
      <c r="AK2" s="24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27" hidden="1" customHeight="1">
      <c r="B3" s="4" t="s">
        <v>65</v>
      </c>
      <c r="C3" s="5" t="s">
        <v>84</v>
      </c>
      <c r="D3" s="6" t="s">
        <v>173</v>
      </c>
      <c r="E3" s="4" t="s">
        <v>84</v>
      </c>
      <c r="F3" s="4" t="s">
        <v>40</v>
      </c>
      <c r="G3" s="4" t="s">
        <v>1344</v>
      </c>
      <c r="H3" s="6" t="s">
        <v>167</v>
      </c>
      <c r="I3" s="4" t="s">
        <v>58</v>
      </c>
      <c r="J3" s="106" t="s">
        <v>1453</v>
      </c>
      <c r="K3" t="s">
        <v>155</v>
      </c>
      <c r="M3" s="88" t="s">
        <v>1452</v>
      </c>
      <c r="N3" s="4" t="s">
        <v>74</v>
      </c>
      <c r="O3" s="39">
        <v>10123287</v>
      </c>
      <c r="P3" s="10">
        <v>1078</v>
      </c>
      <c r="Q3" s="14"/>
      <c r="R3" s="1">
        <f t="shared" ref="R3:R43" si="0">P3+Q3</f>
        <v>1078</v>
      </c>
      <c r="S3" s="6" t="s">
        <v>147</v>
      </c>
      <c r="T3" s="6">
        <v>3921</v>
      </c>
      <c r="U3" s="6">
        <v>4014096</v>
      </c>
      <c r="W3" s="22">
        <v>45525</v>
      </c>
      <c r="X3" s="10">
        <v>312180</v>
      </c>
      <c r="Y3" s="120" t="s">
        <v>1262</v>
      </c>
      <c r="Z3" s="82" t="s">
        <v>1664</v>
      </c>
      <c r="AA3" s="14">
        <f>45240+16425.23</f>
        <v>61665.229999999996</v>
      </c>
      <c r="AC3" s="14"/>
      <c r="AD3" s="17">
        <f t="shared" ref="AD3:AD27" si="1">AA3+AB3+AC3</f>
        <v>61665.229999999996</v>
      </c>
      <c r="AF3" s="10"/>
      <c r="AH3" s="10"/>
      <c r="AI3">
        <v>10263</v>
      </c>
      <c r="AJ3" s="43">
        <v>9639.6</v>
      </c>
      <c r="AK3" s="80">
        <f>R3*$AM$1</f>
        <v>20578.368513043479</v>
      </c>
      <c r="AM3" s="166">
        <f>AK3/X3</f>
        <v>6.5918279560008577E-2</v>
      </c>
      <c r="AN3" s="45" t="s">
        <v>1665</v>
      </c>
      <c r="AO3" s="13" t="str">
        <f t="shared" ref="AO3:AO27" si="2">+C3&amp;" "&amp;D3&amp;" "&amp;" "&amp;U3</f>
        <v>Brasil #3  4014096</v>
      </c>
      <c r="AQ3">
        <v>20012081</v>
      </c>
    </row>
    <row r="4" spans="1:16369" ht="27" hidden="1" customHeight="1">
      <c r="B4" s="4" t="s">
        <v>65</v>
      </c>
      <c r="C4" s="5" t="s">
        <v>113</v>
      </c>
      <c r="D4" s="6" t="s">
        <v>212</v>
      </c>
      <c r="E4" s="6" t="s">
        <v>624</v>
      </c>
      <c r="F4" s="4" t="s">
        <v>40</v>
      </c>
      <c r="G4" s="4" t="s">
        <v>1330</v>
      </c>
      <c r="H4" s="6" t="s">
        <v>167</v>
      </c>
      <c r="I4" s="4" t="s">
        <v>41</v>
      </c>
      <c r="J4" t="s">
        <v>1354</v>
      </c>
      <c r="K4" t="s">
        <v>155</v>
      </c>
      <c r="M4" s="9" t="s">
        <v>1353</v>
      </c>
      <c r="N4" s="4" t="s">
        <v>42</v>
      </c>
      <c r="O4" s="39" t="s">
        <v>1571</v>
      </c>
      <c r="P4" s="10">
        <v>2570</v>
      </c>
      <c r="Q4" s="14"/>
      <c r="R4" s="1">
        <f t="shared" si="0"/>
        <v>2570</v>
      </c>
      <c r="S4" s="6" t="s">
        <v>147</v>
      </c>
      <c r="T4" s="6">
        <v>3921</v>
      </c>
      <c r="U4" s="6">
        <v>4014043</v>
      </c>
      <c r="W4" s="22">
        <v>45519</v>
      </c>
      <c r="X4" s="10">
        <v>656428</v>
      </c>
      <c r="Y4" s="5" t="s">
        <v>42</v>
      </c>
      <c r="Z4" t="s">
        <v>1572</v>
      </c>
      <c r="AA4" s="14">
        <v>65202.6</v>
      </c>
      <c r="AC4" s="14"/>
      <c r="AD4" s="17">
        <f t="shared" si="1"/>
        <v>65202.6</v>
      </c>
      <c r="AF4" s="10"/>
      <c r="AH4" s="10"/>
      <c r="AI4">
        <v>10249</v>
      </c>
      <c r="AJ4" s="43">
        <v>9639.6</v>
      </c>
      <c r="AK4" s="80">
        <f t="shared" ref="AK4:AK49" si="3">R4*$AM$1</f>
        <v>49059.746826086957</v>
      </c>
      <c r="AM4" s="166">
        <f t="shared" ref="AM4:AM49" si="4">AK4/X4</f>
        <v>7.4737437809001078E-2</v>
      </c>
      <c r="AN4" s="45" t="s">
        <v>1573</v>
      </c>
      <c r="AO4" s="13" t="str">
        <f t="shared" si="2"/>
        <v>BIP WALDENCAST #14  4014043</v>
      </c>
      <c r="AP4">
        <v>4000694</v>
      </c>
    </row>
    <row r="5" spans="1:16369" ht="27" customHeight="1">
      <c r="B5" s="4" t="s">
        <v>65</v>
      </c>
      <c r="C5" s="5" t="s">
        <v>44</v>
      </c>
      <c r="D5" s="6" t="s">
        <v>1309</v>
      </c>
      <c r="E5" s="4" t="s">
        <v>46</v>
      </c>
      <c r="F5" s="4" t="s">
        <v>49</v>
      </c>
      <c r="G5" s="4" t="s">
        <v>1331</v>
      </c>
      <c r="H5" s="6" t="s">
        <v>167</v>
      </c>
      <c r="I5" s="4" t="s">
        <v>50</v>
      </c>
      <c r="J5" s="71" t="s">
        <v>1346</v>
      </c>
      <c r="K5" t="s">
        <v>155</v>
      </c>
      <c r="M5" s="9">
        <v>483351164</v>
      </c>
      <c r="N5" s="4" t="s">
        <v>51</v>
      </c>
      <c r="O5">
        <v>6206685492</v>
      </c>
      <c r="P5" s="10">
        <v>3485</v>
      </c>
      <c r="Q5" s="14"/>
      <c r="R5" s="1">
        <f t="shared" si="0"/>
        <v>3485</v>
      </c>
      <c r="S5" s="6" t="s">
        <v>151</v>
      </c>
      <c r="T5" s="6">
        <v>1632</v>
      </c>
      <c r="U5" s="6">
        <v>4021893</v>
      </c>
      <c r="W5" s="22">
        <v>45510</v>
      </c>
      <c r="X5" s="10">
        <v>1200102</v>
      </c>
      <c r="Y5" s="5" t="s">
        <v>189</v>
      </c>
      <c r="Z5" t="s">
        <v>170</v>
      </c>
      <c r="AA5" s="14"/>
      <c r="AC5" s="14"/>
      <c r="AD5" s="17">
        <f t="shared" si="1"/>
        <v>0</v>
      </c>
      <c r="AF5" s="10"/>
      <c r="AH5" s="10"/>
      <c r="AI5">
        <v>10233</v>
      </c>
      <c r="AJ5" s="43">
        <v>7018</v>
      </c>
      <c r="AK5" s="165">
        <f t="shared" si="3"/>
        <v>66526.543847826091</v>
      </c>
      <c r="AM5" s="166">
        <f t="shared" si="4"/>
        <v>5.5434074643510377E-2</v>
      </c>
      <c r="AN5" s="45" t="s">
        <v>1377</v>
      </c>
      <c r="AO5" s="13" t="str">
        <f t="shared" si="2"/>
        <v>BIP SALLY #157  4021893</v>
      </c>
    </row>
    <row r="6" spans="1:16369" ht="27" customHeight="1">
      <c r="B6" s="4" t="s">
        <v>65</v>
      </c>
      <c r="C6" s="5" t="s">
        <v>44</v>
      </c>
      <c r="D6" s="6" t="s">
        <v>1310</v>
      </c>
      <c r="E6" s="4" t="s">
        <v>46</v>
      </c>
      <c r="F6" s="4" t="s">
        <v>49</v>
      </c>
      <c r="G6" s="4" t="s">
        <v>1332</v>
      </c>
      <c r="H6" s="6" t="s">
        <v>167</v>
      </c>
      <c r="I6" s="4" t="s">
        <v>50</v>
      </c>
      <c r="J6" s="71" t="s">
        <v>1043</v>
      </c>
      <c r="K6" t="s">
        <v>155</v>
      </c>
      <c r="M6" s="9">
        <v>483351166</v>
      </c>
      <c r="N6" s="4" t="s">
        <v>51</v>
      </c>
      <c r="O6">
        <v>6207293598</v>
      </c>
      <c r="P6" s="10">
        <v>3485</v>
      </c>
      <c r="Q6" s="14"/>
      <c r="R6" s="1">
        <f t="shared" si="0"/>
        <v>3485</v>
      </c>
      <c r="S6" s="6" t="s">
        <v>151</v>
      </c>
      <c r="T6" s="6">
        <v>1632</v>
      </c>
      <c r="U6" s="6">
        <v>4022001</v>
      </c>
      <c r="W6" s="22">
        <v>45511</v>
      </c>
      <c r="X6" s="10">
        <v>1153025</v>
      </c>
      <c r="Y6" s="5" t="s">
        <v>189</v>
      </c>
      <c r="Z6" t="s">
        <v>170</v>
      </c>
      <c r="AA6" s="14"/>
      <c r="AC6" s="14"/>
      <c r="AD6" s="17">
        <f t="shared" si="1"/>
        <v>0</v>
      </c>
      <c r="AF6" s="10"/>
      <c r="AH6" s="10"/>
      <c r="AI6">
        <v>10231</v>
      </c>
      <c r="AJ6" s="43">
        <v>7018</v>
      </c>
      <c r="AK6" s="165">
        <f t="shared" si="3"/>
        <v>66526.543847826091</v>
      </c>
      <c r="AM6" s="166">
        <f t="shared" si="4"/>
        <v>5.7697399317296755E-2</v>
      </c>
      <c r="AN6" s="45" t="s">
        <v>1380</v>
      </c>
      <c r="AO6" s="13" t="str">
        <f t="shared" si="2"/>
        <v>BIP SALLY #158  4022001</v>
      </c>
    </row>
    <row r="7" spans="1:16369" ht="27" customHeight="1">
      <c r="B7" s="4" t="s">
        <v>65</v>
      </c>
      <c r="C7" s="6" t="s">
        <v>314</v>
      </c>
      <c r="D7" s="6" t="s">
        <v>176</v>
      </c>
      <c r="E7" s="6" t="s">
        <v>325</v>
      </c>
      <c r="F7" s="4" t="s">
        <v>49</v>
      </c>
      <c r="G7" s="4" t="s">
        <v>1341</v>
      </c>
      <c r="H7" s="6" t="s">
        <v>167</v>
      </c>
      <c r="I7" s="4" t="s">
        <v>50</v>
      </c>
      <c r="J7" s="71" t="s">
        <v>1348</v>
      </c>
      <c r="K7" t="s">
        <v>155</v>
      </c>
      <c r="M7" s="9">
        <v>484178237</v>
      </c>
      <c r="N7" s="4" t="s">
        <v>51</v>
      </c>
      <c r="O7">
        <v>6207132171</v>
      </c>
      <c r="P7" s="10">
        <v>6130</v>
      </c>
      <c r="Q7" s="14"/>
      <c r="R7" s="1">
        <f t="shared" si="0"/>
        <v>6130</v>
      </c>
      <c r="S7" s="6" t="s">
        <v>151</v>
      </c>
      <c r="T7" s="6">
        <v>1632</v>
      </c>
      <c r="U7" s="6">
        <v>4022120</v>
      </c>
      <c r="W7" s="22">
        <v>45512</v>
      </c>
      <c r="X7" s="10">
        <v>1450959</v>
      </c>
      <c r="Y7" s="5" t="s">
        <v>189</v>
      </c>
      <c r="Z7" t="s">
        <v>170</v>
      </c>
      <c r="AA7" s="14"/>
      <c r="AC7" s="14"/>
      <c r="AD7" s="17">
        <f t="shared" si="1"/>
        <v>0</v>
      </c>
      <c r="AF7" s="10"/>
      <c r="AH7" s="10"/>
      <c r="AI7">
        <v>10236</v>
      </c>
      <c r="AJ7" s="43">
        <v>7018</v>
      </c>
      <c r="AK7" s="165">
        <f t="shared" si="3"/>
        <v>117017.99534782609</v>
      </c>
      <c r="AM7" s="166">
        <f t="shared" si="4"/>
        <v>8.0648726358102524E-2</v>
      </c>
      <c r="AN7" s="45" t="s">
        <v>1380</v>
      </c>
      <c r="AO7" s="13" t="str">
        <f t="shared" si="2"/>
        <v>BIP-OLIGO #6  4022120</v>
      </c>
    </row>
    <row r="8" spans="1:16369" ht="27" customHeight="1">
      <c r="B8" s="4" t="s">
        <v>65</v>
      </c>
      <c r="C8" s="5" t="s">
        <v>113</v>
      </c>
      <c r="D8" s="6" t="s">
        <v>211</v>
      </c>
      <c r="E8" s="4" t="s">
        <v>48</v>
      </c>
      <c r="F8" s="4" t="s">
        <v>49</v>
      </c>
      <c r="G8" s="4" t="s">
        <v>1342</v>
      </c>
      <c r="H8" s="6" t="s">
        <v>167</v>
      </c>
      <c r="I8" s="4" t="s">
        <v>56</v>
      </c>
      <c r="J8" t="s">
        <v>1347</v>
      </c>
      <c r="K8" t="s">
        <v>155</v>
      </c>
      <c r="M8" s="9">
        <v>484178233</v>
      </c>
      <c r="N8" s="4" t="s">
        <v>51</v>
      </c>
      <c r="O8">
        <v>6207275008</v>
      </c>
      <c r="P8" s="10">
        <v>2080</v>
      </c>
      <c r="Q8" s="14"/>
      <c r="R8" s="1">
        <f t="shared" si="0"/>
        <v>2080</v>
      </c>
      <c r="S8" s="6" t="s">
        <v>151</v>
      </c>
      <c r="T8" s="6">
        <v>1632</v>
      </c>
      <c r="U8" s="6">
        <v>4022025</v>
      </c>
      <c r="W8" s="22">
        <v>45511</v>
      </c>
      <c r="X8" s="10">
        <v>87988</v>
      </c>
      <c r="Y8" s="5" t="s">
        <v>189</v>
      </c>
      <c r="Z8" t="s">
        <v>170</v>
      </c>
      <c r="AA8" s="14"/>
      <c r="AC8" s="14"/>
      <c r="AD8" s="17">
        <f t="shared" si="1"/>
        <v>0</v>
      </c>
      <c r="AF8" s="10"/>
      <c r="AH8" s="10"/>
      <c r="AI8" s="47" t="s">
        <v>245</v>
      </c>
      <c r="AJ8" s="10">
        <v>0</v>
      </c>
      <c r="AK8" s="165">
        <f t="shared" si="3"/>
        <v>39705.942956521736</v>
      </c>
      <c r="AM8" s="166">
        <f t="shared" si="4"/>
        <v>0.45126543342866909</v>
      </c>
      <c r="AN8" s="21">
        <v>45526</v>
      </c>
      <c r="AO8" s="13" t="str">
        <f t="shared" si="2"/>
        <v>BIP WALDENCAST #13  4022025</v>
      </c>
    </row>
    <row r="9" spans="1:16369" ht="30" customHeight="1">
      <c r="B9" s="4" t="s">
        <v>65</v>
      </c>
      <c r="C9" s="6" t="s">
        <v>228</v>
      </c>
      <c r="D9" s="6" t="s">
        <v>1327</v>
      </c>
      <c r="E9" s="4" t="s">
        <v>46</v>
      </c>
      <c r="F9" s="4" t="s">
        <v>49</v>
      </c>
      <c r="G9" s="40" t="s">
        <v>1343</v>
      </c>
      <c r="H9" s="6" t="s">
        <v>167</v>
      </c>
      <c r="I9" s="4" t="s">
        <v>50</v>
      </c>
      <c r="J9" s="69" t="s">
        <v>346</v>
      </c>
      <c r="K9" t="s">
        <v>155</v>
      </c>
      <c r="M9" s="9">
        <v>479676336</v>
      </c>
      <c r="N9" s="4" t="s">
        <v>51</v>
      </c>
      <c r="O9">
        <v>6207055150</v>
      </c>
      <c r="P9" s="10">
        <v>3485</v>
      </c>
      <c r="Q9" s="14"/>
      <c r="R9" s="1">
        <f t="shared" si="0"/>
        <v>3485</v>
      </c>
      <c r="S9" s="6" t="s">
        <v>151</v>
      </c>
      <c r="T9" s="6">
        <v>1632</v>
      </c>
      <c r="U9" s="6">
        <v>4022232</v>
      </c>
      <c r="V9">
        <v>4022875</v>
      </c>
      <c r="W9" s="22">
        <v>45516</v>
      </c>
      <c r="X9" s="10">
        <v>927210</v>
      </c>
      <c r="Y9" s="5" t="s">
        <v>189</v>
      </c>
      <c r="Z9" t="s">
        <v>170</v>
      </c>
      <c r="AA9" s="14"/>
      <c r="AC9" s="14"/>
      <c r="AD9" s="17">
        <f t="shared" si="1"/>
        <v>0</v>
      </c>
      <c r="AF9" s="10"/>
      <c r="AH9" s="10"/>
      <c r="AI9">
        <v>10239</v>
      </c>
      <c r="AJ9" s="43">
        <v>7018</v>
      </c>
      <c r="AK9" s="165">
        <f t="shared" si="3"/>
        <v>66526.543847826091</v>
      </c>
      <c r="AM9" s="166">
        <f t="shared" si="4"/>
        <v>7.1749165612780372E-2</v>
      </c>
      <c r="AN9" s="45" t="s">
        <v>1380</v>
      </c>
      <c r="AO9" s="13" t="str">
        <f t="shared" si="2"/>
        <v>BIP-SALLY+BIP-LOREAL #159+#11  4022232</v>
      </c>
    </row>
    <row r="10" spans="1:16369" ht="27" customHeight="1">
      <c r="B10" s="4" t="s">
        <v>65</v>
      </c>
      <c r="C10" s="5" t="s">
        <v>44</v>
      </c>
      <c r="D10" s="6" t="s">
        <v>1319</v>
      </c>
      <c r="E10" s="4" t="s">
        <v>46</v>
      </c>
      <c r="F10" s="4" t="s">
        <v>49</v>
      </c>
      <c r="G10" s="4" t="s">
        <v>1333</v>
      </c>
      <c r="H10" s="6" t="s">
        <v>167</v>
      </c>
      <c r="I10" s="4" t="s">
        <v>50</v>
      </c>
      <c r="J10" s="69" t="s">
        <v>1349</v>
      </c>
      <c r="K10" t="s">
        <v>155</v>
      </c>
      <c r="M10" s="9">
        <v>484178235</v>
      </c>
      <c r="N10" s="4" t="s">
        <v>51</v>
      </c>
      <c r="O10">
        <v>6206970337</v>
      </c>
      <c r="P10" s="10">
        <v>3485</v>
      </c>
      <c r="Q10" s="14"/>
      <c r="R10" s="1">
        <f t="shared" si="0"/>
        <v>3485</v>
      </c>
      <c r="S10" s="6" t="s">
        <v>151</v>
      </c>
      <c r="T10" s="6">
        <v>1632</v>
      </c>
      <c r="U10" s="6">
        <v>4022279</v>
      </c>
      <c r="W10" s="22">
        <v>45513</v>
      </c>
      <c r="X10" s="10">
        <v>1150587</v>
      </c>
      <c r="Y10" s="5" t="s">
        <v>189</v>
      </c>
      <c r="Z10" t="s">
        <v>170</v>
      </c>
      <c r="AA10" s="14"/>
      <c r="AC10" s="14"/>
      <c r="AD10" s="17">
        <f t="shared" si="1"/>
        <v>0</v>
      </c>
      <c r="AF10" s="10"/>
      <c r="AH10" s="10"/>
      <c r="AI10">
        <v>10240</v>
      </c>
      <c r="AJ10" s="43">
        <v>7018</v>
      </c>
      <c r="AK10" s="165">
        <f t="shared" si="3"/>
        <v>66526.543847826091</v>
      </c>
      <c r="AM10" s="166">
        <f t="shared" si="4"/>
        <v>5.781965540009238E-2</v>
      </c>
      <c r="AN10" s="45" t="s">
        <v>1378</v>
      </c>
      <c r="AO10" s="13" t="str">
        <f t="shared" si="2"/>
        <v>BIP SALLY #160  4022279</v>
      </c>
    </row>
    <row r="11" spans="1:16369" ht="27" customHeight="1">
      <c r="B11" s="4" t="s">
        <v>65</v>
      </c>
      <c r="C11" s="5" t="s">
        <v>44</v>
      </c>
      <c r="D11" s="6" t="s">
        <v>1320</v>
      </c>
      <c r="E11" s="4" t="s">
        <v>46</v>
      </c>
      <c r="F11" s="4" t="s">
        <v>49</v>
      </c>
      <c r="G11" s="4" t="s">
        <v>1334</v>
      </c>
      <c r="H11" s="6" t="s">
        <v>167</v>
      </c>
      <c r="I11" s="4" t="s">
        <v>50</v>
      </c>
      <c r="J11" s="69" t="s">
        <v>1350</v>
      </c>
      <c r="K11" t="s">
        <v>155</v>
      </c>
      <c r="M11" s="9">
        <v>484178236</v>
      </c>
      <c r="N11" s="4" t="s">
        <v>51</v>
      </c>
      <c r="O11">
        <v>6206976226</v>
      </c>
      <c r="P11" s="10">
        <v>3485</v>
      </c>
      <c r="Q11" s="14"/>
      <c r="R11" s="1">
        <f t="shared" si="0"/>
        <v>3485</v>
      </c>
      <c r="S11" s="6" t="s">
        <v>151</v>
      </c>
      <c r="T11" s="6">
        <v>1632</v>
      </c>
      <c r="U11" s="6">
        <v>4022406</v>
      </c>
      <c r="W11" s="22">
        <v>45516</v>
      </c>
      <c r="X11" s="10">
        <v>1736518</v>
      </c>
      <c r="Y11" s="5" t="s">
        <v>189</v>
      </c>
      <c r="Z11" t="s">
        <v>170</v>
      </c>
      <c r="AA11" s="14"/>
      <c r="AC11" s="14"/>
      <c r="AD11" s="17">
        <f t="shared" si="1"/>
        <v>0</v>
      </c>
      <c r="AF11" s="10"/>
      <c r="AH11" s="10"/>
      <c r="AI11">
        <v>10243</v>
      </c>
      <c r="AJ11" s="43">
        <v>7018</v>
      </c>
      <c r="AK11" s="165">
        <f t="shared" si="3"/>
        <v>66526.543847826091</v>
      </c>
      <c r="AM11" s="166">
        <f t="shared" si="4"/>
        <v>3.8310310545485907E-2</v>
      </c>
      <c r="AN11" s="45" t="s">
        <v>1379</v>
      </c>
      <c r="AO11" s="13" t="str">
        <f t="shared" si="2"/>
        <v>BIP SALLY #161  4022406</v>
      </c>
    </row>
    <row r="12" spans="1:16369" ht="27" customHeight="1">
      <c r="B12" s="4" t="s">
        <v>65</v>
      </c>
      <c r="C12" s="5" t="s">
        <v>44</v>
      </c>
      <c r="D12" s="6" t="s">
        <v>1321</v>
      </c>
      <c r="E12" s="4" t="s">
        <v>46</v>
      </c>
      <c r="F12" s="4" t="s">
        <v>49</v>
      </c>
      <c r="G12" s="4" t="s">
        <v>1335</v>
      </c>
      <c r="H12" s="6" t="s">
        <v>167</v>
      </c>
      <c r="I12" s="4" t="s">
        <v>50</v>
      </c>
      <c r="J12" s="69" t="s">
        <v>1042</v>
      </c>
      <c r="K12" t="s">
        <v>155</v>
      </c>
      <c r="M12" s="9">
        <v>484178232</v>
      </c>
      <c r="N12" s="4" t="s">
        <v>51</v>
      </c>
      <c r="O12">
        <v>6207041489</v>
      </c>
      <c r="P12" s="10">
        <v>3485</v>
      </c>
      <c r="Q12" s="14"/>
      <c r="R12" s="1">
        <f t="shared" si="0"/>
        <v>3485</v>
      </c>
      <c r="S12" s="6" t="s">
        <v>151</v>
      </c>
      <c r="T12" s="6">
        <v>1632</v>
      </c>
      <c r="U12" s="6">
        <v>4022786</v>
      </c>
      <c r="W12" s="22">
        <v>45517</v>
      </c>
      <c r="X12" s="10">
        <v>491459</v>
      </c>
      <c r="Y12" s="5" t="s">
        <v>189</v>
      </c>
      <c r="Z12" t="s">
        <v>170</v>
      </c>
      <c r="AA12" s="14"/>
      <c r="AC12" s="14"/>
      <c r="AD12" s="17">
        <f t="shared" si="1"/>
        <v>0</v>
      </c>
      <c r="AF12" s="10"/>
      <c r="AH12" s="10"/>
      <c r="AI12">
        <v>10250</v>
      </c>
      <c r="AJ12" s="43">
        <v>7018</v>
      </c>
      <c r="AK12" s="165">
        <f t="shared" si="3"/>
        <v>66526.543847826091</v>
      </c>
      <c r="AM12" s="166">
        <f t="shared" si="4"/>
        <v>0.13536539944904069</v>
      </c>
      <c r="AN12" s="45" t="s">
        <v>1378</v>
      </c>
      <c r="AO12" s="13" t="str">
        <f t="shared" si="2"/>
        <v>BIP SALLY #162  4022786</v>
      </c>
    </row>
    <row r="13" spans="1:16369" ht="27" customHeight="1">
      <c r="B13" s="4" t="s">
        <v>65</v>
      </c>
      <c r="C13" s="5" t="s">
        <v>44</v>
      </c>
      <c r="D13" s="6" t="s">
        <v>1322</v>
      </c>
      <c r="E13" s="4" t="s">
        <v>46</v>
      </c>
      <c r="F13" s="4" t="s">
        <v>49</v>
      </c>
      <c r="G13" s="4" t="s">
        <v>1336</v>
      </c>
      <c r="H13" s="6" t="s">
        <v>167</v>
      </c>
      <c r="I13" s="4" t="s">
        <v>50</v>
      </c>
      <c r="J13" s="94" t="s">
        <v>1351</v>
      </c>
      <c r="K13" t="s">
        <v>155</v>
      </c>
      <c r="M13" s="9">
        <v>484835537</v>
      </c>
      <c r="N13" s="4" t="s">
        <v>51</v>
      </c>
      <c r="O13">
        <v>6207053763</v>
      </c>
      <c r="P13" s="10">
        <v>3485</v>
      </c>
      <c r="Q13" s="14"/>
      <c r="R13" s="1">
        <f t="shared" si="0"/>
        <v>3485</v>
      </c>
      <c r="S13" s="6" t="s">
        <v>151</v>
      </c>
      <c r="T13" s="6">
        <v>1632</v>
      </c>
      <c r="U13" s="6">
        <v>4022742</v>
      </c>
      <c r="W13" s="22">
        <v>45517</v>
      </c>
      <c r="X13" s="10">
        <v>1613555</v>
      </c>
      <c r="Y13" s="5" t="s">
        <v>189</v>
      </c>
      <c r="Z13" t="s">
        <v>170</v>
      </c>
      <c r="AA13" s="14"/>
      <c r="AC13" s="14"/>
      <c r="AD13" s="17">
        <f t="shared" si="1"/>
        <v>0</v>
      </c>
      <c r="AF13" s="10"/>
      <c r="AH13" s="10"/>
      <c r="AI13">
        <v>10251</v>
      </c>
      <c r="AJ13" s="43">
        <v>7018</v>
      </c>
      <c r="AK13" s="165">
        <f t="shared" si="3"/>
        <v>66526.543847826091</v>
      </c>
      <c r="AM13" s="166">
        <f t="shared" si="4"/>
        <v>4.1229796224997652E-2</v>
      </c>
      <c r="AN13" s="45" t="s">
        <v>1380</v>
      </c>
      <c r="AO13" s="13" t="str">
        <f t="shared" si="2"/>
        <v>BIP SALLY #163  4022742</v>
      </c>
    </row>
    <row r="14" spans="1:16369" ht="27" customHeight="1">
      <c r="B14" s="4" t="s">
        <v>65</v>
      </c>
      <c r="C14" s="5" t="s">
        <v>44</v>
      </c>
      <c r="D14" s="6" t="s">
        <v>1323</v>
      </c>
      <c r="E14" s="4" t="s">
        <v>46</v>
      </c>
      <c r="F14" s="4" t="s">
        <v>49</v>
      </c>
      <c r="G14" s="4" t="s">
        <v>1337</v>
      </c>
      <c r="H14" s="6" t="s">
        <v>167</v>
      </c>
      <c r="I14" s="4" t="s">
        <v>50</v>
      </c>
      <c r="J14" s="71" t="s">
        <v>1252</v>
      </c>
      <c r="K14" t="s">
        <v>155</v>
      </c>
      <c r="M14" s="9">
        <v>484178235</v>
      </c>
      <c r="N14" s="4" t="s">
        <v>51</v>
      </c>
      <c r="O14">
        <v>6207118756</v>
      </c>
      <c r="P14" s="10">
        <v>3485</v>
      </c>
      <c r="Q14" s="14"/>
      <c r="R14" s="1">
        <f t="shared" si="0"/>
        <v>3485</v>
      </c>
      <c r="S14" s="6" t="s">
        <v>151</v>
      </c>
      <c r="T14" s="6">
        <v>1632</v>
      </c>
      <c r="U14" s="6">
        <v>4022826</v>
      </c>
      <c r="W14" s="22">
        <v>45518</v>
      </c>
      <c r="X14" s="10">
        <v>1918049</v>
      </c>
      <c r="Y14" s="5" t="s">
        <v>189</v>
      </c>
      <c r="Z14" t="s">
        <v>170</v>
      </c>
      <c r="AA14" s="14"/>
      <c r="AC14" s="14"/>
      <c r="AD14" s="17">
        <f t="shared" si="1"/>
        <v>0</v>
      </c>
      <c r="AF14" s="10"/>
      <c r="AH14" s="10"/>
      <c r="AI14">
        <v>10255</v>
      </c>
      <c r="AJ14" s="43">
        <v>7018</v>
      </c>
      <c r="AK14" s="165">
        <f t="shared" si="3"/>
        <v>66526.543847826091</v>
      </c>
      <c r="AM14" s="166">
        <f t="shared" si="4"/>
        <v>3.46844860834244E-2</v>
      </c>
      <c r="AN14" s="45" t="s">
        <v>1380</v>
      </c>
      <c r="AO14" s="13" t="str">
        <f t="shared" si="2"/>
        <v>BIP SALLY #164  4022826</v>
      </c>
    </row>
    <row r="15" spans="1:16369" ht="27" customHeight="1">
      <c r="B15" s="4" t="s">
        <v>65</v>
      </c>
      <c r="C15" s="5" t="s">
        <v>44</v>
      </c>
      <c r="D15" s="6" t="s">
        <v>1324</v>
      </c>
      <c r="E15" s="4" t="s">
        <v>46</v>
      </c>
      <c r="F15" s="4" t="s">
        <v>49</v>
      </c>
      <c r="G15" s="4" t="s">
        <v>1338</v>
      </c>
      <c r="H15" s="6" t="s">
        <v>167</v>
      </c>
      <c r="I15" s="4" t="s">
        <v>50</v>
      </c>
      <c r="J15" s="71" t="s">
        <v>1352</v>
      </c>
      <c r="K15" t="s">
        <v>155</v>
      </c>
      <c r="M15" s="9">
        <v>485070845</v>
      </c>
      <c r="N15" s="4" t="s">
        <v>51</v>
      </c>
      <c r="O15" s="39">
        <v>6207287951</v>
      </c>
      <c r="P15" s="10">
        <v>3485</v>
      </c>
      <c r="Q15" s="14"/>
      <c r="R15" s="1">
        <f t="shared" si="0"/>
        <v>3485</v>
      </c>
      <c r="S15" s="6" t="s">
        <v>151</v>
      </c>
      <c r="T15" s="6">
        <v>1632</v>
      </c>
      <c r="U15" s="6">
        <v>4022930</v>
      </c>
      <c r="W15" s="22">
        <v>45518</v>
      </c>
      <c r="X15" s="10">
        <v>1804228</v>
      </c>
      <c r="Y15" s="5" t="s">
        <v>189</v>
      </c>
      <c r="Z15" t="s">
        <v>170</v>
      </c>
      <c r="AA15" s="14"/>
      <c r="AC15" s="14"/>
      <c r="AD15" s="17">
        <f t="shared" si="1"/>
        <v>0</v>
      </c>
      <c r="AF15" s="10"/>
      <c r="AH15" s="10"/>
      <c r="AI15">
        <v>10256</v>
      </c>
      <c r="AJ15" s="43">
        <v>7018</v>
      </c>
      <c r="AK15" s="165">
        <f t="shared" si="3"/>
        <v>66526.543847826091</v>
      </c>
      <c r="AM15" s="166">
        <f t="shared" si="4"/>
        <v>3.6872581429745074E-2</v>
      </c>
      <c r="AN15" s="45" t="s">
        <v>1481</v>
      </c>
      <c r="AO15" s="13" t="str">
        <f t="shared" si="2"/>
        <v>BIP SALLY #165  4022930</v>
      </c>
    </row>
    <row r="16" spans="1:16369" ht="27" customHeight="1">
      <c r="B16" s="4" t="s">
        <v>65</v>
      </c>
      <c r="C16" s="5" t="s">
        <v>44</v>
      </c>
      <c r="D16" s="6" t="s">
        <v>1325</v>
      </c>
      <c r="E16" s="4" t="s">
        <v>46</v>
      </c>
      <c r="F16" s="4" t="s">
        <v>49</v>
      </c>
      <c r="G16" s="4" t="s">
        <v>1339</v>
      </c>
      <c r="H16" s="6" t="s">
        <v>167</v>
      </c>
      <c r="I16" s="4" t="s">
        <v>50</v>
      </c>
      <c r="J16" s="71" t="s">
        <v>456</v>
      </c>
      <c r="K16" t="s">
        <v>155</v>
      </c>
      <c r="M16" s="9">
        <v>485070850</v>
      </c>
      <c r="N16" s="4" t="s">
        <v>51</v>
      </c>
      <c r="O16">
        <v>6207278432</v>
      </c>
      <c r="P16" s="10">
        <v>3485</v>
      </c>
      <c r="Q16" s="14"/>
      <c r="R16" s="1">
        <f t="shared" si="0"/>
        <v>3485</v>
      </c>
      <c r="S16" s="6" t="s">
        <v>151</v>
      </c>
      <c r="T16" s="6">
        <v>1632</v>
      </c>
      <c r="U16" s="6">
        <v>4023031</v>
      </c>
      <c r="W16" s="22">
        <v>45519</v>
      </c>
      <c r="X16" s="10">
        <v>1747452</v>
      </c>
      <c r="Y16" s="5" t="s">
        <v>189</v>
      </c>
      <c r="Z16" t="s">
        <v>170</v>
      </c>
      <c r="AA16" s="14"/>
      <c r="AC16" s="14"/>
      <c r="AD16" s="17">
        <f t="shared" si="1"/>
        <v>0</v>
      </c>
      <c r="AF16" s="10"/>
      <c r="AH16" s="10"/>
      <c r="AI16">
        <v>10257</v>
      </c>
      <c r="AJ16" s="43">
        <v>7018</v>
      </c>
      <c r="AK16" s="165">
        <f t="shared" si="3"/>
        <v>66526.543847826091</v>
      </c>
      <c r="AM16" s="166">
        <f t="shared" si="4"/>
        <v>3.8070598704757611E-2</v>
      </c>
      <c r="AN16" s="45" t="s">
        <v>1380</v>
      </c>
      <c r="AO16" s="13" t="str">
        <f t="shared" si="2"/>
        <v>BIP SALLY #166  4023031</v>
      </c>
    </row>
    <row r="17" spans="1:45" ht="27" customHeight="1">
      <c r="B17" s="4" t="s">
        <v>65</v>
      </c>
      <c r="C17" s="5" t="s">
        <v>44</v>
      </c>
      <c r="D17" s="6" t="s">
        <v>1326</v>
      </c>
      <c r="E17" s="4" t="s">
        <v>46</v>
      </c>
      <c r="F17" s="4" t="s">
        <v>49</v>
      </c>
      <c r="G17" s="4" t="s">
        <v>1340</v>
      </c>
      <c r="H17" s="6" t="s">
        <v>167</v>
      </c>
      <c r="I17" s="4" t="s">
        <v>50</v>
      </c>
      <c r="J17" s="71" t="s">
        <v>1355</v>
      </c>
      <c r="K17" t="s">
        <v>155</v>
      </c>
      <c r="M17" s="9">
        <v>485070847</v>
      </c>
      <c r="N17" s="4" t="s">
        <v>51</v>
      </c>
      <c r="O17" s="39">
        <v>6207542997</v>
      </c>
      <c r="P17" s="10">
        <v>3485</v>
      </c>
      <c r="Q17" s="14"/>
      <c r="R17" s="1">
        <f t="shared" si="0"/>
        <v>3485</v>
      </c>
      <c r="S17" s="6" t="s">
        <v>151</v>
      </c>
      <c r="T17" s="6">
        <v>1632</v>
      </c>
      <c r="U17" s="6">
        <v>4023476</v>
      </c>
      <c r="W17" s="22">
        <v>45524</v>
      </c>
      <c r="X17" s="10">
        <v>1459784</v>
      </c>
      <c r="Y17" s="5" t="s">
        <v>189</v>
      </c>
      <c r="Z17" t="s">
        <v>170</v>
      </c>
      <c r="AA17" s="14"/>
      <c r="AC17" s="14"/>
      <c r="AD17" s="17">
        <f t="shared" si="1"/>
        <v>0</v>
      </c>
      <c r="AF17" s="10"/>
      <c r="AH17" s="10"/>
      <c r="AI17">
        <v>10270</v>
      </c>
      <c r="AJ17" s="43">
        <v>7018</v>
      </c>
      <c r="AK17" s="165">
        <f t="shared" si="3"/>
        <v>66526.543847826091</v>
      </c>
      <c r="AM17" s="166">
        <f t="shared" si="4"/>
        <v>4.557286821052025E-2</v>
      </c>
      <c r="AN17" s="45" t="s">
        <v>1579</v>
      </c>
      <c r="AO17" s="13" t="str">
        <f t="shared" si="2"/>
        <v>BIP SALLY #167  4023476</v>
      </c>
    </row>
    <row r="18" spans="1:45" ht="27" customHeight="1">
      <c r="B18" s="4" t="s">
        <v>65</v>
      </c>
      <c r="C18" s="6" t="s">
        <v>228</v>
      </c>
      <c r="D18" s="6" t="s">
        <v>1328</v>
      </c>
      <c r="E18" s="4" t="s">
        <v>46</v>
      </c>
      <c r="F18" s="4" t="s">
        <v>49</v>
      </c>
      <c r="G18" s="40" t="s">
        <v>1356</v>
      </c>
      <c r="H18" s="6" t="s">
        <v>167</v>
      </c>
      <c r="I18" s="4" t="s">
        <v>50</v>
      </c>
      <c r="J18" s="71" t="s">
        <v>1407</v>
      </c>
      <c r="K18" t="s">
        <v>155</v>
      </c>
      <c r="M18" s="9">
        <v>485893455</v>
      </c>
      <c r="N18" s="4" t="s">
        <v>51</v>
      </c>
      <c r="O18">
        <v>6207639542</v>
      </c>
      <c r="P18" s="10">
        <v>3485</v>
      </c>
      <c r="Q18" s="14"/>
      <c r="R18" s="1">
        <f t="shared" si="0"/>
        <v>3485</v>
      </c>
      <c r="S18" s="6" t="s">
        <v>151</v>
      </c>
      <c r="T18" s="6">
        <v>1632</v>
      </c>
      <c r="U18" s="6">
        <v>4023570</v>
      </c>
      <c r="W18" s="22">
        <v>45525</v>
      </c>
      <c r="X18" s="10">
        <v>1585826</v>
      </c>
      <c r="Y18" s="5" t="s">
        <v>189</v>
      </c>
      <c r="Z18" t="s">
        <v>170</v>
      </c>
      <c r="AA18" s="14"/>
      <c r="AC18" s="14"/>
      <c r="AD18" s="17">
        <f t="shared" si="1"/>
        <v>0</v>
      </c>
      <c r="AF18" s="10"/>
      <c r="AH18" s="10"/>
      <c r="AI18">
        <v>10276</v>
      </c>
      <c r="AJ18" s="43">
        <v>7018</v>
      </c>
      <c r="AK18" s="165">
        <f t="shared" si="3"/>
        <v>66526.543847826091</v>
      </c>
      <c r="AM18" s="166">
        <f t="shared" si="4"/>
        <v>4.1950720853250037E-2</v>
      </c>
      <c r="AN18" s="45" t="s">
        <v>1437</v>
      </c>
      <c r="AO18" s="13" t="str">
        <f t="shared" si="2"/>
        <v>BIP-SALLY+BIP-LOREAL #168+#12  4023570</v>
      </c>
    </row>
    <row r="19" spans="1:45" ht="42" customHeight="1">
      <c r="B19" s="4" t="s">
        <v>65</v>
      </c>
      <c r="C19" s="5" t="s">
        <v>103</v>
      </c>
      <c r="D19" s="6" t="s">
        <v>1329</v>
      </c>
      <c r="E19" s="4" t="s">
        <v>46</v>
      </c>
      <c r="F19" s="4" t="s">
        <v>49</v>
      </c>
      <c r="G19" s="4" t="s">
        <v>1345</v>
      </c>
      <c r="H19" s="6" t="s">
        <v>167</v>
      </c>
      <c r="I19" s="4" t="s">
        <v>50</v>
      </c>
      <c r="K19" t="s">
        <v>155</v>
      </c>
      <c r="M19" s="9" t="s">
        <v>1493</v>
      </c>
      <c r="N19" s="6" t="s">
        <v>452</v>
      </c>
      <c r="O19">
        <v>95955621</v>
      </c>
      <c r="P19" s="10">
        <v>3404.7</v>
      </c>
      <c r="Q19" s="14"/>
      <c r="R19" s="1">
        <f t="shared" si="0"/>
        <v>3404.7</v>
      </c>
      <c r="S19" s="6" t="s">
        <v>151</v>
      </c>
      <c r="T19" s="6">
        <v>1688</v>
      </c>
      <c r="U19" s="6">
        <v>4003625</v>
      </c>
      <c r="W19" s="22">
        <v>45523</v>
      </c>
      <c r="X19" s="10">
        <v>1099142</v>
      </c>
      <c r="Y19" s="5" t="s">
        <v>75</v>
      </c>
      <c r="Z19" t="s">
        <v>1381</v>
      </c>
      <c r="AA19" s="14">
        <v>8043.84</v>
      </c>
      <c r="AC19" s="14"/>
      <c r="AD19" s="17">
        <f t="shared" si="1"/>
        <v>8043.84</v>
      </c>
      <c r="AF19" s="10"/>
      <c r="AH19" s="10"/>
      <c r="AI19">
        <v>10271</v>
      </c>
      <c r="AJ19" s="43">
        <v>7018</v>
      </c>
      <c r="AK19" s="165">
        <f t="shared" si="3"/>
        <v>64993.665376956516</v>
      </c>
      <c r="AM19" s="166">
        <f t="shared" si="4"/>
        <v>5.9131272735421368E-2</v>
      </c>
      <c r="AN19" s="45" t="s">
        <v>1435</v>
      </c>
      <c r="AO19" s="13" t="str">
        <f t="shared" si="2"/>
        <v>BIP ALFA #35  4003625</v>
      </c>
      <c r="AP19">
        <v>40000606</v>
      </c>
      <c r="AQ19">
        <v>20009566</v>
      </c>
    </row>
    <row r="20" spans="1:45" ht="47.25" customHeight="1">
      <c r="B20" s="4" t="s">
        <v>65</v>
      </c>
      <c r="C20" s="5" t="s">
        <v>103</v>
      </c>
      <c r="D20" s="6" t="s">
        <v>340</v>
      </c>
      <c r="E20" s="4" t="s">
        <v>46</v>
      </c>
      <c r="F20" s="4" t="s">
        <v>49</v>
      </c>
      <c r="G20" s="4" t="s">
        <v>1357</v>
      </c>
      <c r="H20" s="6" t="s">
        <v>167</v>
      </c>
      <c r="I20" s="4" t="s">
        <v>50</v>
      </c>
      <c r="K20" t="s">
        <v>155</v>
      </c>
      <c r="M20" s="9" t="s">
        <v>1494</v>
      </c>
      <c r="N20" s="6" t="s">
        <v>452</v>
      </c>
      <c r="O20">
        <v>96085726</v>
      </c>
      <c r="P20" s="10">
        <v>3404.7</v>
      </c>
      <c r="Q20" s="14"/>
      <c r="R20" s="1">
        <f t="shared" si="0"/>
        <v>3404.7</v>
      </c>
      <c r="S20" s="6" t="s">
        <v>151</v>
      </c>
      <c r="T20" s="6">
        <v>1688</v>
      </c>
      <c r="U20" s="6">
        <v>4003632</v>
      </c>
      <c r="W20" s="22">
        <v>45524</v>
      </c>
      <c r="X20" s="10">
        <v>1349910</v>
      </c>
      <c r="Y20" s="5" t="s">
        <v>75</v>
      </c>
      <c r="Z20" t="s">
        <v>1436</v>
      </c>
      <c r="AA20" s="14">
        <v>8043.84</v>
      </c>
      <c r="AC20" s="14"/>
      <c r="AD20" s="17">
        <f t="shared" si="1"/>
        <v>8043.84</v>
      </c>
      <c r="AF20" s="10"/>
      <c r="AH20" s="10"/>
      <c r="AI20">
        <v>10277</v>
      </c>
      <c r="AJ20" s="43">
        <v>7018</v>
      </c>
      <c r="AK20" s="165">
        <f t="shared" si="3"/>
        <v>64993.665376956516</v>
      </c>
      <c r="AM20" s="166">
        <f t="shared" si="4"/>
        <v>4.8146665612490105E-2</v>
      </c>
      <c r="AN20" s="45" t="s">
        <v>1439</v>
      </c>
      <c r="AO20" s="13" t="str">
        <f t="shared" si="2"/>
        <v>BIP ALFA #36  4003632</v>
      </c>
      <c r="AP20">
        <v>40000607</v>
      </c>
      <c r="AQ20">
        <v>20009583</v>
      </c>
    </row>
    <row r="21" spans="1:45" ht="34.5" hidden="1" customHeight="1">
      <c r="B21" s="4" t="s">
        <v>65</v>
      </c>
      <c r="C21" s="5" t="s">
        <v>92</v>
      </c>
      <c r="D21" s="6" t="s">
        <v>247</v>
      </c>
      <c r="E21" s="5" t="s">
        <v>92</v>
      </c>
      <c r="F21" s="4" t="s">
        <v>40</v>
      </c>
      <c r="G21" s="40" t="s">
        <v>1417</v>
      </c>
      <c r="H21" s="6" t="s">
        <v>167</v>
      </c>
      <c r="I21" s="6" t="s">
        <v>432</v>
      </c>
      <c r="J21" s="109" t="s">
        <v>1416</v>
      </c>
      <c r="K21" t="s">
        <v>155</v>
      </c>
      <c r="M21" s="9">
        <v>64633268</v>
      </c>
      <c r="N21" s="4" t="s">
        <v>74</v>
      </c>
      <c r="O21" s="39">
        <v>10122795</v>
      </c>
      <c r="P21" s="10">
        <v>1528</v>
      </c>
      <c r="Q21" s="14"/>
      <c r="R21" s="1">
        <f t="shared" si="0"/>
        <v>1528</v>
      </c>
      <c r="S21" s="6" t="s">
        <v>147</v>
      </c>
      <c r="T21" s="6">
        <v>3921</v>
      </c>
      <c r="U21" s="6">
        <v>4014638</v>
      </c>
      <c r="W21" s="22">
        <v>45527</v>
      </c>
      <c r="X21" s="10">
        <v>1662554</v>
      </c>
      <c r="Y21" s="5" t="s">
        <v>1612</v>
      </c>
      <c r="Z21" s="123" t="s">
        <v>1611</v>
      </c>
      <c r="AA21" s="14">
        <v>32953.46</v>
      </c>
      <c r="AC21" s="14"/>
      <c r="AD21" s="17">
        <f t="shared" si="1"/>
        <v>32953.46</v>
      </c>
      <c r="AF21" s="10"/>
      <c r="AH21" s="10"/>
      <c r="AI21">
        <v>10289</v>
      </c>
      <c r="AJ21" s="43">
        <v>9639.6</v>
      </c>
      <c r="AK21" s="80">
        <f t="shared" si="3"/>
        <v>29168.596556521738</v>
      </c>
      <c r="AM21" s="166">
        <f t="shared" si="4"/>
        <v>1.7544450620263604E-2</v>
      </c>
      <c r="AN21" s="45" t="s">
        <v>1613</v>
      </c>
      <c r="AO21" s="13" t="str">
        <f t="shared" si="2"/>
        <v>Italia #18  4014638</v>
      </c>
      <c r="AP21" t="s">
        <v>1627</v>
      </c>
    </row>
    <row r="22" spans="1:45" ht="46.5" hidden="1" customHeight="1">
      <c r="B22" s="4" t="s">
        <v>65</v>
      </c>
      <c r="C22" s="5" t="s">
        <v>92</v>
      </c>
      <c r="D22" s="6" t="s">
        <v>249</v>
      </c>
      <c r="E22" s="5" t="s">
        <v>92</v>
      </c>
      <c r="F22" s="4" t="s">
        <v>40</v>
      </c>
      <c r="G22" s="4" t="s">
        <v>1420</v>
      </c>
      <c r="H22" s="6" t="s">
        <v>167</v>
      </c>
      <c r="I22" s="4" t="s">
        <v>41</v>
      </c>
      <c r="J22" s="106" t="s">
        <v>1454</v>
      </c>
      <c r="K22" t="s">
        <v>155</v>
      </c>
      <c r="M22" s="9">
        <v>61300515</v>
      </c>
      <c r="N22" s="4" t="s">
        <v>74</v>
      </c>
      <c r="O22" s="39">
        <v>10123159</v>
      </c>
      <c r="P22" s="10">
        <v>828</v>
      </c>
      <c r="Q22" s="14"/>
      <c r="R22" s="1">
        <f t="shared" si="0"/>
        <v>828</v>
      </c>
      <c r="S22" s="6" t="s">
        <v>147</v>
      </c>
      <c r="T22" s="6">
        <v>3921</v>
      </c>
      <c r="U22" s="6">
        <v>4014821</v>
      </c>
      <c r="W22" s="22">
        <v>45533</v>
      </c>
      <c r="X22" s="10">
        <v>738938</v>
      </c>
      <c r="Y22" s="99" t="s">
        <v>1243</v>
      </c>
      <c r="Z22" s="82" t="s">
        <v>1686</v>
      </c>
      <c r="AA22" s="14">
        <f>45240+16471.12</f>
        <v>61711.119999999995</v>
      </c>
      <c r="AC22" s="14"/>
      <c r="AD22" s="17">
        <f t="shared" si="1"/>
        <v>61711.119999999995</v>
      </c>
      <c r="AF22" s="10"/>
      <c r="AH22" s="10"/>
      <c r="AI22">
        <v>10305</v>
      </c>
      <c r="AJ22" s="43">
        <v>9639.6</v>
      </c>
      <c r="AK22" s="80">
        <f t="shared" si="3"/>
        <v>15806.0196</v>
      </c>
      <c r="AM22" s="166">
        <f t="shared" si="4"/>
        <v>2.1390183750192845E-2</v>
      </c>
      <c r="AN22" s="45" t="s">
        <v>1687</v>
      </c>
      <c r="AO22" s="13" t="str">
        <f t="shared" si="2"/>
        <v>Italia #19  4014821</v>
      </c>
      <c r="AQ22">
        <v>20012082</v>
      </c>
    </row>
    <row r="23" spans="1:45" ht="51" hidden="1" customHeight="1">
      <c r="B23" s="4" t="s">
        <v>65</v>
      </c>
      <c r="C23" s="5" t="s">
        <v>43</v>
      </c>
      <c r="D23" s="6" t="s">
        <v>247</v>
      </c>
      <c r="E23" s="5" t="s">
        <v>43</v>
      </c>
      <c r="F23" s="4" t="s">
        <v>40</v>
      </c>
      <c r="G23" s="40" t="s">
        <v>1421</v>
      </c>
      <c r="H23" s="6" t="s">
        <v>167</v>
      </c>
      <c r="I23" s="6" t="s">
        <v>432</v>
      </c>
      <c r="J23" s="117" t="s">
        <v>1455</v>
      </c>
      <c r="K23" t="s">
        <v>155</v>
      </c>
      <c r="M23" s="88" t="s">
        <v>1811</v>
      </c>
      <c r="N23" s="4" t="s">
        <v>42</v>
      </c>
      <c r="O23" s="39" t="s">
        <v>1574</v>
      </c>
      <c r="P23" s="10">
        <v>1180</v>
      </c>
      <c r="Q23" s="14"/>
      <c r="R23" s="1">
        <f t="shared" si="0"/>
        <v>1180</v>
      </c>
      <c r="S23" s="6" t="s">
        <v>146</v>
      </c>
      <c r="T23" s="6">
        <v>3921</v>
      </c>
      <c r="U23" s="6">
        <v>4003317</v>
      </c>
      <c r="W23" s="22">
        <v>45532</v>
      </c>
      <c r="X23" s="10">
        <v>7685445</v>
      </c>
      <c r="Y23" s="5" t="s">
        <v>42</v>
      </c>
      <c r="Z23" t="s">
        <v>1575</v>
      </c>
      <c r="AA23" s="14">
        <v>123479.43</v>
      </c>
      <c r="AC23" s="14"/>
      <c r="AD23" s="17">
        <f t="shared" si="1"/>
        <v>123479.43</v>
      </c>
      <c r="AE23" t="s">
        <v>1715</v>
      </c>
      <c r="AF23" s="10">
        <v>2204</v>
      </c>
      <c r="AH23" s="10"/>
      <c r="AI23">
        <v>10296</v>
      </c>
      <c r="AJ23" s="43">
        <v>20300</v>
      </c>
      <c r="AK23" s="80">
        <f t="shared" si="3"/>
        <v>22525.486869565219</v>
      </c>
      <c r="AM23" s="166">
        <f>AK23/X23</f>
        <v>2.9309281205662416E-3</v>
      </c>
      <c r="AN23" s="45" t="s">
        <v>1716</v>
      </c>
      <c r="AO23" s="13" t="str">
        <f t="shared" si="2"/>
        <v>Perú #18  4003317</v>
      </c>
      <c r="AP23">
        <v>40000695</v>
      </c>
      <c r="AQ23">
        <v>20010671</v>
      </c>
      <c r="AS23">
        <v>20012090</v>
      </c>
    </row>
    <row r="24" spans="1:45" ht="27" hidden="1" customHeight="1">
      <c r="B24" s="4" t="s">
        <v>65</v>
      </c>
      <c r="C24" s="5" t="s">
        <v>43</v>
      </c>
      <c r="D24" s="6" t="s">
        <v>249</v>
      </c>
      <c r="E24" s="5" t="s">
        <v>43</v>
      </c>
      <c r="F24" s="4" t="s">
        <v>40</v>
      </c>
      <c r="G24" s="4" t="s">
        <v>1422</v>
      </c>
      <c r="H24" s="6" t="s">
        <v>167</v>
      </c>
      <c r="I24" s="6" t="s">
        <v>41</v>
      </c>
      <c r="J24" t="s">
        <v>1456</v>
      </c>
      <c r="K24" t="s">
        <v>155</v>
      </c>
      <c r="M24" s="9">
        <v>61300515</v>
      </c>
      <c r="N24" s="4" t="s">
        <v>74</v>
      </c>
      <c r="O24" s="39">
        <v>10123436</v>
      </c>
      <c r="P24" s="10">
        <v>618</v>
      </c>
      <c r="Q24" s="14"/>
      <c r="R24" s="1">
        <f t="shared" si="0"/>
        <v>618</v>
      </c>
      <c r="S24" s="6" t="s">
        <v>146</v>
      </c>
      <c r="T24" s="6">
        <v>3921</v>
      </c>
      <c r="U24" s="6">
        <v>4003429</v>
      </c>
      <c r="W24" s="22">
        <v>45535</v>
      </c>
      <c r="X24" s="10">
        <v>1602944</v>
      </c>
      <c r="Y24" s="99" t="s">
        <v>1243</v>
      </c>
      <c r="Z24" s="82" t="s">
        <v>1662</v>
      </c>
      <c r="AA24" s="14">
        <f>64960+16627.32</f>
        <v>81587.320000000007</v>
      </c>
      <c r="AC24" s="14"/>
      <c r="AD24" s="17">
        <f t="shared" si="1"/>
        <v>81587.320000000007</v>
      </c>
      <c r="AE24" t="s">
        <v>1713</v>
      </c>
      <c r="AF24" s="10">
        <v>2204</v>
      </c>
      <c r="AH24" s="10"/>
      <c r="AI24">
        <v>10314</v>
      </c>
      <c r="AJ24" s="43">
        <v>20300</v>
      </c>
      <c r="AK24" s="80">
        <f t="shared" si="3"/>
        <v>11797.246513043478</v>
      </c>
      <c r="AM24" s="166">
        <f t="shared" si="4"/>
        <v>7.3597371542882834E-3</v>
      </c>
      <c r="AN24" s="45" t="s">
        <v>1714</v>
      </c>
      <c r="AO24" s="13" t="str">
        <f t="shared" si="2"/>
        <v>Perú #19  4003429</v>
      </c>
      <c r="AQ24">
        <v>20012085</v>
      </c>
      <c r="AR24">
        <v>20012093</v>
      </c>
    </row>
    <row r="25" spans="1:45" ht="27" customHeight="1">
      <c r="B25" s="4" t="s">
        <v>65</v>
      </c>
      <c r="C25" s="5" t="s">
        <v>44</v>
      </c>
      <c r="D25" s="6" t="s">
        <v>1358</v>
      </c>
      <c r="E25" s="4" t="s">
        <v>46</v>
      </c>
      <c r="F25" s="4" t="s">
        <v>49</v>
      </c>
      <c r="G25" s="4" t="s">
        <v>1410</v>
      </c>
      <c r="H25" s="6" t="s">
        <v>167</v>
      </c>
      <c r="I25" s="4" t="s">
        <v>50</v>
      </c>
      <c r="J25" s="71" t="s">
        <v>1411</v>
      </c>
      <c r="K25" t="s">
        <v>155</v>
      </c>
      <c r="M25" s="9">
        <v>485893454</v>
      </c>
      <c r="N25" s="4" t="s">
        <v>51</v>
      </c>
      <c r="O25" s="39">
        <v>6207910131</v>
      </c>
      <c r="P25" s="10">
        <v>3485</v>
      </c>
      <c r="Q25" s="14"/>
      <c r="R25" s="1">
        <f t="shared" si="0"/>
        <v>3485</v>
      </c>
      <c r="S25" s="6" t="s">
        <v>151</v>
      </c>
      <c r="T25" s="6">
        <v>1632</v>
      </c>
      <c r="U25" s="6">
        <v>4023709</v>
      </c>
      <c r="W25" s="22">
        <v>45526</v>
      </c>
      <c r="X25" s="10">
        <v>1292662</v>
      </c>
      <c r="Y25" s="5" t="s">
        <v>189</v>
      </c>
      <c r="Z25" t="s">
        <v>170</v>
      </c>
      <c r="AA25" s="14"/>
      <c r="AC25" s="14"/>
      <c r="AD25" s="17">
        <f t="shared" si="1"/>
        <v>0</v>
      </c>
      <c r="AF25" s="10"/>
      <c r="AH25" s="10"/>
      <c r="AI25">
        <v>10279</v>
      </c>
      <c r="AJ25" s="43">
        <v>7018</v>
      </c>
      <c r="AK25" s="165">
        <f t="shared" si="3"/>
        <v>66526.543847826091</v>
      </c>
      <c r="AM25" s="166">
        <f t="shared" si="4"/>
        <v>5.1464763292976889E-2</v>
      </c>
      <c r="AN25" s="45" t="s">
        <v>1481</v>
      </c>
      <c r="AO25" s="13" t="str">
        <f t="shared" si="2"/>
        <v>BIP SALLY #169  4023709</v>
      </c>
    </row>
    <row r="26" spans="1:45" ht="27" customHeight="1">
      <c r="B26" s="4" t="s">
        <v>65</v>
      </c>
      <c r="C26" s="5" t="s">
        <v>44</v>
      </c>
      <c r="D26" s="6" t="s">
        <v>1359</v>
      </c>
      <c r="E26" s="4" t="s">
        <v>46</v>
      </c>
      <c r="F26" s="4" t="s">
        <v>49</v>
      </c>
      <c r="G26" s="4" t="s">
        <v>1409</v>
      </c>
      <c r="H26" s="6" t="s">
        <v>167</v>
      </c>
      <c r="I26" s="4" t="s">
        <v>50</v>
      </c>
      <c r="J26" s="71" t="s">
        <v>1408</v>
      </c>
      <c r="K26" t="s">
        <v>155</v>
      </c>
      <c r="M26" s="9">
        <v>486104730</v>
      </c>
      <c r="N26" s="4" t="s">
        <v>51</v>
      </c>
      <c r="O26" s="39">
        <v>6207909530</v>
      </c>
      <c r="P26" s="10">
        <v>3485</v>
      </c>
      <c r="Q26" s="14"/>
      <c r="R26" s="1">
        <v>3485</v>
      </c>
      <c r="S26" s="6" t="s">
        <v>151</v>
      </c>
      <c r="T26" s="6">
        <v>1632</v>
      </c>
      <c r="U26" s="6">
        <v>4023708</v>
      </c>
      <c r="W26" s="22">
        <v>45526</v>
      </c>
      <c r="X26" s="10">
        <v>1197846</v>
      </c>
      <c r="Y26" s="5" t="s">
        <v>189</v>
      </c>
      <c r="Z26" t="s">
        <v>170</v>
      </c>
      <c r="AA26" s="14"/>
      <c r="AC26" s="14"/>
      <c r="AD26" s="17">
        <f t="shared" si="1"/>
        <v>0</v>
      </c>
      <c r="AF26" s="10"/>
      <c r="AH26" s="10"/>
      <c r="AI26">
        <v>10280</v>
      </c>
      <c r="AJ26" s="43">
        <v>7018</v>
      </c>
      <c r="AK26" s="165">
        <f t="shared" si="3"/>
        <v>66526.543847826091</v>
      </c>
      <c r="AM26" s="166">
        <f t="shared" si="4"/>
        <v>5.5538478108059043E-2</v>
      </c>
      <c r="AN26" s="45" t="s">
        <v>1481</v>
      </c>
      <c r="AO26" s="13" t="str">
        <f t="shared" si="2"/>
        <v>BIP SALLY #170  4023708</v>
      </c>
    </row>
    <row r="27" spans="1:45" ht="27" customHeight="1">
      <c r="B27" s="4" t="s">
        <v>65</v>
      </c>
      <c r="C27" s="5" t="s">
        <v>44</v>
      </c>
      <c r="D27" s="6" t="s">
        <v>1390</v>
      </c>
      <c r="E27" s="4" t="s">
        <v>46</v>
      </c>
      <c r="F27" s="4" t="s">
        <v>49</v>
      </c>
      <c r="G27" s="6" t="s">
        <v>1414</v>
      </c>
      <c r="H27" s="6" t="s">
        <v>167</v>
      </c>
      <c r="I27" s="4" t="s">
        <v>50</v>
      </c>
      <c r="J27" s="69" t="s">
        <v>1413</v>
      </c>
      <c r="K27" t="s">
        <v>155</v>
      </c>
      <c r="M27" s="9">
        <v>485070846</v>
      </c>
      <c r="N27" s="4" t="s">
        <v>51</v>
      </c>
      <c r="O27" s="39">
        <v>6207984086</v>
      </c>
      <c r="P27" s="10">
        <v>3485</v>
      </c>
      <c r="R27" s="1">
        <f t="shared" si="0"/>
        <v>3485</v>
      </c>
      <c r="S27" s="6" t="s">
        <v>151</v>
      </c>
      <c r="T27" s="6">
        <v>1632</v>
      </c>
      <c r="U27" s="6">
        <v>4023839</v>
      </c>
      <c r="W27" s="89">
        <v>45527</v>
      </c>
      <c r="X27" s="10">
        <v>1215971</v>
      </c>
      <c r="Y27" s="5" t="s">
        <v>189</v>
      </c>
      <c r="Z27" t="s">
        <v>170</v>
      </c>
      <c r="AD27" s="17">
        <f t="shared" si="1"/>
        <v>0</v>
      </c>
      <c r="AI27">
        <v>10293</v>
      </c>
      <c r="AJ27" s="43">
        <v>7018</v>
      </c>
      <c r="AK27" s="165">
        <f t="shared" si="3"/>
        <v>66526.543847826091</v>
      </c>
      <c r="AM27" s="166">
        <f t="shared" si="4"/>
        <v>5.4710633598849062E-2</v>
      </c>
      <c r="AN27" s="119" t="s">
        <v>1483</v>
      </c>
      <c r="AO27" s="13" t="str">
        <f t="shared" si="2"/>
        <v>BIP SALLY #171  4023839</v>
      </c>
    </row>
    <row r="28" spans="1:45" ht="27" customHeight="1">
      <c r="B28" s="4" t="s">
        <v>65</v>
      </c>
      <c r="C28" s="5" t="s">
        <v>44</v>
      </c>
      <c r="D28" s="6" t="s">
        <v>1391</v>
      </c>
      <c r="E28" s="4" t="s">
        <v>46</v>
      </c>
      <c r="F28" s="4" t="s">
        <v>49</v>
      </c>
      <c r="G28" s="4" t="s">
        <v>1415</v>
      </c>
      <c r="H28" s="6" t="s">
        <v>167</v>
      </c>
      <c r="I28" s="4" t="s">
        <v>50</v>
      </c>
      <c r="J28" s="71" t="s">
        <v>1412</v>
      </c>
      <c r="K28" t="s">
        <v>155</v>
      </c>
      <c r="M28" s="9">
        <v>485730889</v>
      </c>
      <c r="N28" s="4" t="s">
        <v>51</v>
      </c>
      <c r="O28" s="39">
        <v>6207983951</v>
      </c>
      <c r="P28" s="10">
        <v>3485</v>
      </c>
      <c r="Q28" s="14"/>
      <c r="R28" s="1">
        <f t="shared" si="0"/>
        <v>3485</v>
      </c>
      <c r="S28" s="6" t="s">
        <v>151</v>
      </c>
      <c r="T28" s="6">
        <v>1632</v>
      </c>
      <c r="U28" s="6">
        <v>4023898</v>
      </c>
      <c r="W28" s="22">
        <v>45530</v>
      </c>
      <c r="X28" s="10">
        <v>1215971</v>
      </c>
      <c r="Y28" s="5" t="s">
        <v>189</v>
      </c>
      <c r="Z28" t="s">
        <v>170</v>
      </c>
      <c r="AA28" s="14"/>
      <c r="AC28" s="14"/>
      <c r="AD28" s="17">
        <f t="shared" ref="AD28:AD43" si="5">AA28+AB28+AC28</f>
        <v>0</v>
      </c>
      <c r="AF28" s="10"/>
      <c r="AH28" s="10"/>
      <c r="AI28">
        <v>10295</v>
      </c>
      <c r="AJ28" s="43">
        <v>7018</v>
      </c>
      <c r="AK28" s="165">
        <f t="shared" si="3"/>
        <v>66526.543847826091</v>
      </c>
      <c r="AM28" s="166">
        <f t="shared" si="4"/>
        <v>5.4710633598849062E-2</v>
      </c>
      <c r="AN28" s="45" t="s">
        <v>1482</v>
      </c>
      <c r="AO28" s="13" t="str">
        <f t="shared" ref="AO28:AO45" si="6">+C28&amp;" "&amp;D28&amp;" "&amp;" "&amp;U28</f>
        <v>BIP SALLY #172  4023898</v>
      </c>
    </row>
    <row r="29" spans="1:45" ht="27" customHeight="1">
      <c r="B29" s="4" t="s">
        <v>65</v>
      </c>
      <c r="C29" s="5" t="s">
        <v>44</v>
      </c>
      <c r="D29" s="6" t="s">
        <v>1392</v>
      </c>
      <c r="E29" s="4" t="s">
        <v>46</v>
      </c>
      <c r="F29" s="4" t="s">
        <v>49</v>
      </c>
      <c r="G29" s="4" t="s">
        <v>1423</v>
      </c>
      <c r="H29" s="6" t="s">
        <v>167</v>
      </c>
      <c r="I29" s="4" t="s">
        <v>50</v>
      </c>
      <c r="J29" s="71" t="s">
        <v>1441</v>
      </c>
      <c r="K29" t="s">
        <v>155</v>
      </c>
      <c r="M29" s="9">
        <v>486104732</v>
      </c>
      <c r="N29" s="4" t="s">
        <v>51</v>
      </c>
      <c r="O29" s="39">
        <v>6208171207</v>
      </c>
      <c r="P29" s="10">
        <v>3485</v>
      </c>
      <c r="Q29" s="14"/>
      <c r="R29" s="1">
        <f t="shared" si="0"/>
        <v>3485</v>
      </c>
      <c r="S29" s="6" t="s">
        <v>151</v>
      </c>
      <c r="T29" s="6">
        <v>1632</v>
      </c>
      <c r="U29" s="6">
        <v>4024120</v>
      </c>
      <c r="W29" s="22">
        <v>45531</v>
      </c>
      <c r="X29" s="10">
        <v>1849185</v>
      </c>
      <c r="Y29" s="5" t="s">
        <v>189</v>
      </c>
      <c r="Z29" t="s">
        <v>170</v>
      </c>
      <c r="AA29" s="14"/>
      <c r="AC29" s="14"/>
      <c r="AD29" s="17">
        <f t="shared" si="5"/>
        <v>0</v>
      </c>
      <c r="AF29" s="10"/>
      <c r="AH29" s="10"/>
      <c r="AI29">
        <v>10294</v>
      </c>
      <c r="AJ29" s="43">
        <v>7018</v>
      </c>
      <c r="AK29" s="165">
        <f t="shared" si="3"/>
        <v>66526.543847826091</v>
      </c>
      <c r="AM29" s="166">
        <f t="shared" si="4"/>
        <v>3.5976142921246977E-2</v>
      </c>
      <c r="AN29" s="45" t="s">
        <v>1482</v>
      </c>
      <c r="AO29" s="13" t="str">
        <f t="shared" si="6"/>
        <v>BIP SALLY #173  4024120</v>
      </c>
    </row>
    <row r="30" spans="1:45" ht="27" customHeight="1">
      <c r="B30" s="4" t="s">
        <v>65</v>
      </c>
      <c r="C30" s="5" t="s">
        <v>44</v>
      </c>
      <c r="D30" s="6" t="s">
        <v>1393</v>
      </c>
      <c r="E30" s="4" t="s">
        <v>46</v>
      </c>
      <c r="F30" s="4" t="s">
        <v>49</v>
      </c>
      <c r="G30" s="4" t="s">
        <v>1424</v>
      </c>
      <c r="H30" s="6" t="s">
        <v>167</v>
      </c>
      <c r="I30" s="4" t="s">
        <v>50</v>
      </c>
      <c r="J30" s="71" t="s">
        <v>1443</v>
      </c>
      <c r="K30" t="s">
        <v>155</v>
      </c>
      <c r="M30" s="9">
        <v>485893453</v>
      </c>
      <c r="N30" s="4" t="s">
        <v>51</v>
      </c>
      <c r="O30" s="39">
        <v>6208181727</v>
      </c>
      <c r="P30" s="10">
        <v>3485</v>
      </c>
      <c r="Q30" s="14"/>
      <c r="R30" s="1">
        <f t="shared" si="0"/>
        <v>3485</v>
      </c>
      <c r="S30" s="6" t="s">
        <v>151</v>
      </c>
      <c r="T30" s="6">
        <v>1632</v>
      </c>
      <c r="U30" s="6">
        <v>4024183</v>
      </c>
      <c r="W30" s="22">
        <v>45531</v>
      </c>
      <c r="X30" s="10">
        <v>1737087</v>
      </c>
      <c r="Y30" s="5" t="s">
        <v>189</v>
      </c>
      <c r="Z30" t="s">
        <v>170</v>
      </c>
      <c r="AA30" s="14"/>
      <c r="AC30" s="14"/>
      <c r="AD30" s="17">
        <f t="shared" si="5"/>
        <v>0</v>
      </c>
      <c r="AF30" s="10"/>
      <c r="AH30" s="10"/>
      <c r="AI30">
        <v>10391</v>
      </c>
      <c r="AJ30" s="43">
        <v>7018</v>
      </c>
      <c r="AK30" s="165">
        <f t="shared" si="3"/>
        <v>66526.543847826091</v>
      </c>
      <c r="AM30" s="166">
        <f t="shared" si="4"/>
        <v>3.8297761624965294E-2</v>
      </c>
      <c r="AN30" s="45" t="s">
        <v>1579</v>
      </c>
      <c r="AO30" s="13" t="str">
        <f t="shared" si="6"/>
        <v>BIP SALLY #174  4024183</v>
      </c>
    </row>
    <row r="31" spans="1:45" ht="27" customHeight="1">
      <c r="A31" t="s">
        <v>1404</v>
      </c>
      <c r="B31" s="4" t="s">
        <v>65</v>
      </c>
      <c r="C31" s="6" t="s">
        <v>1394</v>
      </c>
      <c r="D31" s="6" t="s">
        <v>166</v>
      </c>
      <c r="E31" s="6" t="s">
        <v>1459</v>
      </c>
      <c r="F31" s="4" t="s">
        <v>49</v>
      </c>
      <c r="G31" s="4" t="s">
        <v>1433</v>
      </c>
      <c r="H31" s="6" t="s">
        <v>167</v>
      </c>
      <c r="I31" s="4" t="s">
        <v>50</v>
      </c>
      <c r="J31" s="9">
        <v>5323519</v>
      </c>
      <c r="K31" t="s">
        <v>155</v>
      </c>
      <c r="M31" s="9" t="s">
        <v>245</v>
      </c>
      <c r="N31" s="4" t="s">
        <v>7</v>
      </c>
      <c r="O31" s="39" t="s">
        <v>245</v>
      </c>
      <c r="P31" s="10">
        <v>0</v>
      </c>
      <c r="Q31" s="14"/>
      <c r="R31" s="1">
        <f t="shared" si="0"/>
        <v>0</v>
      </c>
      <c r="S31" s="6" t="s">
        <v>151</v>
      </c>
      <c r="T31" s="6">
        <v>1688</v>
      </c>
      <c r="U31" s="6">
        <v>4003640</v>
      </c>
      <c r="W31" s="22">
        <v>45526</v>
      </c>
      <c r="X31" s="10">
        <v>1468569</v>
      </c>
      <c r="Y31" s="5" t="s">
        <v>75</v>
      </c>
      <c r="Z31" s="13" t="s">
        <v>1438</v>
      </c>
      <c r="AA31" s="43">
        <v>8043.84</v>
      </c>
      <c r="AC31" s="14"/>
      <c r="AD31" s="17">
        <f t="shared" si="5"/>
        <v>8043.84</v>
      </c>
      <c r="AF31" s="10"/>
      <c r="AH31" s="10"/>
      <c r="AI31" s="47"/>
      <c r="AJ31" s="10"/>
      <c r="AK31" s="165">
        <f t="shared" si="3"/>
        <v>0</v>
      </c>
      <c r="AM31" s="166">
        <f t="shared" si="4"/>
        <v>0</v>
      </c>
      <c r="AN31" s="21">
        <v>45533</v>
      </c>
      <c r="AO31" s="13" t="str">
        <f t="shared" si="6"/>
        <v>L3V3L 3 #1  4003640</v>
      </c>
      <c r="AQ31">
        <v>20009584</v>
      </c>
    </row>
    <row r="32" spans="1:45" ht="27" customHeight="1">
      <c r="B32" s="4" t="s">
        <v>65</v>
      </c>
      <c r="C32" s="5" t="s">
        <v>103</v>
      </c>
      <c r="D32" s="6" t="s">
        <v>341</v>
      </c>
      <c r="E32" s="4" t="s">
        <v>46</v>
      </c>
      <c r="F32" s="4" t="s">
        <v>49</v>
      </c>
      <c r="G32" s="4" t="s">
        <v>1434</v>
      </c>
      <c r="H32" s="6" t="s">
        <v>167</v>
      </c>
      <c r="I32" s="4" t="s">
        <v>50</v>
      </c>
      <c r="J32" s="94" t="s">
        <v>1457</v>
      </c>
      <c r="K32" t="s">
        <v>155</v>
      </c>
      <c r="M32" s="9" t="s">
        <v>1458</v>
      </c>
      <c r="N32" s="6" t="s">
        <v>452</v>
      </c>
      <c r="O32" s="39" t="s">
        <v>1484</v>
      </c>
      <c r="P32" s="10">
        <v>3404.7</v>
      </c>
      <c r="Q32" s="14"/>
      <c r="R32" s="1">
        <f t="shared" si="0"/>
        <v>3404.7</v>
      </c>
      <c r="S32" s="6" t="s">
        <v>151</v>
      </c>
      <c r="T32" s="6">
        <v>1688</v>
      </c>
      <c r="U32" s="6">
        <v>4003654</v>
      </c>
      <c r="W32" s="22">
        <v>45530</v>
      </c>
      <c r="X32" s="10">
        <v>3967151</v>
      </c>
      <c r="Y32" s="5" t="s">
        <v>75</v>
      </c>
      <c r="Z32" t="s">
        <v>1440</v>
      </c>
      <c r="AA32" s="14">
        <v>8043.84</v>
      </c>
      <c r="AC32" s="14"/>
      <c r="AD32" s="17">
        <f t="shared" si="5"/>
        <v>8043.84</v>
      </c>
      <c r="AF32" s="10"/>
      <c r="AH32" s="10"/>
      <c r="AI32" s="39">
        <v>10297</v>
      </c>
      <c r="AJ32" s="43">
        <v>7018</v>
      </c>
      <c r="AK32" s="165">
        <f t="shared" si="3"/>
        <v>64993.665376956516</v>
      </c>
      <c r="AM32" s="166">
        <f t="shared" si="4"/>
        <v>1.6382957285204551E-2</v>
      </c>
      <c r="AN32" s="45" t="s">
        <v>1485</v>
      </c>
      <c r="AO32" s="13" t="str">
        <f t="shared" si="6"/>
        <v>BIP ALFA #37  4003654</v>
      </c>
      <c r="AQ32">
        <v>20009585</v>
      </c>
    </row>
    <row r="33" spans="1:44" ht="27" hidden="1" customHeight="1">
      <c r="B33" s="4" t="s">
        <v>65</v>
      </c>
      <c r="C33" s="5" t="s">
        <v>84</v>
      </c>
      <c r="D33" s="6" t="s">
        <v>1395</v>
      </c>
      <c r="E33" s="4" t="s">
        <v>84</v>
      </c>
      <c r="F33" s="4" t="s">
        <v>52</v>
      </c>
      <c r="G33" s="4" t="s">
        <v>1432</v>
      </c>
      <c r="H33" s="6" t="s">
        <v>167</v>
      </c>
      <c r="I33" s="4" t="s">
        <v>56</v>
      </c>
      <c r="J33" s="71" t="s">
        <v>245</v>
      </c>
      <c r="K33" t="s">
        <v>155</v>
      </c>
      <c r="M33" s="9" t="s">
        <v>1461</v>
      </c>
      <c r="N33" s="4" t="s">
        <v>70</v>
      </c>
      <c r="O33" s="39" t="s">
        <v>245</v>
      </c>
      <c r="P33" s="10">
        <v>0</v>
      </c>
      <c r="Q33" s="14"/>
      <c r="R33" s="1">
        <f t="shared" si="0"/>
        <v>0</v>
      </c>
      <c r="S33" s="6" t="s">
        <v>148</v>
      </c>
      <c r="T33" s="6">
        <v>3979</v>
      </c>
      <c r="U33" s="6">
        <v>4003202</v>
      </c>
      <c r="W33" s="22">
        <v>45530</v>
      </c>
      <c r="X33" s="10">
        <v>25198</v>
      </c>
      <c r="Y33" s="5" t="s">
        <v>1444</v>
      </c>
      <c r="Z33" s="9">
        <v>38073</v>
      </c>
      <c r="AA33" s="14">
        <v>6091.24</v>
      </c>
      <c r="AC33" s="14"/>
      <c r="AD33" s="17">
        <f t="shared" si="5"/>
        <v>6091.24</v>
      </c>
      <c r="AF33" s="10"/>
      <c r="AH33" s="10"/>
      <c r="AI33" s="47" t="s">
        <v>245</v>
      </c>
      <c r="AJ33" s="10">
        <v>0</v>
      </c>
      <c r="AK33" s="165">
        <f t="shared" si="3"/>
        <v>0</v>
      </c>
      <c r="AM33" s="166">
        <f t="shared" si="4"/>
        <v>0</v>
      </c>
      <c r="AN33" s="21">
        <v>45562</v>
      </c>
      <c r="AO33" s="127" t="str">
        <f t="shared" si="6"/>
        <v>Brasil #2 AIR  4003202</v>
      </c>
      <c r="AP33">
        <v>20010666</v>
      </c>
    </row>
    <row r="34" spans="1:44" ht="27" hidden="1" customHeight="1">
      <c r="B34" s="4" t="s">
        <v>65</v>
      </c>
      <c r="C34" s="5" t="s">
        <v>84</v>
      </c>
      <c r="D34" s="6" t="s">
        <v>1396</v>
      </c>
      <c r="E34" s="4" t="s">
        <v>84</v>
      </c>
      <c r="F34" s="4" t="s">
        <v>52</v>
      </c>
      <c r="G34" s="4" t="s">
        <v>1431</v>
      </c>
      <c r="H34" s="6" t="s">
        <v>167</v>
      </c>
      <c r="I34" s="4" t="s">
        <v>140</v>
      </c>
      <c r="J34" s="71" t="s">
        <v>245</v>
      </c>
      <c r="K34" t="s">
        <v>155</v>
      </c>
      <c r="M34" s="9" t="s">
        <v>1462</v>
      </c>
      <c r="N34" s="4" t="s">
        <v>70</v>
      </c>
      <c r="O34" s="39" t="s">
        <v>245</v>
      </c>
      <c r="P34" s="10">
        <v>0</v>
      </c>
      <c r="Q34" s="14"/>
      <c r="R34" s="1">
        <f t="shared" si="0"/>
        <v>0</v>
      </c>
      <c r="S34" s="6" t="s">
        <v>148</v>
      </c>
      <c r="T34" s="6" t="s">
        <v>245</v>
      </c>
      <c r="U34" s="6" t="s">
        <v>245</v>
      </c>
      <c r="W34" s="107" t="s">
        <v>245</v>
      </c>
      <c r="X34" s="10">
        <v>0</v>
      </c>
      <c r="Y34" s="5" t="s">
        <v>245</v>
      </c>
      <c r="Z34" t="s">
        <v>245</v>
      </c>
      <c r="AA34" s="14">
        <v>0</v>
      </c>
      <c r="AC34" s="14"/>
      <c r="AD34" s="17">
        <f t="shared" si="5"/>
        <v>0</v>
      </c>
      <c r="AF34" s="10"/>
      <c r="AH34" s="10"/>
      <c r="AI34" s="47" t="s">
        <v>245</v>
      </c>
      <c r="AJ34" s="10">
        <v>0</v>
      </c>
      <c r="AK34" s="165">
        <f t="shared" si="3"/>
        <v>0</v>
      </c>
      <c r="AM34" s="166" t="e">
        <f t="shared" si="4"/>
        <v>#DIV/0!</v>
      </c>
      <c r="AN34" s="21">
        <v>45526</v>
      </c>
      <c r="AO34" s="13" t="str">
        <f t="shared" si="6"/>
        <v>Brasil #3 AIR  N/A</v>
      </c>
    </row>
    <row r="35" spans="1:44" ht="27" customHeight="1">
      <c r="A35" t="s">
        <v>1404</v>
      </c>
      <c r="B35" s="4" t="s">
        <v>65</v>
      </c>
      <c r="C35" s="6" t="s">
        <v>1394</v>
      </c>
      <c r="D35" s="6" t="s">
        <v>171</v>
      </c>
      <c r="E35" s="6" t="s">
        <v>1459</v>
      </c>
      <c r="F35" s="4" t="s">
        <v>49</v>
      </c>
      <c r="G35" s="4" t="s">
        <v>1429</v>
      </c>
      <c r="H35" s="6" t="s">
        <v>167</v>
      </c>
      <c r="I35" s="4" t="s">
        <v>50</v>
      </c>
      <c r="J35" s="105">
        <v>5344305</v>
      </c>
      <c r="K35" t="s">
        <v>155</v>
      </c>
      <c r="M35" s="9" t="s">
        <v>245</v>
      </c>
      <c r="N35" s="4" t="s">
        <v>7</v>
      </c>
      <c r="O35" s="39" t="s">
        <v>245</v>
      </c>
      <c r="P35" s="10">
        <v>0</v>
      </c>
      <c r="Q35" s="14"/>
      <c r="R35" s="1">
        <f t="shared" si="0"/>
        <v>0</v>
      </c>
      <c r="S35" s="6" t="s">
        <v>151</v>
      </c>
      <c r="T35" s="6">
        <v>1688</v>
      </c>
      <c r="U35" s="6">
        <v>4003662</v>
      </c>
      <c r="W35" s="22">
        <v>45532</v>
      </c>
      <c r="X35" s="10">
        <v>642230</v>
      </c>
      <c r="Y35" s="5" t="s">
        <v>75</v>
      </c>
      <c r="Z35" t="s">
        <v>1486</v>
      </c>
      <c r="AA35" s="14">
        <v>8043.84</v>
      </c>
      <c r="AC35" s="14"/>
      <c r="AD35" s="17">
        <f t="shared" si="5"/>
        <v>8043.84</v>
      </c>
      <c r="AF35" s="10"/>
      <c r="AH35" s="10"/>
      <c r="AI35" s="47" t="s">
        <v>245</v>
      </c>
      <c r="AJ35" s="10">
        <v>0</v>
      </c>
      <c r="AK35" s="165">
        <f t="shared" si="3"/>
        <v>0</v>
      </c>
      <c r="AM35" s="166">
        <f t="shared" si="4"/>
        <v>0</v>
      </c>
      <c r="AN35" s="21">
        <v>45544</v>
      </c>
      <c r="AO35" s="13" t="str">
        <f t="shared" si="6"/>
        <v>L3V3L 3 #2  4003662</v>
      </c>
    </row>
    <row r="36" spans="1:44" ht="27" customHeight="1">
      <c r="B36" s="4" t="s">
        <v>65</v>
      </c>
      <c r="C36" s="5" t="s">
        <v>44</v>
      </c>
      <c r="D36" s="6" t="s">
        <v>1405</v>
      </c>
      <c r="E36" s="4" t="s">
        <v>46</v>
      </c>
      <c r="F36" s="4" t="s">
        <v>49</v>
      </c>
      <c r="G36" s="4" t="s">
        <v>1425</v>
      </c>
      <c r="H36" s="6" t="s">
        <v>167</v>
      </c>
      <c r="I36" s="4" t="s">
        <v>50</v>
      </c>
      <c r="J36" s="69" t="s">
        <v>1442</v>
      </c>
      <c r="K36" t="s">
        <v>155</v>
      </c>
      <c r="M36" s="9">
        <v>486104731</v>
      </c>
      <c r="N36" s="4" t="s">
        <v>51</v>
      </c>
      <c r="O36" s="39">
        <v>6208084688</v>
      </c>
      <c r="P36" s="10">
        <v>3485</v>
      </c>
      <c r="Q36" s="14"/>
      <c r="R36" s="1">
        <f t="shared" si="0"/>
        <v>3485</v>
      </c>
      <c r="S36" s="6" t="s">
        <v>151</v>
      </c>
      <c r="T36" s="6">
        <v>1632</v>
      </c>
      <c r="U36" s="6">
        <v>4024141</v>
      </c>
      <c r="W36" s="22">
        <v>45531</v>
      </c>
      <c r="X36" s="10">
        <v>1216690</v>
      </c>
      <c r="Y36" s="5" t="s">
        <v>189</v>
      </c>
      <c r="Z36" t="s">
        <v>170</v>
      </c>
      <c r="AA36" s="14"/>
      <c r="AC36" s="14"/>
      <c r="AD36" s="17">
        <f t="shared" si="5"/>
        <v>0</v>
      </c>
      <c r="AF36" s="10"/>
      <c r="AH36" s="10"/>
      <c r="AI36" s="39">
        <v>10299</v>
      </c>
      <c r="AJ36" s="43">
        <v>7018</v>
      </c>
      <c r="AK36" s="165">
        <f t="shared" si="3"/>
        <v>66526.543847826091</v>
      </c>
      <c r="AM36" s="166">
        <f t="shared" si="4"/>
        <v>5.4678302482823148E-2</v>
      </c>
      <c r="AN36" s="45" t="s">
        <v>1481</v>
      </c>
      <c r="AO36" s="13" t="str">
        <f t="shared" si="6"/>
        <v>BIP SALLY #175  4024141</v>
      </c>
    </row>
    <row r="37" spans="1:44" ht="27" customHeight="1">
      <c r="B37" s="4" t="s">
        <v>65</v>
      </c>
      <c r="C37" s="5" t="s">
        <v>44</v>
      </c>
      <c r="D37" s="6" t="s">
        <v>1406</v>
      </c>
      <c r="E37" s="4" t="s">
        <v>46</v>
      </c>
      <c r="F37" s="4" t="s">
        <v>49</v>
      </c>
      <c r="G37" s="4" t="s">
        <v>1427</v>
      </c>
      <c r="H37" s="6" t="s">
        <v>167</v>
      </c>
      <c r="I37" s="4" t="s">
        <v>50</v>
      </c>
      <c r="J37" s="71" t="s">
        <v>232</v>
      </c>
      <c r="K37" t="s">
        <v>155</v>
      </c>
      <c r="M37" s="9">
        <v>486714238</v>
      </c>
      <c r="N37" s="4" t="s">
        <v>51</v>
      </c>
      <c r="O37" s="39">
        <v>6208177181</v>
      </c>
      <c r="P37" s="10">
        <v>3485</v>
      </c>
      <c r="Q37" s="14"/>
      <c r="R37" s="1">
        <f t="shared" si="0"/>
        <v>3485</v>
      </c>
      <c r="S37" s="6" t="s">
        <v>151</v>
      </c>
      <c r="T37" s="6">
        <v>1632</v>
      </c>
      <c r="U37" s="6">
        <v>4024243</v>
      </c>
      <c r="W37" s="22">
        <v>45531</v>
      </c>
      <c r="X37" s="10">
        <v>1785313</v>
      </c>
      <c r="Y37" s="5" t="s">
        <v>189</v>
      </c>
      <c r="Z37" t="s">
        <v>170</v>
      </c>
      <c r="AA37" s="14"/>
      <c r="AC37" s="14"/>
      <c r="AD37" s="17">
        <f t="shared" si="5"/>
        <v>0</v>
      </c>
      <c r="AF37" s="10"/>
      <c r="AH37" s="10"/>
      <c r="AI37" s="39">
        <v>10303</v>
      </c>
      <c r="AJ37" s="43">
        <v>7018</v>
      </c>
      <c r="AK37" s="165">
        <f t="shared" si="3"/>
        <v>66526.543847826091</v>
      </c>
      <c r="AM37" s="166">
        <f t="shared" si="4"/>
        <v>3.7263238349704554E-2</v>
      </c>
      <c r="AN37" s="45" t="s">
        <v>1537</v>
      </c>
      <c r="AO37" s="13" t="str">
        <f t="shared" si="6"/>
        <v>BIP SALLY #176  4024243</v>
      </c>
    </row>
    <row r="38" spans="1:44" ht="27" customHeight="1">
      <c r="B38" s="4" t="s">
        <v>65</v>
      </c>
      <c r="C38" s="5" t="s">
        <v>120</v>
      </c>
      <c r="D38" s="6" t="s">
        <v>1419</v>
      </c>
      <c r="E38" s="4" t="s">
        <v>46</v>
      </c>
      <c r="F38" s="4" t="s">
        <v>49</v>
      </c>
      <c r="G38" s="40" t="s">
        <v>1426</v>
      </c>
      <c r="H38" s="6" t="s">
        <v>167</v>
      </c>
      <c r="I38" s="4" t="s">
        <v>50</v>
      </c>
      <c r="J38" s="101" t="s">
        <v>1460</v>
      </c>
      <c r="K38" t="s">
        <v>155</v>
      </c>
      <c r="M38" s="9">
        <v>486714233</v>
      </c>
      <c r="N38" s="4" t="s">
        <v>51</v>
      </c>
      <c r="O38" s="39">
        <v>6208360499</v>
      </c>
      <c r="P38" s="10">
        <v>3485</v>
      </c>
      <c r="Q38" s="14"/>
      <c r="R38" s="1">
        <f t="shared" si="0"/>
        <v>3485</v>
      </c>
      <c r="S38" s="6" t="s">
        <v>151</v>
      </c>
      <c r="T38" s="6">
        <v>1632</v>
      </c>
      <c r="U38" s="6">
        <v>4024461</v>
      </c>
      <c r="W38" s="22">
        <v>45534</v>
      </c>
      <c r="X38" s="10">
        <v>1954425</v>
      </c>
      <c r="Y38" s="5" t="s">
        <v>189</v>
      </c>
      <c r="Z38" t="s">
        <v>170</v>
      </c>
      <c r="AA38" s="14"/>
      <c r="AC38" s="14"/>
      <c r="AD38" s="17">
        <f t="shared" si="5"/>
        <v>0</v>
      </c>
      <c r="AF38" s="10"/>
      <c r="AH38" s="10"/>
      <c r="AI38" s="39">
        <v>10312</v>
      </c>
      <c r="AJ38" s="43">
        <v>7018</v>
      </c>
      <c r="AK38" s="165">
        <f t="shared" si="3"/>
        <v>66526.543847826091</v>
      </c>
      <c r="AM38" s="166">
        <f t="shared" si="4"/>
        <v>3.4038934135526354E-2</v>
      </c>
      <c r="AN38" s="45" t="s">
        <v>1538</v>
      </c>
      <c r="AO38" s="13" t="str">
        <f t="shared" si="6"/>
        <v>BIP S + BIP A #177+#38  4024461</v>
      </c>
    </row>
    <row r="39" spans="1:44" ht="64.5" customHeight="1">
      <c r="B39" s="4" t="s">
        <v>65</v>
      </c>
      <c r="C39" s="5" t="s">
        <v>112</v>
      </c>
      <c r="D39" s="6" t="s">
        <v>174</v>
      </c>
      <c r="E39" s="4" t="s">
        <v>97</v>
      </c>
      <c r="F39" s="4" t="s">
        <v>49</v>
      </c>
      <c r="G39" s="40" t="s">
        <v>1428</v>
      </c>
      <c r="H39" s="6" t="s">
        <v>167</v>
      </c>
      <c r="I39" s="4" t="s">
        <v>50</v>
      </c>
      <c r="J39" s="101" t="s">
        <v>762</v>
      </c>
      <c r="K39" t="s">
        <v>155</v>
      </c>
      <c r="M39" s="9">
        <v>486714236</v>
      </c>
      <c r="N39" s="4" t="s">
        <v>51</v>
      </c>
      <c r="O39" s="39">
        <v>6208659673</v>
      </c>
      <c r="P39" s="10">
        <v>2435</v>
      </c>
      <c r="Q39" s="14"/>
      <c r="R39" s="1">
        <f t="shared" si="0"/>
        <v>2435</v>
      </c>
      <c r="S39" s="6" t="s">
        <v>151</v>
      </c>
      <c r="T39" s="6">
        <v>1632</v>
      </c>
      <c r="U39" s="6">
        <v>4024441</v>
      </c>
      <c r="W39" s="22">
        <v>45534</v>
      </c>
      <c r="X39" s="10">
        <v>336684</v>
      </c>
      <c r="Y39" s="5" t="s">
        <v>189</v>
      </c>
      <c r="Z39" t="s">
        <v>170</v>
      </c>
      <c r="AA39" s="14"/>
      <c r="AC39" s="14"/>
      <c r="AD39" s="17">
        <f t="shared" si="5"/>
        <v>0</v>
      </c>
      <c r="AF39" s="10"/>
      <c r="AH39" s="10"/>
      <c r="AI39" s="39">
        <v>10313</v>
      </c>
      <c r="AJ39" s="43">
        <v>7018</v>
      </c>
      <c r="AK39" s="165">
        <f t="shared" si="3"/>
        <v>46482.678413043475</v>
      </c>
      <c r="AM39" s="166">
        <f t="shared" si="4"/>
        <v>0.13806025357024235</v>
      </c>
      <c r="AN39" s="45" t="s">
        <v>1539</v>
      </c>
      <c r="AO39" s="13" t="str">
        <f t="shared" si="6"/>
        <v>BIP AVEDA #4  4024441</v>
      </c>
    </row>
    <row r="40" spans="1:44" ht="27" customHeight="1">
      <c r="A40" t="s">
        <v>1404</v>
      </c>
      <c r="B40" s="4" t="s">
        <v>65</v>
      </c>
      <c r="C40" s="6" t="s">
        <v>1394</v>
      </c>
      <c r="D40" s="6" t="s">
        <v>173</v>
      </c>
      <c r="E40" s="6" t="s">
        <v>1459</v>
      </c>
      <c r="F40" s="4" t="s">
        <v>49</v>
      </c>
      <c r="G40" s="4" t="s">
        <v>1430</v>
      </c>
      <c r="H40" s="6" t="s">
        <v>177</v>
      </c>
      <c r="I40" s="4" t="s">
        <v>50</v>
      </c>
      <c r="J40" s="9">
        <v>5332702</v>
      </c>
      <c r="K40" t="s">
        <v>155</v>
      </c>
      <c r="M40" s="9" t="s">
        <v>245</v>
      </c>
      <c r="N40" s="4" t="s">
        <v>7</v>
      </c>
      <c r="O40" s="39" t="s">
        <v>245</v>
      </c>
      <c r="P40" s="10">
        <v>0</v>
      </c>
      <c r="Q40" s="14"/>
      <c r="R40" s="1">
        <f t="shared" si="0"/>
        <v>0</v>
      </c>
      <c r="S40" s="6" t="s">
        <v>45</v>
      </c>
      <c r="T40" s="6">
        <v>3684</v>
      </c>
      <c r="U40" s="6">
        <v>4001504</v>
      </c>
      <c r="W40" s="22">
        <v>45534</v>
      </c>
      <c r="X40" s="10">
        <v>1232387</v>
      </c>
      <c r="Y40" s="5" t="s">
        <v>75</v>
      </c>
      <c r="Z40" t="s">
        <v>1540</v>
      </c>
      <c r="AA40" s="14">
        <v>10135.68</v>
      </c>
      <c r="AC40" s="14"/>
      <c r="AD40" s="17">
        <f t="shared" si="5"/>
        <v>10135.68</v>
      </c>
      <c r="AE40" t="s">
        <v>1711</v>
      </c>
      <c r="AF40" s="10">
        <v>4408</v>
      </c>
      <c r="AH40" s="10"/>
      <c r="AI40" s="47" t="s">
        <v>245</v>
      </c>
      <c r="AJ40" s="10">
        <v>0</v>
      </c>
      <c r="AK40" s="165">
        <f t="shared" si="3"/>
        <v>0</v>
      </c>
      <c r="AM40" s="166">
        <f t="shared" si="4"/>
        <v>0</v>
      </c>
      <c r="AN40" s="45" t="s">
        <v>1712</v>
      </c>
      <c r="AO40" s="13" t="str">
        <f t="shared" si="6"/>
        <v>L3V3L 3 #3  4001504</v>
      </c>
      <c r="AR40">
        <v>20012094</v>
      </c>
    </row>
    <row r="41" spans="1:44" ht="27" hidden="1" customHeight="1">
      <c r="B41" s="4" t="s">
        <v>65</v>
      </c>
      <c r="C41" s="5" t="s">
        <v>98</v>
      </c>
      <c r="D41" s="6" t="s">
        <v>199</v>
      </c>
      <c r="E41" s="5" t="s">
        <v>98</v>
      </c>
      <c r="F41" s="4" t="s">
        <v>52</v>
      </c>
      <c r="G41" s="4" t="s">
        <v>1449</v>
      </c>
      <c r="H41" s="6" t="s">
        <v>167</v>
      </c>
      <c r="I41" s="4" t="s">
        <v>50</v>
      </c>
      <c r="K41" t="s">
        <v>155</v>
      </c>
      <c r="M41" s="9" t="s">
        <v>245</v>
      </c>
      <c r="N41" s="4" t="s">
        <v>53</v>
      </c>
      <c r="O41" s="39">
        <v>279686</v>
      </c>
      <c r="P41" s="10">
        <v>4933</v>
      </c>
      <c r="Q41" s="14"/>
      <c r="R41" s="1">
        <f t="shared" si="0"/>
        <v>4933</v>
      </c>
      <c r="S41" s="6" t="s">
        <v>1479</v>
      </c>
      <c r="T41" s="6">
        <v>3950</v>
      </c>
      <c r="U41" s="6">
        <v>4033446</v>
      </c>
      <c r="W41" s="22">
        <v>45541</v>
      </c>
      <c r="X41" s="10">
        <v>2288390</v>
      </c>
      <c r="Y41" s="5" t="s">
        <v>1445</v>
      </c>
      <c r="Z41" t="s">
        <v>170</v>
      </c>
      <c r="AA41" s="14"/>
      <c r="AC41" s="14"/>
      <c r="AD41" s="17">
        <f t="shared" si="5"/>
        <v>0</v>
      </c>
      <c r="AF41" s="10"/>
      <c r="AH41" s="10"/>
      <c r="AI41" s="47" t="s">
        <v>245</v>
      </c>
      <c r="AJ41" s="10">
        <v>0</v>
      </c>
      <c r="AK41" s="165">
        <f t="shared" si="3"/>
        <v>94167.988752173915</v>
      </c>
      <c r="AM41" s="166">
        <f t="shared" si="4"/>
        <v>4.1150323481650382E-2</v>
      </c>
      <c r="AN41" s="21">
        <v>45544</v>
      </c>
      <c r="AO41" s="13" t="str">
        <f t="shared" si="6"/>
        <v>El Salvador #11  4033446</v>
      </c>
    </row>
    <row r="42" spans="1:44" ht="32.25" hidden="1" customHeight="1">
      <c r="B42" s="4" t="s">
        <v>65</v>
      </c>
      <c r="C42" s="5" t="s">
        <v>85</v>
      </c>
      <c r="D42" s="6" t="s">
        <v>780</v>
      </c>
      <c r="E42" s="5" t="s">
        <v>85</v>
      </c>
      <c r="F42" s="4" t="s">
        <v>52</v>
      </c>
      <c r="G42" s="40" t="s">
        <v>1450</v>
      </c>
      <c r="H42" s="6" t="s">
        <v>167</v>
      </c>
      <c r="I42" s="4" t="s">
        <v>50</v>
      </c>
      <c r="K42" t="s">
        <v>155</v>
      </c>
      <c r="M42" s="9" t="s">
        <v>245</v>
      </c>
      <c r="N42" s="4" t="s">
        <v>53</v>
      </c>
      <c r="O42" s="48" t="s">
        <v>1487</v>
      </c>
      <c r="P42" s="10">
        <f>7518+66</f>
        <v>7584</v>
      </c>
      <c r="Q42" s="14"/>
      <c r="R42" s="1">
        <f t="shared" si="0"/>
        <v>7584</v>
      </c>
      <c r="S42" s="6" t="s">
        <v>1479</v>
      </c>
      <c r="T42" s="6">
        <v>3950</v>
      </c>
      <c r="U42" s="6">
        <v>4033447</v>
      </c>
      <c r="W42" s="22">
        <v>45538</v>
      </c>
      <c r="X42" s="10">
        <v>1490915</v>
      </c>
      <c r="Y42" s="5" t="s">
        <v>1445</v>
      </c>
      <c r="Z42" t="s">
        <v>170</v>
      </c>
      <c r="AA42" s="14"/>
      <c r="AC42" s="14"/>
      <c r="AD42" s="17">
        <f t="shared" si="5"/>
        <v>0</v>
      </c>
      <c r="AF42" s="10"/>
      <c r="AH42" s="10"/>
      <c r="AI42" s="47" t="s">
        <v>245</v>
      </c>
      <c r="AJ42" s="10">
        <v>0</v>
      </c>
      <c r="AK42" s="165">
        <f t="shared" si="3"/>
        <v>144773.97662608695</v>
      </c>
      <c r="AM42" s="166">
        <f t="shared" si="4"/>
        <v>9.7104111653640177E-2</v>
      </c>
      <c r="AN42" s="21">
        <v>45544</v>
      </c>
      <c r="AO42" s="13" t="str">
        <f t="shared" si="6"/>
        <v>Costa Rica #12  4033447</v>
      </c>
    </row>
    <row r="43" spans="1:44" ht="27" hidden="1" customHeight="1">
      <c r="B43" s="4" t="s">
        <v>65</v>
      </c>
      <c r="C43" s="5" t="s">
        <v>89</v>
      </c>
      <c r="D43" s="6" t="s">
        <v>199</v>
      </c>
      <c r="E43" s="5" t="s">
        <v>89</v>
      </c>
      <c r="F43" s="4" t="s">
        <v>52</v>
      </c>
      <c r="G43" s="4" t="s">
        <v>1451</v>
      </c>
      <c r="H43" s="6" t="s">
        <v>167</v>
      </c>
      <c r="I43" s="4" t="s">
        <v>50</v>
      </c>
      <c r="K43" t="s">
        <v>155</v>
      </c>
      <c r="M43" s="9" t="s">
        <v>245</v>
      </c>
      <c r="N43" s="4" t="s">
        <v>53</v>
      </c>
      <c r="O43" s="39">
        <v>279658</v>
      </c>
      <c r="P43" s="10">
        <v>7958</v>
      </c>
      <c r="Q43" s="14"/>
      <c r="R43" s="1">
        <f t="shared" si="0"/>
        <v>7958</v>
      </c>
      <c r="S43" s="6" t="s">
        <v>1479</v>
      </c>
      <c r="T43" s="6">
        <v>3950</v>
      </c>
      <c r="U43" s="6">
        <v>4033445</v>
      </c>
      <c r="W43" s="22">
        <v>45538</v>
      </c>
      <c r="X43" s="10">
        <v>1951700</v>
      </c>
      <c r="Y43" s="5" t="s">
        <v>1445</v>
      </c>
      <c r="Z43" t="s">
        <v>170</v>
      </c>
      <c r="AA43" s="14"/>
      <c r="AC43" s="14"/>
      <c r="AD43" s="17">
        <f t="shared" si="5"/>
        <v>0</v>
      </c>
      <c r="AF43" s="10"/>
      <c r="AH43" s="10"/>
      <c r="AI43" s="47" t="s">
        <v>245</v>
      </c>
      <c r="AJ43" s="10">
        <v>0</v>
      </c>
      <c r="AK43" s="165">
        <f t="shared" si="3"/>
        <v>151913.4106</v>
      </c>
      <c r="AM43" s="166">
        <f t="shared" si="4"/>
        <v>7.7836455705282581E-2</v>
      </c>
      <c r="AN43" s="21">
        <v>45544</v>
      </c>
      <c r="AO43" s="13" t="str">
        <f t="shared" si="6"/>
        <v>Guatemala #11  4033445</v>
      </c>
    </row>
    <row r="44" spans="1:44" ht="27" customHeight="1">
      <c r="B44" s="4" t="s">
        <v>65</v>
      </c>
      <c r="C44" s="5" t="s">
        <v>120</v>
      </c>
      <c r="D44" s="6" t="s">
        <v>1465</v>
      </c>
      <c r="E44" s="4" t="s">
        <v>46</v>
      </c>
      <c r="F44" s="4" t="s">
        <v>49</v>
      </c>
      <c r="G44" s="40" t="s">
        <v>1466</v>
      </c>
      <c r="H44" s="6" t="s">
        <v>167</v>
      </c>
      <c r="I44" s="4" t="s">
        <v>50</v>
      </c>
      <c r="J44" s="71" t="s">
        <v>1467</v>
      </c>
      <c r="K44" t="s">
        <v>155</v>
      </c>
      <c r="M44" s="9">
        <v>486714234</v>
      </c>
      <c r="N44" s="4" t="s">
        <v>51</v>
      </c>
      <c r="O44" s="39">
        <v>6208758245</v>
      </c>
      <c r="P44" s="10">
        <v>3485</v>
      </c>
      <c r="Q44" s="14"/>
      <c r="R44" s="1">
        <v>3485</v>
      </c>
      <c r="S44" s="6" t="s">
        <v>151</v>
      </c>
      <c r="T44" s="6">
        <v>1632</v>
      </c>
      <c r="U44" s="6">
        <v>4024795</v>
      </c>
      <c r="W44" s="22">
        <v>45540</v>
      </c>
      <c r="X44" s="10">
        <v>2076024</v>
      </c>
      <c r="Y44" s="5" t="s">
        <v>189</v>
      </c>
      <c r="Z44" t="s">
        <v>170</v>
      </c>
      <c r="AA44" s="14"/>
      <c r="AC44" s="14"/>
      <c r="AD44" s="17">
        <v>0</v>
      </c>
      <c r="AF44" s="10"/>
      <c r="AH44" s="10"/>
      <c r="AI44">
        <v>10392</v>
      </c>
      <c r="AJ44" s="80">
        <v>7018</v>
      </c>
      <c r="AK44" s="165">
        <f t="shared" si="3"/>
        <v>66526.543847826091</v>
      </c>
      <c r="AM44" s="166">
        <f t="shared" si="4"/>
        <v>3.2045170888114052E-2</v>
      </c>
      <c r="AN44" s="45" t="s">
        <v>1580</v>
      </c>
      <c r="AO44" s="13" t="str">
        <f t="shared" si="6"/>
        <v>BIP S + BIP A #178+#39  4024795</v>
      </c>
    </row>
    <row r="45" spans="1:44" ht="27" customHeight="1">
      <c r="B45" s="4" t="s">
        <v>65</v>
      </c>
      <c r="C45" s="5" t="s">
        <v>44</v>
      </c>
      <c r="D45" s="6" t="s">
        <v>1447</v>
      </c>
      <c r="E45" s="4" t="s">
        <v>46</v>
      </c>
      <c r="F45" s="4" t="s">
        <v>49</v>
      </c>
      <c r="G45" s="44" t="s">
        <v>1448</v>
      </c>
      <c r="H45" s="6" t="s">
        <v>167</v>
      </c>
      <c r="I45" s="4" t="s">
        <v>50</v>
      </c>
      <c r="J45" s="71" t="s">
        <v>1468</v>
      </c>
      <c r="K45" t="s">
        <v>155</v>
      </c>
      <c r="M45" s="9">
        <v>486714237</v>
      </c>
      <c r="N45" s="4" t="s">
        <v>51</v>
      </c>
      <c r="O45" s="39">
        <v>6208757655</v>
      </c>
      <c r="P45" s="10">
        <v>3485</v>
      </c>
      <c r="Q45" s="14"/>
      <c r="R45" s="1">
        <v>3485</v>
      </c>
      <c r="S45" s="6" t="s">
        <v>151</v>
      </c>
      <c r="T45" s="6">
        <v>1632</v>
      </c>
      <c r="U45" s="6">
        <v>4024875</v>
      </c>
      <c r="W45" s="22">
        <v>45540</v>
      </c>
      <c r="X45" s="10">
        <v>2301715</v>
      </c>
      <c r="Y45" s="5" t="s">
        <v>189</v>
      </c>
      <c r="Z45" t="s">
        <v>170</v>
      </c>
      <c r="AA45" s="14"/>
      <c r="AC45" s="14"/>
      <c r="AD45" s="17">
        <v>0</v>
      </c>
      <c r="AF45" s="10"/>
      <c r="AH45" s="10"/>
      <c r="AI45">
        <v>10316</v>
      </c>
      <c r="AJ45" s="43">
        <v>7018</v>
      </c>
      <c r="AK45" s="165">
        <f t="shared" si="3"/>
        <v>66526.543847826091</v>
      </c>
      <c r="AM45" s="166">
        <f t="shared" si="4"/>
        <v>2.8903032672518574E-2</v>
      </c>
      <c r="AN45" s="45" t="s">
        <v>1539</v>
      </c>
      <c r="AO45" s="13" t="str">
        <f t="shared" si="6"/>
        <v>BIP SALLY #179  4024875</v>
      </c>
    </row>
    <row r="46" spans="1:44" ht="27.75" customHeight="1">
      <c r="A46" t="s">
        <v>1404</v>
      </c>
      <c r="B46" s="4" t="s">
        <v>65</v>
      </c>
      <c r="C46" s="6" t="s">
        <v>1394</v>
      </c>
      <c r="D46" s="6" t="s">
        <v>174</v>
      </c>
      <c r="E46" s="6" t="s">
        <v>1459</v>
      </c>
      <c r="F46" s="4" t="s">
        <v>49</v>
      </c>
      <c r="G46" s="44" t="s">
        <v>1464</v>
      </c>
      <c r="H46" s="6" t="s">
        <v>177</v>
      </c>
      <c r="I46" s="6">
        <v>53</v>
      </c>
      <c r="K46" t="s">
        <v>155</v>
      </c>
      <c r="M46" s="9" t="s">
        <v>245</v>
      </c>
      <c r="N46" s="4" t="s">
        <v>7</v>
      </c>
      <c r="O46" s="39" t="s">
        <v>245</v>
      </c>
      <c r="P46" s="10">
        <v>0</v>
      </c>
      <c r="R46" s="1">
        <f>P46+Q46</f>
        <v>0</v>
      </c>
      <c r="S46" s="6" t="s">
        <v>151</v>
      </c>
      <c r="T46" s="6">
        <v>3684</v>
      </c>
      <c r="U46" s="6">
        <v>4001505</v>
      </c>
      <c r="W46" s="89">
        <v>45540</v>
      </c>
      <c r="X46" s="10">
        <v>1477516</v>
      </c>
      <c r="Y46" t="s">
        <v>75</v>
      </c>
      <c r="Z46" t="s">
        <v>1541</v>
      </c>
      <c r="AA46" s="43">
        <v>10135.68</v>
      </c>
      <c r="AD46" s="17">
        <f>AA46+AB46+AC46</f>
        <v>10135.68</v>
      </c>
      <c r="AE46" t="s">
        <v>1708</v>
      </c>
      <c r="AF46" s="80">
        <v>4408</v>
      </c>
      <c r="AI46" s="39" t="s">
        <v>245</v>
      </c>
      <c r="AJ46" s="10">
        <v>0</v>
      </c>
      <c r="AK46" s="165">
        <f t="shared" si="3"/>
        <v>0</v>
      </c>
      <c r="AM46" s="166">
        <f t="shared" si="4"/>
        <v>0</v>
      </c>
      <c r="AN46" s="119" t="s">
        <v>1709</v>
      </c>
      <c r="AO46" s="13" t="str">
        <f>+C46&amp;" "&amp;D46&amp;" "&amp;" "&amp;U46</f>
        <v>L3V3L 3 #4  4001505</v>
      </c>
      <c r="AR46">
        <v>20012096</v>
      </c>
    </row>
    <row r="47" spans="1:44" ht="32.25" customHeight="1">
      <c r="B47" s="4" t="s">
        <v>65</v>
      </c>
      <c r="C47" s="5" t="s">
        <v>113</v>
      </c>
      <c r="D47" s="6" t="s">
        <v>227</v>
      </c>
      <c r="E47" s="4" t="s">
        <v>48</v>
      </c>
      <c r="F47" s="4" t="s">
        <v>49</v>
      </c>
      <c r="G47" s="6" t="s">
        <v>1463</v>
      </c>
      <c r="H47" s="6" t="s">
        <v>167</v>
      </c>
      <c r="I47" s="6" t="s">
        <v>56</v>
      </c>
      <c r="K47" t="s">
        <v>155</v>
      </c>
      <c r="M47" s="9">
        <v>485073511</v>
      </c>
      <c r="N47" s="4" t="s">
        <v>51</v>
      </c>
      <c r="O47" s="39">
        <v>6208952990</v>
      </c>
      <c r="P47" s="10">
        <v>2240</v>
      </c>
      <c r="R47" s="1">
        <f>P47+Q47</f>
        <v>2240</v>
      </c>
      <c r="S47" s="6" t="s">
        <v>151</v>
      </c>
      <c r="T47" s="6">
        <v>1632</v>
      </c>
      <c r="U47" s="6">
        <v>4024817</v>
      </c>
      <c r="W47" s="89">
        <v>45540</v>
      </c>
      <c r="X47" s="10">
        <v>294226</v>
      </c>
      <c r="Y47" t="s">
        <v>189</v>
      </c>
      <c r="Z47" t="s">
        <v>170</v>
      </c>
      <c r="AD47" s="17">
        <f>AA47+AB47+AC47</f>
        <v>0</v>
      </c>
      <c r="AI47" s="39" t="s">
        <v>245</v>
      </c>
      <c r="AJ47" s="118">
        <v>0</v>
      </c>
      <c r="AK47" s="165">
        <f t="shared" si="3"/>
        <v>42760.246260869564</v>
      </c>
      <c r="AM47" s="166">
        <f t="shared" si="4"/>
        <v>0.14533129723705437</v>
      </c>
      <c r="AN47" s="81">
        <v>45555</v>
      </c>
      <c r="AO47" s="13" t="str">
        <f>+C47&amp;" "&amp;D47&amp;" "&amp;" "&amp;U47</f>
        <v>BIP WALDENCAST #15  4024817</v>
      </c>
    </row>
    <row r="48" spans="1:44" ht="27" hidden="1" customHeight="1">
      <c r="B48" s="4" t="s">
        <v>65</v>
      </c>
      <c r="C48" s="5" t="s">
        <v>129</v>
      </c>
      <c r="D48" s="6"/>
      <c r="E48" s="4"/>
      <c r="F48" s="4"/>
      <c r="G48" s="4"/>
      <c r="H48" s="6"/>
      <c r="I48" s="4"/>
      <c r="N48" s="4"/>
      <c r="Q48" s="14"/>
      <c r="R48" s="1">
        <f>P48+Q48</f>
        <v>0</v>
      </c>
      <c r="W48" s="22"/>
      <c r="X48" s="10"/>
      <c r="Y48" s="5"/>
      <c r="AA48" s="14"/>
      <c r="AC48" s="14"/>
      <c r="AD48" s="17">
        <f>AA48+AB48+AC48</f>
        <v>0</v>
      </c>
      <c r="AF48" s="10"/>
      <c r="AG48">
        <v>13023</v>
      </c>
      <c r="AH48" s="10">
        <v>2378</v>
      </c>
      <c r="AI48" s="10"/>
      <c r="AJ48" s="10"/>
      <c r="AK48" s="165">
        <f t="shared" si="3"/>
        <v>0</v>
      </c>
      <c r="AM48" s="166" t="e">
        <f t="shared" si="4"/>
        <v>#DIV/0!</v>
      </c>
      <c r="AN48" s="21">
        <v>45526</v>
      </c>
      <c r="AO48" s="13" t="str">
        <f>+C48&amp;" "&amp;D48&amp;" "&amp;" "&amp;U48</f>
        <v xml:space="preserve">HF CONSULTORES   </v>
      </c>
      <c r="AP48">
        <v>20009561</v>
      </c>
    </row>
    <row r="49" spans="2:42" ht="27" hidden="1" customHeight="1">
      <c r="B49" s="4" t="s">
        <v>65</v>
      </c>
      <c r="C49" s="5" t="s">
        <v>129</v>
      </c>
      <c r="D49" s="6"/>
      <c r="E49" s="4"/>
      <c r="F49" s="4"/>
      <c r="G49" s="4"/>
      <c r="H49" s="6"/>
      <c r="I49" s="4"/>
      <c r="N49" s="4"/>
      <c r="Q49" s="14"/>
      <c r="R49" s="1">
        <v>0</v>
      </c>
      <c r="W49" s="22"/>
      <c r="X49" s="10"/>
      <c r="Y49" s="5"/>
      <c r="AA49" s="14"/>
      <c r="AC49" s="14"/>
      <c r="AD49" s="17">
        <v>0</v>
      </c>
      <c r="AF49" s="10"/>
      <c r="AG49">
        <v>13111</v>
      </c>
      <c r="AH49" s="10">
        <v>2378</v>
      </c>
      <c r="AI49" s="10"/>
      <c r="AJ49" s="10"/>
      <c r="AK49" s="165">
        <f t="shared" si="3"/>
        <v>0</v>
      </c>
      <c r="AM49" s="166" t="e">
        <f t="shared" si="4"/>
        <v>#DIV/0!</v>
      </c>
      <c r="AN49" s="21">
        <v>45533</v>
      </c>
      <c r="AO49" s="13" t="str">
        <f>+C49&amp;" "&amp;D49&amp;" "&amp;" "&amp;U49</f>
        <v xml:space="preserve">HF CONSULTORES   </v>
      </c>
      <c r="AP49">
        <v>20009582</v>
      </c>
    </row>
  </sheetData>
  <autoFilter ref="A2:AS49">
    <filterColumn colId="5">
      <filters>
        <filter val="LAND"/>
      </filters>
    </filterColumn>
    <filterColumn colId="23">
      <filters>
        <filter val="$1,099,142.00"/>
        <filter val="$1,150,587.00"/>
        <filter val="$1,153,025.00"/>
        <filter val="$1,197,846.00"/>
        <filter val="$1,200,102.00"/>
        <filter val="$1,215,971.00"/>
        <filter val="$1,216,690.00"/>
        <filter val="$1,232,387.00"/>
        <filter val="$1,292,662.00"/>
        <filter val="$1,349,910.00"/>
        <filter val="$1,450,959.00"/>
        <filter val="$1,459,784.00"/>
        <filter val="$1,468,569.00"/>
        <filter val="$1,477,516.00"/>
        <filter val="$1,490,915.00"/>
        <filter val="$1,585,826.00"/>
        <filter val="$1,602,944.00"/>
        <filter val="$1,613,555.00"/>
        <filter val="$1,662,554.00"/>
        <filter val="$1,736,518.00"/>
        <filter val="$1,737,087.00"/>
        <filter val="$1,747,452.00"/>
        <filter val="$1,785,313.00"/>
        <filter val="$1,804,228.00"/>
        <filter val="$1,849,185.00"/>
        <filter val="$1,918,049.00"/>
        <filter val="$1,951,700.00"/>
        <filter val="$1,954,425.00"/>
        <filter val="$2,076,024.00"/>
        <filter val="$2,288,390.00"/>
        <filter val="$2,301,715.00"/>
        <filter val="$25,198.00"/>
        <filter val="$294,226.00"/>
        <filter val="$3,967,151.00"/>
        <filter val="$312,180.00"/>
        <filter val="$336,684.00"/>
        <filter val="$491,459.00"/>
        <filter val="$642,230.00"/>
        <filter val="$656,428.00"/>
        <filter val="$7,685,445.00"/>
        <filter val="$738,938.00"/>
        <filter val="$87,988.00"/>
        <filter val="$927,210.00"/>
      </filters>
    </filterColumn>
  </autoFilter>
  <mergeCells count="8">
    <mergeCell ref="AG1:AH1"/>
    <mergeCell ref="AN1:AS1"/>
    <mergeCell ref="B1:L1"/>
    <mergeCell ref="M1:R1"/>
    <mergeCell ref="S1:X1"/>
    <mergeCell ref="Y1:AD1"/>
    <mergeCell ref="AE1:AF1"/>
    <mergeCell ref="AI1:AJ1"/>
  </mergeCells>
  <phoneticPr fontId="11" type="noConversion"/>
  <conditionalFormatting sqref="E7">
    <cfRule type="cellIs" dxfId="0" priority="2" operator="equal">
      <formula>"PENDIENTE"</formula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DATA!$D$3:$D$43</xm:f>
          </x14:formula1>
          <xm:sqref>E3:E20 E25:E40 E48:E49 E44:E46</xm:sqref>
        </x14:dataValidation>
        <x14:dataValidation type="list" allowBlank="1" showInputMessage="1" showErrorMessage="1">
          <x14:formula1>
            <xm:f>DATA!$C$3:$C$39</xm:f>
          </x14:formula1>
          <xm:sqref>E21:E24 E41:E43 C3:C49</xm:sqref>
        </x14:dataValidation>
        <x14:dataValidation type="list" allowBlank="1" showInputMessage="1" showErrorMessage="1">
          <x14:formula1>
            <xm:f>DATA!$G$3:$G$8</xm:f>
          </x14:formula1>
          <xm:sqref>K3:K26 K28:K49</xm:sqref>
        </x14:dataValidation>
        <x14:dataValidation type="list" allowBlank="1" showInputMessage="1" showErrorMessage="1">
          <x14:formula1>
            <xm:f>DATA!$I$3:$I$8</xm:f>
          </x14:formula1>
          <xm:sqref>S3:S26 S28:S39 S48:S49 S41:S45</xm:sqref>
        </x14:dataValidation>
        <x14:dataValidation type="list" allowBlank="1" showInputMessage="1" showErrorMessage="1">
          <x14:formula1>
            <xm:f>DATA!$H$3:$H$13</xm:f>
          </x14:formula1>
          <xm:sqref>N3:N31 N33:N49</xm:sqref>
        </x14:dataValidation>
        <x14:dataValidation type="list" allowBlank="1" showInputMessage="1" showErrorMessage="1">
          <x14:formula1>
            <xm:f>DATA!$F$3:$F$9</xm:f>
          </x14:formula1>
          <xm:sqref>I3:I45 I48:I49</xm:sqref>
        </x14:dataValidation>
        <x14:dataValidation type="list" allowBlank="1" showInputMessage="1" showErrorMessage="1">
          <x14:formula1>
            <xm:f>DATA!$E$3:$E$5</xm:f>
          </x14:formula1>
          <xm:sqref>F3:F46 F48:F49</xm:sqref>
        </x14:dataValidation>
        <x14:dataValidation type="list" allowBlank="1" showInputMessage="1" showErrorMessage="1">
          <x14:formula1>
            <xm:f>DATA!$B$3:$B$14</xm:f>
          </x14:formula1>
          <xm:sqref>B3:B46 B48:B49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O272"/>
  <sheetViews>
    <sheetView zoomScale="70" zoomScaleNormal="70" workbookViewId="0">
      <pane xSplit="6" ySplit="2" topLeftCell="Q6" activePane="bottomRight" state="frozen"/>
      <selection pane="topRight" activeCell="G1" sqref="G1"/>
      <selection pane="bottomLeft" activeCell="A3" sqref="A3"/>
      <selection pane="bottomRight" activeCell="AM10" sqref="AM10:AM49"/>
    </sheetView>
  </sheetViews>
  <sheetFormatPr baseColWidth="10" defaultRowHeight="15"/>
  <cols>
    <col min="1" max="1" width="49.85546875" customWidth="1"/>
    <col min="3" max="3" width="40.140625" hidden="1" customWidth="1"/>
    <col min="4" max="4" width="16.85546875" hidden="1" customWidth="1"/>
    <col min="5" max="5" width="19" hidden="1" customWidth="1"/>
    <col min="7" max="7" width="16.85546875" customWidth="1"/>
    <col min="8" max="9" width="10.85546875" customWidth="1"/>
    <col min="10" max="10" width="21" customWidth="1"/>
    <col min="11" max="12" width="22.85546875" customWidth="1"/>
    <col min="13" max="13" width="26" style="9" customWidth="1"/>
    <col min="14" max="14" width="19.42578125" customWidth="1"/>
    <col min="15" max="15" width="24.85546875" customWidth="1"/>
    <col min="16" max="16" width="24.42578125" style="10" customWidth="1"/>
    <col min="17" max="17" width="10.85546875" customWidth="1"/>
    <col min="18" max="18" width="17.5703125" customWidth="1"/>
    <col min="19" max="19" width="18" style="6" hidden="1" customWidth="1"/>
    <col min="20" max="20" width="14.5703125" style="6" hidden="1" customWidth="1"/>
    <col min="21" max="21" width="20" style="6" hidden="1" customWidth="1"/>
    <col min="22" max="22" width="15.5703125" hidden="1" customWidth="1"/>
    <col min="23" max="23" width="14.85546875" hidden="1" customWidth="1"/>
    <col min="24" max="24" width="21.5703125" customWidth="1"/>
    <col min="25" max="25" width="15.85546875" hidden="1" customWidth="1"/>
    <col min="26" max="26" width="16.5703125" hidden="1" customWidth="1"/>
    <col min="27" max="27" width="19" hidden="1" customWidth="1"/>
    <col min="28" max="28" width="15.42578125" style="10" hidden="1" customWidth="1"/>
    <col min="29" max="29" width="27.42578125" hidden="1" customWidth="1"/>
    <col min="30" max="30" width="18.5703125" hidden="1" customWidth="1"/>
    <col min="31" max="31" width="16" hidden="1" customWidth="1"/>
    <col min="32" max="32" width="17" hidden="1" customWidth="1"/>
    <col min="33" max="33" width="16.85546875" hidden="1" customWidth="1"/>
    <col min="34" max="36" width="18.42578125" hidden="1" customWidth="1"/>
    <col min="37" max="37" width="20.42578125" customWidth="1"/>
    <col min="38" max="38" width="19" bestFit="1" customWidth="1"/>
    <col min="39" max="39" width="14" style="11" customWidth="1"/>
    <col min="40" max="40" width="15.5703125" style="12" customWidth="1"/>
    <col min="41" max="41" width="28.42578125" bestFit="1" customWidth="1"/>
    <col min="42" max="42" width="19.42578125" style="158" bestFit="1" customWidth="1"/>
    <col min="44" max="44" width="20.5703125" customWidth="1"/>
    <col min="45" max="45" width="14" bestFit="1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3</v>
      </c>
      <c r="AH1" s="176"/>
      <c r="AI1" s="176" t="s">
        <v>142</v>
      </c>
      <c r="AJ1" s="177"/>
      <c r="AK1" s="18" t="s">
        <v>162</v>
      </c>
      <c r="AL1" s="19" t="s">
        <v>4</v>
      </c>
      <c r="AM1" s="20">
        <v>19.639460000000003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28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30</v>
      </c>
      <c r="AG2" s="24" t="s">
        <v>31</v>
      </c>
      <c r="AH2" s="25" t="s">
        <v>30</v>
      </c>
      <c r="AI2" s="25" t="s">
        <v>1480</v>
      </c>
      <c r="AJ2" s="25" t="s">
        <v>30</v>
      </c>
      <c r="AK2" s="24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15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31.5" hidden="1" customHeight="1">
      <c r="B3" s="4" t="s">
        <v>66</v>
      </c>
      <c r="C3" s="6" t="s">
        <v>83</v>
      </c>
      <c r="D3" s="6" t="s">
        <v>173</v>
      </c>
      <c r="E3" s="6" t="s">
        <v>83</v>
      </c>
      <c r="F3" s="4" t="s">
        <v>40</v>
      </c>
      <c r="G3" s="4" t="s">
        <v>1472</v>
      </c>
      <c r="H3" s="6" t="s">
        <v>167</v>
      </c>
      <c r="I3" s="4" t="s">
        <v>41</v>
      </c>
      <c r="J3" s="9" t="s">
        <v>1513</v>
      </c>
      <c r="K3" t="s">
        <v>155</v>
      </c>
      <c r="M3" s="39" t="s">
        <v>1512</v>
      </c>
      <c r="N3" s="4" t="s">
        <v>42</v>
      </c>
      <c r="O3" s="9" t="s">
        <v>1893</v>
      </c>
      <c r="P3" s="10">
        <v>1070</v>
      </c>
      <c r="Q3" s="14"/>
      <c r="R3" s="1">
        <f>P3+Q3</f>
        <v>1070</v>
      </c>
      <c r="S3" s="6" t="s">
        <v>147</v>
      </c>
      <c r="T3" s="6">
        <v>3921</v>
      </c>
      <c r="U3" s="6">
        <v>4014934</v>
      </c>
      <c r="V3" s="48" t="s">
        <v>1680</v>
      </c>
      <c r="W3" s="22">
        <v>45546</v>
      </c>
      <c r="X3" s="10">
        <v>1766049</v>
      </c>
      <c r="Y3" s="5" t="s">
        <v>42</v>
      </c>
      <c r="Z3" t="s">
        <v>1892</v>
      </c>
      <c r="AA3" s="14">
        <v>64413.54</v>
      </c>
      <c r="AC3" s="14"/>
      <c r="AD3" s="17">
        <f>AA3+AB3+AC3</f>
        <v>64413.54</v>
      </c>
      <c r="AF3" s="10"/>
      <c r="AH3" s="10"/>
      <c r="AI3">
        <v>10342</v>
      </c>
      <c r="AJ3" s="43">
        <v>9639.6</v>
      </c>
      <c r="AK3" s="10">
        <f>R3*$AM$1</f>
        <v>21014.222200000004</v>
      </c>
      <c r="AL3" s="10"/>
      <c r="AM3" s="167">
        <f>AK3/X3</f>
        <v>1.1899002915547645E-2</v>
      </c>
      <c r="AN3" s="45" t="s">
        <v>1894</v>
      </c>
      <c r="AO3" s="13" t="str">
        <f t="shared" ref="AO3:AO7" si="0">+C3&amp;" "&amp;D3&amp;" "&amp;" "&amp;U3</f>
        <v>Argentina #3  4014934</v>
      </c>
      <c r="AP3" s="159">
        <v>40000841</v>
      </c>
      <c r="AQ3" s="13">
        <v>20013189</v>
      </c>
    </row>
    <row r="4" spans="1:16369" ht="27" hidden="1" customHeight="1">
      <c r="B4" s="4" t="s">
        <v>66</v>
      </c>
      <c r="C4" s="5" t="s">
        <v>87</v>
      </c>
      <c r="D4" s="6" t="s">
        <v>198</v>
      </c>
      <c r="E4" s="5" t="s">
        <v>87</v>
      </c>
      <c r="F4" s="4" t="s">
        <v>40</v>
      </c>
      <c r="G4" s="4" t="s">
        <v>1473</v>
      </c>
      <c r="H4" s="6" t="s">
        <v>177</v>
      </c>
      <c r="I4" s="4" t="s">
        <v>41</v>
      </c>
      <c r="J4" s="9" t="s">
        <v>1515</v>
      </c>
      <c r="K4" t="s">
        <v>155</v>
      </c>
      <c r="M4" s="39" t="s">
        <v>1514</v>
      </c>
      <c r="N4" s="4" t="s">
        <v>42</v>
      </c>
      <c r="O4" s="9" t="s">
        <v>2018</v>
      </c>
      <c r="P4" s="10">
        <v>590</v>
      </c>
      <c r="Q4" s="14"/>
      <c r="R4" s="1">
        <f>P4+Q4</f>
        <v>590</v>
      </c>
      <c r="S4" s="6" t="s">
        <v>146</v>
      </c>
      <c r="T4" s="6">
        <v>3921</v>
      </c>
      <c r="U4" s="6">
        <v>4003580</v>
      </c>
      <c r="W4" s="22">
        <v>45547</v>
      </c>
      <c r="X4" s="10">
        <v>1799526</v>
      </c>
      <c r="Y4" s="5" t="s">
        <v>42</v>
      </c>
      <c r="Z4" t="s">
        <v>2019</v>
      </c>
      <c r="AA4" s="14">
        <v>79600.820000000007</v>
      </c>
      <c r="AC4" s="14"/>
      <c r="AD4" s="17">
        <f>AA4+AB4+AC4</f>
        <v>79600.820000000007</v>
      </c>
      <c r="AE4" t="s">
        <v>1718</v>
      </c>
      <c r="AF4" s="10">
        <v>2204</v>
      </c>
      <c r="AH4" s="10"/>
      <c r="AI4">
        <v>10333</v>
      </c>
      <c r="AJ4" s="43">
        <v>20300</v>
      </c>
      <c r="AK4" s="10">
        <f t="shared" ref="AK4:AK67" si="1">R4*$AM$1</f>
        <v>11587.281400000002</v>
      </c>
      <c r="AL4" s="10"/>
      <c r="AM4" s="167">
        <f t="shared" ref="AM4:AM67" si="2">AK4/X4</f>
        <v>6.439074178422541E-3</v>
      </c>
      <c r="AN4" s="45" t="s">
        <v>2020</v>
      </c>
      <c r="AO4" s="13" t="str">
        <f t="shared" si="0"/>
        <v>Chile #10  4003580</v>
      </c>
      <c r="AP4" s="156" t="s">
        <v>2021</v>
      </c>
      <c r="AQ4" s="13">
        <v>20013959</v>
      </c>
      <c r="AR4">
        <v>20013812</v>
      </c>
    </row>
    <row r="5" spans="1:16369" ht="31.5" hidden="1" customHeight="1">
      <c r="B5" s="4" t="s">
        <v>66</v>
      </c>
      <c r="C5" s="5" t="s">
        <v>45</v>
      </c>
      <c r="D5" s="6" t="s">
        <v>780</v>
      </c>
      <c r="E5" s="5" t="s">
        <v>45</v>
      </c>
      <c r="F5" s="4" t="s">
        <v>40</v>
      </c>
      <c r="G5" s="40" t="s">
        <v>1499</v>
      </c>
      <c r="H5" s="6" t="s">
        <v>167</v>
      </c>
      <c r="I5" s="6" t="s">
        <v>432</v>
      </c>
      <c r="J5" s="88" t="s">
        <v>1529</v>
      </c>
      <c r="K5" t="s">
        <v>155</v>
      </c>
      <c r="M5" s="39" t="s">
        <v>1530</v>
      </c>
      <c r="N5" s="4" t="s">
        <v>42</v>
      </c>
      <c r="O5" s="9" t="s">
        <v>2000</v>
      </c>
      <c r="P5" s="10">
        <v>1700</v>
      </c>
      <c r="Q5" s="14"/>
      <c r="R5" s="1">
        <f>P5+Q5</f>
        <v>1700</v>
      </c>
      <c r="S5" s="6" t="s">
        <v>147</v>
      </c>
      <c r="T5" s="6">
        <v>3921</v>
      </c>
      <c r="U5" s="6">
        <v>4014754</v>
      </c>
      <c r="V5" s="48" t="s">
        <v>1681</v>
      </c>
      <c r="W5" s="22">
        <v>45552</v>
      </c>
      <c r="X5" s="10">
        <v>2452181</v>
      </c>
      <c r="Y5" s="5" t="s">
        <v>42</v>
      </c>
      <c r="Z5" t="s">
        <v>1999</v>
      </c>
      <c r="AA5" s="14">
        <v>110532.73</v>
      </c>
      <c r="AC5" s="14"/>
      <c r="AD5" s="17">
        <f>AA5+AB5+AC5</f>
        <v>110532.73</v>
      </c>
      <c r="AF5" s="10"/>
      <c r="AH5" s="10"/>
      <c r="AI5">
        <v>10356</v>
      </c>
      <c r="AJ5" s="43">
        <v>9639.6</v>
      </c>
      <c r="AK5" s="10">
        <f t="shared" si="1"/>
        <v>33387.082000000002</v>
      </c>
      <c r="AL5" s="10"/>
      <c r="AM5" s="167">
        <f t="shared" si="2"/>
        <v>1.3615260048095962E-2</v>
      </c>
      <c r="AN5" s="45" t="s">
        <v>2001</v>
      </c>
      <c r="AO5" s="13" t="str">
        <f t="shared" si="0"/>
        <v>Colombia #12  4014754</v>
      </c>
      <c r="AP5" s="156"/>
      <c r="AQ5" s="13"/>
    </row>
    <row r="6" spans="1:16369" ht="27" customHeight="1">
      <c r="B6" s="4" t="s">
        <v>66</v>
      </c>
      <c r="C6" s="5" t="s">
        <v>45</v>
      </c>
      <c r="D6" s="6" t="s">
        <v>1522</v>
      </c>
      <c r="E6" s="5" t="s">
        <v>45</v>
      </c>
      <c r="F6" s="4" t="s">
        <v>52</v>
      </c>
      <c r="G6" s="4" t="s">
        <v>1474</v>
      </c>
      <c r="H6" s="6" t="s">
        <v>167</v>
      </c>
      <c r="I6" s="4" t="s">
        <v>140</v>
      </c>
      <c r="J6" s="106" t="s">
        <v>245</v>
      </c>
      <c r="K6" t="s">
        <v>155</v>
      </c>
      <c r="M6" s="39" t="s">
        <v>1475</v>
      </c>
      <c r="N6" s="4" t="s">
        <v>70</v>
      </c>
      <c r="O6" s="9" t="s">
        <v>245</v>
      </c>
      <c r="P6" s="10">
        <v>0</v>
      </c>
      <c r="Q6" s="14"/>
      <c r="R6" s="1">
        <f>P6+Q6</f>
        <v>0</v>
      </c>
      <c r="S6" s="6" t="s">
        <v>148</v>
      </c>
      <c r="T6" s="6" t="s">
        <v>245</v>
      </c>
      <c r="U6" s="6" t="s">
        <v>245</v>
      </c>
      <c r="V6" s="39"/>
      <c r="W6" s="107" t="s">
        <v>245</v>
      </c>
      <c r="X6" s="47" t="s">
        <v>245</v>
      </c>
      <c r="Y6" s="5" t="s">
        <v>245</v>
      </c>
      <c r="Z6" t="s">
        <v>245</v>
      </c>
      <c r="AA6" s="14">
        <v>0</v>
      </c>
      <c r="AC6" s="14"/>
      <c r="AD6" s="17">
        <f>AA6+AB6+AC6</f>
        <v>0</v>
      </c>
      <c r="AE6" t="s">
        <v>1710</v>
      </c>
      <c r="AF6" s="10">
        <v>2784</v>
      </c>
      <c r="AH6" s="10"/>
      <c r="AI6" s="47" t="s">
        <v>245</v>
      </c>
      <c r="AJ6" s="10">
        <v>0</v>
      </c>
      <c r="AK6" s="10">
        <f t="shared" si="1"/>
        <v>0</v>
      </c>
      <c r="AL6" s="10"/>
      <c r="AM6" s="167" t="e">
        <f t="shared" si="2"/>
        <v>#VALUE!</v>
      </c>
      <c r="AN6" s="21">
        <v>45594</v>
      </c>
      <c r="AO6" s="13" t="str">
        <f t="shared" si="0"/>
        <v>Colombia #13 AIR   N/A</v>
      </c>
      <c r="AP6" s="156"/>
      <c r="AQ6" s="13"/>
      <c r="AR6">
        <v>20012095</v>
      </c>
    </row>
    <row r="7" spans="1:16369" ht="59.25" hidden="1" customHeight="1">
      <c r="B7" s="4" t="s">
        <v>66</v>
      </c>
      <c r="C7" s="5" t="s">
        <v>43</v>
      </c>
      <c r="D7" s="6" t="s">
        <v>250</v>
      </c>
      <c r="E7" s="5" t="s">
        <v>43</v>
      </c>
      <c r="F7" s="4" t="s">
        <v>40</v>
      </c>
      <c r="G7" s="4" t="s">
        <v>1500</v>
      </c>
      <c r="H7" s="6" t="s">
        <v>177</v>
      </c>
      <c r="I7" s="6" t="s">
        <v>432</v>
      </c>
      <c r="J7" s="9" t="s">
        <v>1516</v>
      </c>
      <c r="K7" t="s">
        <v>155</v>
      </c>
      <c r="M7" s="39" t="s">
        <v>1517</v>
      </c>
      <c r="N7" s="4" t="s">
        <v>74</v>
      </c>
      <c r="O7" s="9">
        <v>10123603</v>
      </c>
      <c r="P7" s="10">
        <v>618</v>
      </c>
      <c r="Q7" s="14"/>
      <c r="R7" s="1">
        <f t="shared" ref="R7:R8" si="3">P7+Q7</f>
        <v>618</v>
      </c>
      <c r="S7" s="6" t="s">
        <v>146</v>
      </c>
      <c r="T7" s="6">
        <v>3921</v>
      </c>
      <c r="U7" s="6">
        <v>4003590</v>
      </c>
      <c r="W7" s="22">
        <v>45547</v>
      </c>
      <c r="X7" s="10">
        <v>2432241</v>
      </c>
      <c r="Y7" s="99" t="s">
        <v>1262</v>
      </c>
      <c r="Z7" s="88" t="s">
        <v>1663</v>
      </c>
      <c r="AA7" s="14">
        <f>64960+27892.42</f>
        <v>92852.42</v>
      </c>
      <c r="AC7" s="14"/>
      <c r="AD7" s="17">
        <f>AA7</f>
        <v>92852.42</v>
      </c>
      <c r="AF7" s="10"/>
      <c r="AH7" s="10"/>
      <c r="AI7">
        <v>10350</v>
      </c>
      <c r="AJ7" s="43">
        <v>20300</v>
      </c>
      <c r="AK7" s="10">
        <f t="shared" si="1"/>
        <v>12137.186280000002</v>
      </c>
      <c r="AL7" s="10"/>
      <c r="AM7" s="167">
        <f t="shared" si="2"/>
        <v>4.9901248601598282E-3</v>
      </c>
      <c r="AN7" s="45" t="s">
        <v>1775</v>
      </c>
      <c r="AO7" s="13" t="str">
        <f t="shared" si="0"/>
        <v>Perú #20  4003590</v>
      </c>
      <c r="AP7" s="157">
        <v>20012420</v>
      </c>
      <c r="AQ7" s="13">
        <v>20012086</v>
      </c>
    </row>
    <row r="8" spans="1:16369" ht="32.25" hidden="1" customHeight="1">
      <c r="B8" s="4" t="s">
        <v>66</v>
      </c>
      <c r="C8" s="5" t="s">
        <v>43</v>
      </c>
      <c r="D8" s="6" t="s">
        <v>787</v>
      </c>
      <c r="E8" s="5" t="s">
        <v>43</v>
      </c>
      <c r="F8" s="4" t="s">
        <v>40</v>
      </c>
      <c r="G8" s="40" t="s">
        <v>1585</v>
      </c>
      <c r="H8" s="6" t="s">
        <v>167</v>
      </c>
      <c r="I8" s="6" t="s">
        <v>41</v>
      </c>
      <c r="J8" s="88" t="s">
        <v>1621</v>
      </c>
      <c r="K8" t="s">
        <v>155</v>
      </c>
      <c r="M8" s="39" t="s">
        <v>1620</v>
      </c>
      <c r="N8" s="4" t="s">
        <v>42</v>
      </c>
      <c r="O8" s="9" t="s">
        <v>1986</v>
      </c>
      <c r="P8" s="10">
        <v>1180</v>
      </c>
      <c r="Q8" s="14"/>
      <c r="R8" s="1">
        <f t="shared" si="3"/>
        <v>1180</v>
      </c>
      <c r="S8" s="6" t="s">
        <v>146</v>
      </c>
      <c r="T8" s="6">
        <v>3921</v>
      </c>
      <c r="U8" s="6">
        <v>4003746</v>
      </c>
      <c r="W8" s="107">
        <v>45569</v>
      </c>
      <c r="X8" s="92">
        <v>2692572</v>
      </c>
      <c r="Y8" s="5" t="s">
        <v>42</v>
      </c>
      <c r="Z8" t="s">
        <v>1985</v>
      </c>
      <c r="AA8" s="14">
        <v>118116.49</v>
      </c>
      <c r="AC8" s="14"/>
      <c r="AD8" s="17">
        <f>AA8</f>
        <v>118116.49</v>
      </c>
      <c r="AF8" s="10"/>
      <c r="AH8" s="10"/>
      <c r="AI8">
        <v>10417</v>
      </c>
      <c r="AJ8" s="43">
        <v>20300</v>
      </c>
      <c r="AK8" s="10">
        <f t="shared" si="1"/>
        <v>23174.562800000003</v>
      </c>
      <c r="AL8" s="10"/>
      <c r="AM8" s="167">
        <f t="shared" si="2"/>
        <v>8.6068498075446091E-3</v>
      </c>
      <c r="AN8" s="21" t="s">
        <v>1984</v>
      </c>
      <c r="AO8" s="13" t="str">
        <f t="shared" ref="AO8:AO58" si="4">+C8&amp;" "&amp;D8&amp;" "&amp;" "&amp;U8</f>
        <v>Perú #21  4003746</v>
      </c>
      <c r="AP8" s="156" t="s">
        <v>2016</v>
      </c>
      <c r="AQ8" s="13">
        <v>20013944</v>
      </c>
    </row>
    <row r="9" spans="1:16369" ht="27" hidden="1" customHeight="1">
      <c r="B9" s="4" t="s">
        <v>66</v>
      </c>
      <c r="C9" s="5" t="s">
        <v>113</v>
      </c>
      <c r="D9" s="6" t="s">
        <v>623</v>
      </c>
      <c r="E9" s="4" t="s">
        <v>624</v>
      </c>
      <c r="F9" s="4" t="s">
        <v>40</v>
      </c>
      <c r="G9" s="6" t="s">
        <v>1476</v>
      </c>
      <c r="H9" s="6" t="s">
        <v>167</v>
      </c>
      <c r="I9" s="4" t="s">
        <v>41</v>
      </c>
      <c r="J9" s="9" t="s">
        <v>1511</v>
      </c>
      <c r="K9" t="s">
        <v>155</v>
      </c>
      <c r="M9" s="39" t="s">
        <v>1510</v>
      </c>
      <c r="N9" s="4" t="s">
        <v>42</v>
      </c>
      <c r="O9" s="9" t="s">
        <v>2005</v>
      </c>
      <c r="P9" s="10">
        <v>5081.76</v>
      </c>
      <c r="Q9" s="14"/>
      <c r="R9" s="1">
        <f t="shared" ref="R9:R15" si="5">P9+Q9</f>
        <v>5081.76</v>
      </c>
      <c r="S9" s="6" t="s">
        <v>147</v>
      </c>
      <c r="T9" s="6">
        <v>3921</v>
      </c>
      <c r="U9" s="6">
        <v>4015540</v>
      </c>
      <c r="W9" s="22">
        <v>45546</v>
      </c>
      <c r="X9" s="10">
        <v>576835</v>
      </c>
      <c r="Y9" s="5" t="s">
        <v>42</v>
      </c>
      <c r="Z9" t="s">
        <v>2006</v>
      </c>
      <c r="AA9" s="14">
        <v>65214.07</v>
      </c>
      <c r="AC9" s="14"/>
      <c r="AD9" s="17">
        <f t="shared" ref="AD9:AD15" si="6">AA9+AB9+AC9</f>
        <v>65214.07</v>
      </c>
      <c r="AF9" s="10"/>
      <c r="AH9" s="10"/>
      <c r="AI9">
        <v>10331</v>
      </c>
      <c r="AJ9" s="43">
        <v>9639.6</v>
      </c>
      <c r="AK9" s="10">
        <f t="shared" si="1"/>
        <v>99803.022249600021</v>
      </c>
      <c r="AL9" s="10"/>
      <c r="AM9" s="167">
        <f t="shared" si="2"/>
        <v>0.17301831936272941</v>
      </c>
      <c r="AN9" s="45" t="s">
        <v>2007</v>
      </c>
      <c r="AO9" s="13" t="str">
        <f t="shared" si="4"/>
        <v>BIP WALDENCAST #16  4015540</v>
      </c>
      <c r="AP9" s="158" t="s">
        <v>2017</v>
      </c>
      <c r="AQ9">
        <v>20013951</v>
      </c>
    </row>
    <row r="10" spans="1:16369" ht="27" hidden="1" customHeight="1">
      <c r="B10" s="4" t="s">
        <v>66</v>
      </c>
      <c r="C10" s="5" t="s">
        <v>44</v>
      </c>
      <c r="D10" s="6" t="s">
        <v>1469</v>
      </c>
      <c r="E10" s="4" t="s">
        <v>46</v>
      </c>
      <c r="F10" s="4" t="s">
        <v>49</v>
      </c>
      <c r="G10" s="4" t="s">
        <v>1477</v>
      </c>
      <c r="H10" s="6" t="s">
        <v>167</v>
      </c>
      <c r="I10" s="4" t="s">
        <v>50</v>
      </c>
      <c r="J10" s="124" t="s">
        <v>182</v>
      </c>
      <c r="K10" t="s">
        <v>155</v>
      </c>
      <c r="M10">
        <v>486714235</v>
      </c>
      <c r="N10" s="4" t="s">
        <v>51</v>
      </c>
      <c r="O10" s="9">
        <v>6209744716</v>
      </c>
      <c r="P10" s="10">
        <v>3485</v>
      </c>
      <c r="Q10" s="14"/>
      <c r="R10" s="1">
        <f t="shared" si="5"/>
        <v>3485</v>
      </c>
      <c r="S10" s="6" t="s">
        <v>151</v>
      </c>
      <c r="T10" s="6">
        <v>1632</v>
      </c>
      <c r="U10" s="6">
        <v>4025031</v>
      </c>
      <c r="W10" s="22">
        <v>45540</v>
      </c>
      <c r="X10" s="10">
        <v>2554027</v>
      </c>
      <c r="Y10" s="5" t="s">
        <v>189</v>
      </c>
      <c r="Z10" t="s">
        <v>170</v>
      </c>
      <c r="AA10" s="14">
        <v>0</v>
      </c>
      <c r="AC10" s="14"/>
      <c r="AD10" s="17">
        <f t="shared" si="6"/>
        <v>0</v>
      </c>
      <c r="AF10" s="10"/>
      <c r="AH10" s="10"/>
      <c r="AI10">
        <v>10446</v>
      </c>
      <c r="AJ10" s="78">
        <v>7018</v>
      </c>
      <c r="AK10" s="10">
        <f t="shared" si="1"/>
        <v>68443.518100000016</v>
      </c>
      <c r="AL10" s="10"/>
      <c r="AM10" s="167">
        <f t="shared" si="2"/>
        <v>2.6798275076966693E-2</v>
      </c>
      <c r="AN10" s="21">
        <v>45573</v>
      </c>
      <c r="AO10" s="13" t="str">
        <f t="shared" si="4"/>
        <v>BIP SALLY #180  4025031</v>
      </c>
    </row>
    <row r="11" spans="1:16369" ht="27" hidden="1" customHeight="1">
      <c r="B11" s="4" t="s">
        <v>66</v>
      </c>
      <c r="C11" s="5" t="s">
        <v>44</v>
      </c>
      <c r="D11" s="6" t="s">
        <v>1470</v>
      </c>
      <c r="E11" s="4" t="s">
        <v>46</v>
      </c>
      <c r="F11" s="4" t="s">
        <v>49</v>
      </c>
      <c r="G11" s="4" t="s">
        <v>1478</v>
      </c>
      <c r="H11" s="6" t="s">
        <v>167</v>
      </c>
      <c r="I11" s="4" t="s">
        <v>50</v>
      </c>
      <c r="J11" s="124" t="s">
        <v>1534</v>
      </c>
      <c r="K11" t="s">
        <v>155</v>
      </c>
      <c r="M11">
        <v>487509008</v>
      </c>
      <c r="N11" s="4" t="s">
        <v>51</v>
      </c>
      <c r="O11" s="9">
        <v>6208800957</v>
      </c>
      <c r="P11" s="10">
        <v>3485</v>
      </c>
      <c r="Q11" s="14"/>
      <c r="R11" s="1">
        <f t="shared" si="5"/>
        <v>3485</v>
      </c>
      <c r="S11" s="6" t="s">
        <v>151</v>
      </c>
      <c r="T11" s="6">
        <v>1632</v>
      </c>
      <c r="U11" s="6">
        <v>4025090</v>
      </c>
      <c r="W11" s="22">
        <v>45541</v>
      </c>
      <c r="X11" s="10">
        <v>811298</v>
      </c>
      <c r="Y11" s="5" t="s">
        <v>189</v>
      </c>
      <c r="Z11" t="s">
        <v>170</v>
      </c>
      <c r="AA11" s="14">
        <v>0</v>
      </c>
      <c r="AC11" s="14"/>
      <c r="AD11" s="17">
        <f t="shared" si="6"/>
        <v>0</v>
      </c>
      <c r="AF11" s="10"/>
      <c r="AH11" s="10"/>
      <c r="AI11">
        <v>10340</v>
      </c>
      <c r="AJ11" s="43">
        <v>7018</v>
      </c>
      <c r="AK11" s="10">
        <f t="shared" si="1"/>
        <v>68443.518100000016</v>
      </c>
      <c r="AL11" s="10"/>
      <c r="AM11" s="167">
        <f t="shared" si="2"/>
        <v>8.4362981419897523E-2</v>
      </c>
      <c r="AN11" s="45" t="s">
        <v>1539</v>
      </c>
      <c r="AO11" s="13" t="str">
        <f t="shared" si="4"/>
        <v>BIP SALLY #181  4025090</v>
      </c>
    </row>
    <row r="12" spans="1:16369" ht="27" hidden="1" customHeight="1">
      <c r="B12" s="4" t="s">
        <v>66</v>
      </c>
      <c r="C12" s="6" t="s">
        <v>1471</v>
      </c>
      <c r="D12" s="6" t="s">
        <v>250</v>
      </c>
      <c r="E12" s="6" t="s">
        <v>776</v>
      </c>
      <c r="F12" s="4" t="s">
        <v>49</v>
      </c>
      <c r="G12" s="4" t="s">
        <v>1488</v>
      </c>
      <c r="H12" s="6" t="s">
        <v>167</v>
      </c>
      <c r="I12" s="4" t="s">
        <v>50</v>
      </c>
      <c r="J12" s="105" t="s">
        <v>1506</v>
      </c>
      <c r="K12" t="s">
        <v>155</v>
      </c>
      <c r="M12">
        <v>487509014</v>
      </c>
      <c r="N12" s="4" t="s">
        <v>51</v>
      </c>
      <c r="O12" s="9">
        <v>6209002632</v>
      </c>
      <c r="P12" s="10">
        <v>4351.8</v>
      </c>
      <c r="Q12" s="14"/>
      <c r="R12" s="1">
        <f t="shared" si="5"/>
        <v>4351.8</v>
      </c>
      <c r="S12" s="6" t="s">
        <v>151</v>
      </c>
      <c r="T12" s="6">
        <v>1632</v>
      </c>
      <c r="U12" s="6">
        <v>4025408</v>
      </c>
      <c r="W12" s="22">
        <v>45545</v>
      </c>
      <c r="X12" s="10">
        <v>2457535</v>
      </c>
      <c r="Y12" s="5" t="s">
        <v>189</v>
      </c>
      <c r="Z12" t="s">
        <v>170</v>
      </c>
      <c r="AA12" s="14">
        <v>0</v>
      </c>
      <c r="AC12" s="14"/>
      <c r="AD12" s="17">
        <f t="shared" si="6"/>
        <v>0</v>
      </c>
      <c r="AF12" s="10"/>
      <c r="AH12" s="10"/>
      <c r="AI12">
        <v>10338</v>
      </c>
      <c r="AJ12" s="43">
        <v>7018</v>
      </c>
      <c r="AK12" s="10">
        <f t="shared" si="1"/>
        <v>85467.002028000017</v>
      </c>
      <c r="AL12" s="10"/>
      <c r="AM12" s="167">
        <f t="shared" si="2"/>
        <v>3.4777531969229336E-2</v>
      </c>
      <c r="AN12" s="45" t="s">
        <v>1539</v>
      </c>
      <c r="AO12" s="13" t="str">
        <f t="shared" si="4"/>
        <v>BIP-ITS A TEN #20  4025408</v>
      </c>
    </row>
    <row r="13" spans="1:16369" ht="30" hidden="1" customHeight="1">
      <c r="B13" s="4" t="s">
        <v>66</v>
      </c>
      <c r="C13" s="5" t="s">
        <v>120</v>
      </c>
      <c r="D13" s="6" t="s">
        <v>1489</v>
      </c>
      <c r="E13" s="4" t="s">
        <v>46</v>
      </c>
      <c r="F13" s="4" t="s">
        <v>49</v>
      </c>
      <c r="G13" s="40" t="s">
        <v>1490</v>
      </c>
      <c r="H13" s="6" t="s">
        <v>167</v>
      </c>
      <c r="I13" s="4" t="s">
        <v>50</v>
      </c>
      <c r="J13" s="105" t="s">
        <v>1507</v>
      </c>
      <c r="K13" t="s">
        <v>155</v>
      </c>
      <c r="M13">
        <v>487509015</v>
      </c>
      <c r="N13" s="4" t="s">
        <v>51</v>
      </c>
      <c r="O13" s="9">
        <v>6209028216</v>
      </c>
      <c r="P13" s="10">
        <v>3485</v>
      </c>
      <c r="Q13" s="14"/>
      <c r="R13" s="1">
        <f t="shared" si="5"/>
        <v>3485</v>
      </c>
      <c r="S13" s="6" t="s">
        <v>151</v>
      </c>
      <c r="T13" s="6">
        <v>1632</v>
      </c>
      <c r="U13" s="6">
        <v>4025587</v>
      </c>
      <c r="W13" s="22">
        <v>45547</v>
      </c>
      <c r="X13" s="10">
        <v>1080456</v>
      </c>
      <c r="Y13" s="5" t="s">
        <v>189</v>
      </c>
      <c r="Z13" t="s">
        <v>170</v>
      </c>
      <c r="AA13" s="14">
        <v>0</v>
      </c>
      <c r="AC13" s="14"/>
      <c r="AD13" s="17">
        <f t="shared" si="6"/>
        <v>0</v>
      </c>
      <c r="AF13" s="10"/>
      <c r="AH13" s="10"/>
      <c r="AI13">
        <v>10344</v>
      </c>
      <c r="AJ13" s="43">
        <v>7018</v>
      </c>
      <c r="AK13" s="10">
        <f t="shared" si="1"/>
        <v>68443.518100000016</v>
      </c>
      <c r="AL13" s="10"/>
      <c r="AM13" s="167">
        <f t="shared" si="2"/>
        <v>6.3346881409330896E-2</v>
      </c>
      <c r="AN13" s="45" t="s">
        <v>1539</v>
      </c>
      <c r="AO13" s="13" t="str">
        <f t="shared" si="4"/>
        <v>BIP S + BIP A #182+#40  4025587</v>
      </c>
    </row>
    <row r="14" spans="1:16369" ht="48.75" hidden="1" customHeight="1">
      <c r="B14" s="4" t="s">
        <v>66</v>
      </c>
      <c r="C14" s="5" t="s">
        <v>105</v>
      </c>
      <c r="D14" s="6" t="s">
        <v>166</v>
      </c>
      <c r="E14" s="4" t="s">
        <v>101</v>
      </c>
      <c r="F14" s="4" t="s">
        <v>49</v>
      </c>
      <c r="G14" s="40" t="s">
        <v>1491</v>
      </c>
      <c r="H14" s="6" t="s">
        <v>167</v>
      </c>
      <c r="I14" s="4" t="s">
        <v>50</v>
      </c>
      <c r="J14" s="49" t="s">
        <v>1528</v>
      </c>
      <c r="K14" t="s">
        <v>155</v>
      </c>
      <c r="M14">
        <v>488268413</v>
      </c>
      <c r="N14" s="4" t="s">
        <v>51</v>
      </c>
      <c r="O14" s="9">
        <v>6209019715</v>
      </c>
      <c r="P14" s="10">
        <v>5130</v>
      </c>
      <c r="Q14" s="14"/>
      <c r="R14" s="1">
        <f t="shared" si="5"/>
        <v>5130</v>
      </c>
      <c r="S14" s="6" t="s">
        <v>151</v>
      </c>
      <c r="T14" s="6">
        <v>1688</v>
      </c>
      <c r="U14" s="6">
        <v>4003721</v>
      </c>
      <c r="W14" s="22">
        <v>45545</v>
      </c>
      <c r="X14" s="10">
        <v>990347</v>
      </c>
      <c r="Y14" s="5" t="s">
        <v>75</v>
      </c>
      <c r="Z14" t="s">
        <v>1544</v>
      </c>
      <c r="AA14" s="14">
        <v>8043.84</v>
      </c>
      <c r="AC14" s="14"/>
      <c r="AD14" s="17">
        <f t="shared" si="6"/>
        <v>8043.84</v>
      </c>
      <c r="AF14" s="10"/>
      <c r="AH14" s="10"/>
      <c r="AI14">
        <v>10343</v>
      </c>
      <c r="AJ14" s="43">
        <v>7018</v>
      </c>
      <c r="AK14" s="10">
        <f t="shared" si="1"/>
        <v>100750.42980000001</v>
      </c>
      <c r="AL14" s="10"/>
      <c r="AM14" s="167">
        <f t="shared" si="2"/>
        <v>0.10173245317045441</v>
      </c>
      <c r="AN14" s="45" t="s">
        <v>1545</v>
      </c>
      <c r="AO14" s="13" t="str">
        <f t="shared" si="4"/>
        <v>HENKEL #1  4003721</v>
      </c>
    </row>
    <row r="15" spans="1:16369" ht="49.5" hidden="1" customHeight="1">
      <c r="B15" s="4" t="s">
        <v>66</v>
      </c>
      <c r="C15" s="5" t="s">
        <v>92</v>
      </c>
      <c r="D15" s="6" t="s">
        <v>250</v>
      </c>
      <c r="E15" s="4" t="s">
        <v>92</v>
      </c>
      <c r="F15" s="4" t="s">
        <v>40</v>
      </c>
      <c r="G15" s="40" t="s">
        <v>1501</v>
      </c>
      <c r="H15" s="6" t="s">
        <v>167</v>
      </c>
      <c r="I15" s="4" t="s">
        <v>41</v>
      </c>
      <c r="J15" s="125" t="s">
        <v>1519</v>
      </c>
      <c r="K15" t="s">
        <v>155</v>
      </c>
      <c r="M15" s="48" t="s">
        <v>1518</v>
      </c>
      <c r="N15" s="4" t="s">
        <v>74</v>
      </c>
      <c r="O15" s="9">
        <v>10123607</v>
      </c>
      <c r="P15" s="10">
        <v>1528</v>
      </c>
      <c r="Q15" s="14"/>
      <c r="R15" s="1">
        <f t="shared" si="5"/>
        <v>1528</v>
      </c>
      <c r="S15" s="6" t="s">
        <v>147</v>
      </c>
      <c r="T15" s="6">
        <v>3921</v>
      </c>
      <c r="U15" s="6">
        <v>4015980</v>
      </c>
      <c r="W15" s="22">
        <v>45548</v>
      </c>
      <c r="X15" s="10">
        <v>1637787</v>
      </c>
      <c r="Y15" s="99" t="s">
        <v>1262</v>
      </c>
      <c r="Z15" s="82" t="s">
        <v>1658</v>
      </c>
      <c r="AA15" s="14">
        <f>78880+29809.99</f>
        <v>108689.99</v>
      </c>
      <c r="AC15" s="14"/>
      <c r="AD15" s="17">
        <f t="shared" si="6"/>
        <v>108689.99</v>
      </c>
      <c r="AF15" s="10"/>
      <c r="AH15" s="10"/>
      <c r="AI15">
        <v>10352</v>
      </c>
      <c r="AJ15" s="80">
        <v>9639.6</v>
      </c>
      <c r="AK15" s="10">
        <f t="shared" si="1"/>
        <v>30009.094880000004</v>
      </c>
      <c r="AL15" s="10"/>
      <c r="AM15" s="167">
        <f t="shared" si="2"/>
        <v>1.8322953399923191E-2</v>
      </c>
      <c r="AN15" s="45" t="s">
        <v>1659</v>
      </c>
      <c r="AO15" s="13" t="str">
        <f t="shared" si="4"/>
        <v>Italia #20  4015980</v>
      </c>
      <c r="AQ15">
        <v>20012080</v>
      </c>
    </row>
    <row r="16" spans="1:16369" ht="49.5" hidden="1" customHeight="1">
      <c r="B16" s="4" t="s">
        <v>66</v>
      </c>
      <c r="C16" s="5" t="s">
        <v>92</v>
      </c>
      <c r="D16" s="6" t="s">
        <v>787</v>
      </c>
      <c r="E16" s="4" t="s">
        <v>92</v>
      </c>
      <c r="F16" s="4" t="s">
        <v>40</v>
      </c>
      <c r="G16" s="4" t="s">
        <v>1523</v>
      </c>
      <c r="H16" s="6" t="s">
        <v>167</v>
      </c>
      <c r="I16" s="4" t="s">
        <v>41</v>
      </c>
      <c r="J16" s="126" t="s">
        <v>1533</v>
      </c>
      <c r="K16" t="s">
        <v>155</v>
      </c>
      <c r="M16" s="39">
        <v>60971796</v>
      </c>
      <c r="N16" s="4" t="s">
        <v>74</v>
      </c>
      <c r="O16" s="9">
        <v>10123923</v>
      </c>
      <c r="P16" s="10">
        <v>828</v>
      </c>
      <c r="Q16" s="14"/>
      <c r="R16" s="1">
        <v>828</v>
      </c>
      <c r="S16" s="6" t="s">
        <v>147</v>
      </c>
      <c r="T16" s="6">
        <v>3921</v>
      </c>
      <c r="U16" s="6">
        <v>4016444</v>
      </c>
      <c r="W16" s="22">
        <v>45555</v>
      </c>
      <c r="X16" s="10">
        <v>805378</v>
      </c>
      <c r="Y16" s="99" t="s">
        <v>1262</v>
      </c>
      <c r="Z16" s="82" t="s">
        <v>1660</v>
      </c>
      <c r="AA16" s="14">
        <f>45240+15166.12</f>
        <v>60406.12</v>
      </c>
      <c r="AC16" s="14"/>
      <c r="AD16" s="17">
        <v>45240</v>
      </c>
      <c r="AF16" s="10"/>
      <c r="AH16" s="10"/>
      <c r="AI16">
        <v>10382</v>
      </c>
      <c r="AJ16" s="80">
        <v>9639.6</v>
      </c>
      <c r="AK16" s="10">
        <f t="shared" si="1"/>
        <v>16261.472880000003</v>
      </c>
      <c r="AL16" s="10"/>
      <c r="AM16" s="167">
        <f t="shared" si="2"/>
        <v>2.0191106387311305E-2</v>
      </c>
      <c r="AN16" s="45" t="s">
        <v>1661</v>
      </c>
      <c r="AO16" s="13" t="str">
        <f t="shared" si="4"/>
        <v>Italia #21  4016444</v>
      </c>
      <c r="AQ16">
        <v>20012083</v>
      </c>
    </row>
    <row r="17" spans="2:43" ht="46.5" hidden="1" customHeight="1">
      <c r="B17" s="4" t="s">
        <v>66</v>
      </c>
      <c r="C17" s="5" t="s">
        <v>45</v>
      </c>
      <c r="D17" s="6" t="s">
        <v>212</v>
      </c>
      <c r="E17" s="4" t="s">
        <v>45</v>
      </c>
      <c r="F17" s="4" t="s">
        <v>40</v>
      </c>
      <c r="G17" s="4" t="s">
        <v>1554</v>
      </c>
      <c r="H17" s="6" t="s">
        <v>167</v>
      </c>
      <c r="I17" s="4" t="s">
        <v>41</v>
      </c>
      <c r="J17" s="9" t="s">
        <v>1593</v>
      </c>
      <c r="K17" t="s">
        <v>155</v>
      </c>
      <c r="M17" s="48" t="s">
        <v>1594</v>
      </c>
      <c r="N17" s="4" t="s">
        <v>74</v>
      </c>
      <c r="O17" s="9">
        <v>10125939</v>
      </c>
      <c r="P17" s="10">
        <v>1018</v>
      </c>
      <c r="Q17" s="14"/>
      <c r="R17" s="1">
        <f t="shared" ref="R17:R49" si="7">P17+Q17</f>
        <v>1018</v>
      </c>
      <c r="S17" s="6" t="s">
        <v>147</v>
      </c>
      <c r="T17" s="6">
        <v>3921</v>
      </c>
      <c r="U17" s="6">
        <v>4016445</v>
      </c>
      <c r="V17">
        <v>4018947</v>
      </c>
      <c r="W17" s="22">
        <v>45562</v>
      </c>
      <c r="X17" s="10">
        <v>888717</v>
      </c>
      <c r="Y17" s="99" t="s">
        <v>1612</v>
      </c>
      <c r="Z17" s="82" t="s">
        <v>1990</v>
      </c>
      <c r="AA17" s="14">
        <f>17351.32+45240</f>
        <v>62591.32</v>
      </c>
      <c r="AC17" s="14"/>
      <c r="AD17" s="17">
        <f t="shared" ref="AD17:AD26" si="8">AA17+AB17+AC17</f>
        <v>62591.32</v>
      </c>
      <c r="AF17" s="10"/>
      <c r="AH17" s="10"/>
      <c r="AI17">
        <v>10412</v>
      </c>
      <c r="AJ17" s="43">
        <v>9639.6</v>
      </c>
      <c r="AK17" s="10">
        <f t="shared" si="1"/>
        <v>19992.970280000005</v>
      </c>
      <c r="AL17" s="10"/>
      <c r="AM17" s="167">
        <f t="shared" si="2"/>
        <v>2.2496441814435872E-2</v>
      </c>
      <c r="AN17" s="45" t="s">
        <v>1989</v>
      </c>
      <c r="AO17" s="13" t="str">
        <f t="shared" si="4"/>
        <v>Colombia #14  4016445</v>
      </c>
      <c r="AP17" s="158" t="s">
        <v>1928</v>
      </c>
    </row>
    <row r="18" spans="2:43" ht="27" hidden="1" customHeight="1">
      <c r="B18" s="4" t="s">
        <v>66</v>
      </c>
      <c r="C18" s="5" t="s">
        <v>44</v>
      </c>
      <c r="D18" s="6" t="s">
        <v>1495</v>
      </c>
      <c r="E18" s="4" t="s">
        <v>46</v>
      </c>
      <c r="F18" s="4" t="s">
        <v>49</v>
      </c>
      <c r="G18" s="4" t="s">
        <v>1502</v>
      </c>
      <c r="H18" s="6" t="s">
        <v>167</v>
      </c>
      <c r="I18" s="4" t="s">
        <v>50</v>
      </c>
      <c r="J18" s="105" t="s">
        <v>1508</v>
      </c>
      <c r="K18" t="s">
        <v>155</v>
      </c>
      <c r="M18" s="39">
        <v>488256811</v>
      </c>
      <c r="N18" s="4" t="s">
        <v>51</v>
      </c>
      <c r="O18" s="9">
        <v>6209255205</v>
      </c>
      <c r="P18" s="10">
        <v>3485</v>
      </c>
      <c r="Q18" s="14"/>
      <c r="R18" s="1">
        <f t="shared" si="7"/>
        <v>3485</v>
      </c>
      <c r="S18" s="6" t="s">
        <v>151</v>
      </c>
      <c r="T18" s="6">
        <v>1632</v>
      </c>
      <c r="U18" s="6">
        <v>4025751</v>
      </c>
      <c r="W18" s="22">
        <v>45547</v>
      </c>
      <c r="X18" s="10">
        <v>1165700</v>
      </c>
      <c r="Y18" s="5" t="s">
        <v>189</v>
      </c>
      <c r="Z18" t="s">
        <v>170</v>
      </c>
      <c r="AA18" s="14">
        <v>0</v>
      </c>
      <c r="AC18" s="14"/>
      <c r="AD18" s="17">
        <f t="shared" si="8"/>
        <v>0</v>
      </c>
      <c r="AF18" s="10"/>
      <c r="AH18" s="10"/>
      <c r="AI18">
        <v>10351</v>
      </c>
      <c r="AJ18" s="43">
        <v>7018</v>
      </c>
      <c r="AK18" s="10">
        <f t="shared" si="1"/>
        <v>68443.518100000016</v>
      </c>
      <c r="AL18" s="10"/>
      <c r="AM18" s="167">
        <f t="shared" si="2"/>
        <v>5.871452183237541E-2</v>
      </c>
      <c r="AN18" s="45" t="s">
        <v>1576</v>
      </c>
      <c r="AO18" s="13" t="str">
        <f t="shared" si="4"/>
        <v>BIP SALLY #183  4025751</v>
      </c>
    </row>
    <row r="19" spans="2:43" ht="27" hidden="1" customHeight="1">
      <c r="B19" s="4" t="s">
        <v>66</v>
      </c>
      <c r="C19" s="5" t="s">
        <v>44</v>
      </c>
      <c r="D19" s="6" t="s">
        <v>1496</v>
      </c>
      <c r="E19" s="4" t="s">
        <v>46</v>
      </c>
      <c r="F19" s="4" t="s">
        <v>49</v>
      </c>
      <c r="G19" s="4" t="s">
        <v>1503</v>
      </c>
      <c r="H19" s="6" t="s">
        <v>167</v>
      </c>
      <c r="I19" s="4" t="s">
        <v>50</v>
      </c>
      <c r="J19" s="105" t="s">
        <v>1509</v>
      </c>
      <c r="K19" t="s">
        <v>155</v>
      </c>
      <c r="M19" s="39">
        <v>488256814</v>
      </c>
      <c r="N19" s="4" t="s">
        <v>51</v>
      </c>
      <c r="O19" s="9">
        <v>6209373159</v>
      </c>
      <c r="P19" s="10">
        <v>3485</v>
      </c>
      <c r="Q19" s="14"/>
      <c r="R19" s="1">
        <f t="shared" si="7"/>
        <v>3485</v>
      </c>
      <c r="S19" s="6" t="s">
        <v>151</v>
      </c>
      <c r="T19" s="6">
        <v>1632</v>
      </c>
      <c r="U19" s="6">
        <v>4025971</v>
      </c>
      <c r="W19" s="22">
        <v>45548</v>
      </c>
      <c r="X19" s="10">
        <v>1248043</v>
      </c>
      <c r="Y19" s="5" t="s">
        <v>189</v>
      </c>
      <c r="Z19" t="s">
        <v>170</v>
      </c>
      <c r="AA19" s="14">
        <v>0</v>
      </c>
      <c r="AC19" s="14"/>
      <c r="AD19" s="17">
        <f t="shared" si="8"/>
        <v>0</v>
      </c>
      <c r="AF19" s="10"/>
      <c r="AH19" s="10"/>
      <c r="AI19">
        <v>10358</v>
      </c>
      <c r="AJ19" s="43">
        <v>7018</v>
      </c>
      <c r="AK19" s="10">
        <f t="shared" si="1"/>
        <v>68443.518100000016</v>
      </c>
      <c r="AL19" s="10"/>
      <c r="AM19" s="167">
        <f t="shared" si="2"/>
        <v>5.484067303770785E-2</v>
      </c>
      <c r="AN19" s="45" t="s">
        <v>1576</v>
      </c>
      <c r="AO19" s="13" t="str">
        <f t="shared" si="4"/>
        <v>BIP SALLY #184  4025971</v>
      </c>
    </row>
    <row r="20" spans="2:43" ht="27" hidden="1" customHeight="1">
      <c r="B20" s="4" t="s">
        <v>66</v>
      </c>
      <c r="C20" s="5" t="s">
        <v>44</v>
      </c>
      <c r="D20" s="6" t="s">
        <v>1497</v>
      </c>
      <c r="E20" s="4" t="s">
        <v>46</v>
      </c>
      <c r="F20" s="4" t="s">
        <v>49</v>
      </c>
      <c r="G20" s="4" t="s">
        <v>1504</v>
      </c>
      <c r="H20" s="6" t="s">
        <v>167</v>
      </c>
      <c r="I20" s="4" t="s">
        <v>50</v>
      </c>
      <c r="J20" s="102" t="s">
        <v>365</v>
      </c>
      <c r="K20" t="s">
        <v>155</v>
      </c>
      <c r="M20" s="39">
        <v>488256815</v>
      </c>
      <c r="N20" s="4" t="s">
        <v>51</v>
      </c>
      <c r="O20" s="9">
        <v>6209373133</v>
      </c>
      <c r="P20" s="10">
        <v>3485</v>
      </c>
      <c r="Q20" s="14"/>
      <c r="R20" s="1">
        <f t="shared" si="7"/>
        <v>3485</v>
      </c>
      <c r="S20" s="6" t="s">
        <v>151</v>
      </c>
      <c r="T20" s="6">
        <v>1632</v>
      </c>
      <c r="U20" s="6">
        <v>4026240</v>
      </c>
      <c r="W20" s="22">
        <v>45552</v>
      </c>
      <c r="X20" s="10">
        <v>607638</v>
      </c>
      <c r="Y20" s="5" t="s">
        <v>189</v>
      </c>
      <c r="Z20" t="s">
        <v>170</v>
      </c>
      <c r="AA20" s="14">
        <v>0</v>
      </c>
      <c r="AC20" s="14"/>
      <c r="AD20" s="17">
        <f t="shared" si="8"/>
        <v>0</v>
      </c>
      <c r="AF20" s="10"/>
      <c r="AH20" s="10"/>
      <c r="AI20">
        <v>10357</v>
      </c>
      <c r="AJ20" s="43">
        <v>7018</v>
      </c>
      <c r="AK20" s="10">
        <f t="shared" si="1"/>
        <v>68443.518100000016</v>
      </c>
      <c r="AL20" s="10"/>
      <c r="AM20" s="167">
        <f t="shared" si="2"/>
        <v>0.1126386402759538</v>
      </c>
      <c r="AN20" s="45" t="s">
        <v>1576</v>
      </c>
      <c r="AO20" s="13" t="str">
        <f t="shared" si="4"/>
        <v>BIP SALLY #185  4026240</v>
      </c>
    </row>
    <row r="21" spans="2:43" ht="27" hidden="1" customHeight="1">
      <c r="B21" s="4" t="s">
        <v>66</v>
      </c>
      <c r="C21" s="5" t="s">
        <v>44</v>
      </c>
      <c r="D21" s="6" t="s">
        <v>1498</v>
      </c>
      <c r="E21" s="4" t="s">
        <v>46</v>
      </c>
      <c r="F21" s="4" t="s">
        <v>49</v>
      </c>
      <c r="G21" s="4" t="s">
        <v>1505</v>
      </c>
      <c r="H21" s="6" t="s">
        <v>167</v>
      </c>
      <c r="I21" s="4" t="s">
        <v>50</v>
      </c>
      <c r="J21" s="105" t="s">
        <v>1531</v>
      </c>
      <c r="K21" t="s">
        <v>155</v>
      </c>
      <c r="M21" s="39">
        <v>488256813</v>
      </c>
      <c r="N21" s="4" t="s">
        <v>51</v>
      </c>
      <c r="O21" s="9">
        <v>6209634785</v>
      </c>
      <c r="P21" s="10">
        <v>3485</v>
      </c>
      <c r="Q21" s="14"/>
      <c r="R21" s="1">
        <f t="shared" si="7"/>
        <v>3485</v>
      </c>
      <c r="S21" s="6" t="s">
        <v>151</v>
      </c>
      <c r="T21" s="6">
        <v>1632</v>
      </c>
      <c r="U21" s="6">
        <v>4026459</v>
      </c>
      <c r="W21" s="22">
        <v>45553</v>
      </c>
      <c r="X21" s="10">
        <v>473221</v>
      </c>
      <c r="Y21" s="5" t="s">
        <v>189</v>
      </c>
      <c r="Z21" t="s">
        <v>170</v>
      </c>
      <c r="AA21" s="14">
        <v>0</v>
      </c>
      <c r="AC21" s="14"/>
      <c r="AD21" s="17">
        <f t="shared" si="8"/>
        <v>0</v>
      </c>
      <c r="AF21" s="10"/>
      <c r="AH21" s="10"/>
      <c r="AI21">
        <v>10363</v>
      </c>
      <c r="AJ21" s="43">
        <v>7018</v>
      </c>
      <c r="AK21" s="10">
        <f t="shared" si="1"/>
        <v>68443.518100000016</v>
      </c>
      <c r="AL21" s="10"/>
      <c r="AM21" s="167">
        <f t="shared" si="2"/>
        <v>0.14463330684817458</v>
      </c>
      <c r="AN21" s="45" t="s">
        <v>1576</v>
      </c>
      <c r="AO21" s="13" t="str">
        <f t="shared" si="4"/>
        <v>BIP SALLY #186  4026459</v>
      </c>
    </row>
    <row r="22" spans="2:43" ht="27" hidden="1" customHeight="1">
      <c r="B22" s="4" t="s">
        <v>66</v>
      </c>
      <c r="C22" s="5" t="s">
        <v>103</v>
      </c>
      <c r="D22" s="6" t="s">
        <v>351</v>
      </c>
      <c r="E22" s="4" t="s">
        <v>46</v>
      </c>
      <c r="F22" s="4" t="s">
        <v>49</v>
      </c>
      <c r="G22" s="4" t="s">
        <v>1524</v>
      </c>
      <c r="H22" s="6" t="s">
        <v>167</v>
      </c>
      <c r="I22" s="4" t="s">
        <v>50</v>
      </c>
      <c r="J22" s="105" t="s">
        <v>1355</v>
      </c>
      <c r="K22" t="s">
        <v>155</v>
      </c>
      <c r="M22" s="39">
        <v>488929778</v>
      </c>
      <c r="N22" s="4" t="s">
        <v>51</v>
      </c>
      <c r="O22" s="9">
        <v>6209807358</v>
      </c>
      <c r="P22" s="10">
        <v>3485</v>
      </c>
      <c r="Q22" s="14"/>
      <c r="R22" s="1">
        <f t="shared" si="7"/>
        <v>3485</v>
      </c>
      <c r="S22" s="6" t="s">
        <v>151</v>
      </c>
      <c r="T22" s="6">
        <v>1632</v>
      </c>
      <c r="U22" s="6">
        <v>4026707</v>
      </c>
      <c r="W22" s="22">
        <v>45555</v>
      </c>
      <c r="X22" s="10">
        <v>2669601</v>
      </c>
      <c r="Y22" s="5" t="s">
        <v>189</v>
      </c>
      <c r="Z22" t="s">
        <v>170</v>
      </c>
      <c r="AA22" s="14">
        <v>0</v>
      </c>
      <c r="AC22" s="14"/>
      <c r="AD22" s="17">
        <f t="shared" si="8"/>
        <v>0</v>
      </c>
      <c r="AF22" s="10"/>
      <c r="AH22" s="10"/>
      <c r="AI22">
        <v>10374</v>
      </c>
      <c r="AJ22" s="43">
        <v>7018</v>
      </c>
      <c r="AK22" s="10">
        <f t="shared" si="1"/>
        <v>68443.518100000016</v>
      </c>
      <c r="AL22" s="10"/>
      <c r="AM22" s="167">
        <f t="shared" si="2"/>
        <v>2.5638107754679451E-2</v>
      </c>
      <c r="AN22" s="45" t="s">
        <v>1628</v>
      </c>
      <c r="AO22" s="13" t="str">
        <f t="shared" si="4"/>
        <v>BIP ALFA #41  4026707</v>
      </c>
    </row>
    <row r="23" spans="2:43" ht="27" hidden="1" customHeight="1">
      <c r="B23" s="4" t="s">
        <v>66</v>
      </c>
      <c r="C23" s="5" t="s">
        <v>44</v>
      </c>
      <c r="D23" s="6" t="s">
        <v>1520</v>
      </c>
      <c r="E23" s="4" t="s">
        <v>46</v>
      </c>
      <c r="F23" s="4" t="s">
        <v>49</v>
      </c>
      <c r="G23" s="4" t="s">
        <v>1525</v>
      </c>
      <c r="H23" s="6" t="s">
        <v>167</v>
      </c>
      <c r="I23" s="4" t="s">
        <v>50</v>
      </c>
      <c r="J23" s="105" t="s">
        <v>1532</v>
      </c>
      <c r="K23" t="s">
        <v>155</v>
      </c>
      <c r="M23" s="39">
        <v>488929785</v>
      </c>
      <c r="N23" s="4" t="s">
        <v>51</v>
      </c>
      <c r="O23" s="9">
        <v>6209637612</v>
      </c>
      <c r="P23" s="10">
        <v>3485</v>
      </c>
      <c r="Q23" s="14"/>
      <c r="R23" s="1">
        <f t="shared" si="7"/>
        <v>3485</v>
      </c>
      <c r="S23" s="6" t="s">
        <v>151</v>
      </c>
      <c r="T23" s="6">
        <v>1632</v>
      </c>
      <c r="U23" s="6">
        <v>4026774</v>
      </c>
      <c r="W23" s="22">
        <v>45555</v>
      </c>
      <c r="X23" s="10">
        <v>1019302</v>
      </c>
      <c r="Y23" s="5" t="s">
        <v>189</v>
      </c>
      <c r="Z23" t="s">
        <v>170</v>
      </c>
      <c r="AA23" s="14">
        <v>0</v>
      </c>
      <c r="AC23" s="14"/>
      <c r="AD23" s="17">
        <f t="shared" si="8"/>
        <v>0</v>
      </c>
      <c r="AF23" s="10"/>
      <c r="AH23" s="10"/>
      <c r="AI23">
        <v>10381</v>
      </c>
      <c r="AJ23" s="43">
        <v>7018</v>
      </c>
      <c r="AK23" s="10">
        <f t="shared" si="1"/>
        <v>68443.518100000016</v>
      </c>
      <c r="AL23" s="10"/>
      <c r="AM23" s="167">
        <f t="shared" si="2"/>
        <v>6.714743824695725E-2</v>
      </c>
      <c r="AN23" s="45" t="s">
        <v>1577</v>
      </c>
      <c r="AO23" s="13" t="str">
        <f t="shared" si="4"/>
        <v>BIP SALLY #187  4026774</v>
      </c>
    </row>
    <row r="24" spans="2:43" ht="32.25" hidden="1" customHeight="1">
      <c r="B24" s="4" t="s">
        <v>66</v>
      </c>
      <c r="C24" s="5" t="s">
        <v>120</v>
      </c>
      <c r="D24" s="6" t="s">
        <v>1521</v>
      </c>
      <c r="E24" s="4" t="s">
        <v>46</v>
      </c>
      <c r="F24" s="4" t="s">
        <v>49</v>
      </c>
      <c r="G24" s="40" t="s">
        <v>1555</v>
      </c>
      <c r="H24" s="6" t="s">
        <v>167</v>
      </c>
      <c r="I24" s="4" t="s">
        <v>50</v>
      </c>
      <c r="J24" s="124" t="s">
        <v>1595</v>
      </c>
      <c r="K24" t="s">
        <v>155</v>
      </c>
      <c r="M24" s="39">
        <v>488929779</v>
      </c>
      <c r="N24" s="4" t="s">
        <v>51</v>
      </c>
      <c r="O24" s="9">
        <v>6209803899</v>
      </c>
      <c r="P24" s="10">
        <v>3485</v>
      </c>
      <c r="Q24" s="14"/>
      <c r="R24" s="1">
        <f t="shared" si="7"/>
        <v>3485</v>
      </c>
      <c r="S24" s="6" t="s">
        <v>151</v>
      </c>
      <c r="T24" s="6">
        <v>1632</v>
      </c>
      <c r="U24" s="6">
        <v>4027115</v>
      </c>
      <c r="W24" s="22">
        <v>45559</v>
      </c>
      <c r="X24" s="10">
        <v>2474851</v>
      </c>
      <c r="Y24" s="5" t="s">
        <v>189</v>
      </c>
      <c r="Z24" t="s">
        <v>170</v>
      </c>
      <c r="AA24" s="14">
        <v>0</v>
      </c>
      <c r="AC24" s="14"/>
      <c r="AD24" s="17">
        <f t="shared" si="8"/>
        <v>0</v>
      </c>
      <c r="AF24" s="10"/>
      <c r="AH24" s="10"/>
      <c r="AI24">
        <v>10390</v>
      </c>
      <c r="AJ24" s="43">
        <v>7018</v>
      </c>
      <c r="AK24" s="10">
        <f t="shared" si="1"/>
        <v>68443.518100000016</v>
      </c>
      <c r="AL24" s="10"/>
      <c r="AM24" s="167">
        <f t="shared" si="2"/>
        <v>2.7655611630760808E-2</v>
      </c>
      <c r="AN24" s="45" t="s">
        <v>1628</v>
      </c>
      <c r="AO24" s="13" t="str">
        <f t="shared" si="4"/>
        <v>BIP S + BIP A #188+#42  4027115</v>
      </c>
    </row>
    <row r="25" spans="2:43" ht="33.75" hidden="1" customHeight="1">
      <c r="B25" s="4" t="s">
        <v>66</v>
      </c>
      <c r="C25" s="6" t="s">
        <v>314</v>
      </c>
      <c r="D25" s="6" t="s">
        <v>184</v>
      </c>
      <c r="E25" s="6" t="s">
        <v>325</v>
      </c>
      <c r="F25" s="4" t="s">
        <v>49</v>
      </c>
      <c r="G25" s="40" t="s">
        <v>1526</v>
      </c>
      <c r="H25" s="6" t="s">
        <v>167</v>
      </c>
      <c r="I25" s="4" t="s">
        <v>50</v>
      </c>
      <c r="J25" s="124" t="s">
        <v>1535</v>
      </c>
      <c r="K25" t="s">
        <v>155</v>
      </c>
      <c r="M25">
        <v>488929782</v>
      </c>
      <c r="N25" s="4" t="s">
        <v>51</v>
      </c>
      <c r="O25" s="9">
        <v>6210010170</v>
      </c>
      <c r="P25" s="10">
        <v>6130</v>
      </c>
      <c r="Q25" s="14"/>
      <c r="R25" s="1">
        <f t="shared" si="7"/>
        <v>6130</v>
      </c>
      <c r="S25" s="6" t="s">
        <v>151</v>
      </c>
      <c r="T25" s="6">
        <v>1632</v>
      </c>
      <c r="U25" s="6">
        <v>4026921</v>
      </c>
      <c r="W25" s="22">
        <v>45559</v>
      </c>
      <c r="X25" s="10">
        <v>879811</v>
      </c>
      <c r="Y25" s="5" t="s">
        <v>189</v>
      </c>
      <c r="Z25" t="s">
        <v>170</v>
      </c>
      <c r="AA25" s="14">
        <v>0</v>
      </c>
      <c r="AC25" s="14"/>
      <c r="AD25" s="17">
        <f t="shared" si="8"/>
        <v>0</v>
      </c>
      <c r="AF25" s="10"/>
      <c r="AH25" s="10"/>
      <c r="AI25">
        <v>10388</v>
      </c>
      <c r="AJ25" s="43">
        <v>7018</v>
      </c>
      <c r="AK25" s="10">
        <f t="shared" si="1"/>
        <v>120389.88980000002</v>
      </c>
      <c r="AL25" s="10"/>
      <c r="AM25" s="167">
        <f t="shared" si="2"/>
        <v>0.1368360816129828</v>
      </c>
      <c r="AN25" s="45" t="s">
        <v>1628</v>
      </c>
      <c r="AO25" s="13" t="str">
        <f t="shared" si="4"/>
        <v>BIP-OLIGO #7  4026921</v>
      </c>
    </row>
    <row r="26" spans="2:43" ht="65.25" hidden="1" customHeight="1">
      <c r="B26" s="4" t="s">
        <v>66</v>
      </c>
      <c r="C26" s="5" t="s">
        <v>118</v>
      </c>
      <c r="D26" s="6" t="s">
        <v>198</v>
      </c>
      <c r="E26" s="4" t="s">
        <v>136</v>
      </c>
      <c r="F26" s="4" t="s">
        <v>49</v>
      </c>
      <c r="G26" s="40" t="s">
        <v>1527</v>
      </c>
      <c r="H26" s="6" t="s">
        <v>167</v>
      </c>
      <c r="I26" s="4" t="s">
        <v>50</v>
      </c>
      <c r="J26" s="9" t="s">
        <v>1536</v>
      </c>
      <c r="K26" t="s">
        <v>155</v>
      </c>
      <c r="M26">
        <v>488929786</v>
      </c>
      <c r="N26" s="4" t="s">
        <v>51</v>
      </c>
      <c r="O26" s="9">
        <v>6209867075</v>
      </c>
      <c r="P26" s="10">
        <v>5725</v>
      </c>
      <c r="Q26" s="14"/>
      <c r="R26" s="1">
        <f t="shared" si="7"/>
        <v>5725</v>
      </c>
      <c r="S26" s="6" t="s">
        <v>151</v>
      </c>
      <c r="T26" s="6">
        <v>1632</v>
      </c>
      <c r="U26" s="6">
        <v>4026885</v>
      </c>
      <c r="W26" s="22">
        <v>45556</v>
      </c>
      <c r="X26" s="10">
        <v>2765005</v>
      </c>
      <c r="Y26" s="5" t="s">
        <v>189</v>
      </c>
      <c r="Z26" t="s">
        <v>170</v>
      </c>
      <c r="AA26" s="14">
        <v>0</v>
      </c>
      <c r="AC26" s="14"/>
      <c r="AD26" s="17">
        <f t="shared" si="8"/>
        <v>0</v>
      </c>
      <c r="AF26" s="10"/>
      <c r="AH26" s="10"/>
      <c r="AI26">
        <v>10389</v>
      </c>
      <c r="AJ26" s="43">
        <v>7018</v>
      </c>
      <c r="AK26" s="10">
        <f t="shared" si="1"/>
        <v>112435.90850000002</v>
      </c>
      <c r="AL26" s="10"/>
      <c r="AM26" s="167">
        <f t="shared" si="2"/>
        <v>4.0663907841034651E-2</v>
      </c>
      <c r="AN26" s="45" t="s">
        <v>1628</v>
      </c>
      <c r="AO26" s="13" t="str">
        <f t="shared" si="4"/>
        <v>BIP R+F #10  4026885</v>
      </c>
    </row>
    <row r="27" spans="2:43" ht="42.75" hidden="1" customHeight="1">
      <c r="B27" s="4" t="s">
        <v>66</v>
      </c>
      <c r="C27" s="6" t="s">
        <v>1394</v>
      </c>
      <c r="D27" s="6" t="s">
        <v>175</v>
      </c>
      <c r="E27" s="6" t="s">
        <v>1459</v>
      </c>
      <c r="F27" s="4" t="s">
        <v>49</v>
      </c>
      <c r="G27" s="63" t="s">
        <v>1570</v>
      </c>
      <c r="H27" s="6" t="s">
        <v>167</v>
      </c>
      <c r="I27">
        <v>53</v>
      </c>
      <c r="J27" s="124" t="s">
        <v>911</v>
      </c>
      <c r="K27" t="s">
        <v>155</v>
      </c>
      <c r="M27">
        <v>488256810</v>
      </c>
      <c r="N27" s="4" t="s">
        <v>51</v>
      </c>
      <c r="O27" s="9">
        <v>6209607010</v>
      </c>
      <c r="P27" s="10">
        <v>2180</v>
      </c>
      <c r="R27" s="1">
        <f t="shared" si="7"/>
        <v>2180</v>
      </c>
      <c r="S27" s="6" t="s">
        <v>151</v>
      </c>
      <c r="T27" s="6">
        <v>1688</v>
      </c>
      <c r="U27" s="6">
        <v>4003760</v>
      </c>
      <c r="W27" s="22">
        <v>45554</v>
      </c>
      <c r="X27" s="10">
        <v>1040904</v>
      </c>
      <c r="Y27" t="s">
        <v>75</v>
      </c>
      <c r="Z27" t="s">
        <v>1578</v>
      </c>
      <c r="AA27" s="80">
        <v>8043.84</v>
      </c>
      <c r="AD27" s="17">
        <v>8043.84</v>
      </c>
      <c r="AI27">
        <v>10447</v>
      </c>
      <c r="AJ27" s="43">
        <v>7018</v>
      </c>
      <c r="AK27" s="10">
        <f t="shared" si="1"/>
        <v>42814.022800000006</v>
      </c>
      <c r="AL27" s="10"/>
      <c r="AM27" s="167">
        <f t="shared" si="2"/>
        <v>4.1131576783257635E-2</v>
      </c>
      <c r="AN27" s="119" t="s">
        <v>1630</v>
      </c>
      <c r="AO27" s="13" t="str">
        <f t="shared" si="4"/>
        <v>L3V3L 3 #5  4003760</v>
      </c>
      <c r="AQ27">
        <v>20010664</v>
      </c>
    </row>
    <row r="28" spans="2:43" ht="27" hidden="1" customHeight="1">
      <c r="B28" s="4" t="s">
        <v>66</v>
      </c>
      <c r="C28" s="5" t="s">
        <v>87</v>
      </c>
      <c r="D28" s="6" t="s">
        <v>199</v>
      </c>
      <c r="E28" s="5" t="s">
        <v>87</v>
      </c>
      <c r="F28" s="4" t="s">
        <v>40</v>
      </c>
      <c r="G28" s="4" t="s">
        <v>1586</v>
      </c>
      <c r="H28" s="6" t="s">
        <v>167</v>
      </c>
      <c r="I28" s="4" t="s">
        <v>41</v>
      </c>
      <c r="J28" s="9" t="s">
        <v>1597</v>
      </c>
      <c r="K28" t="s">
        <v>155</v>
      </c>
      <c r="M28" s="39" t="s">
        <v>1596</v>
      </c>
      <c r="N28" s="4" t="s">
        <v>42</v>
      </c>
      <c r="O28" s="9" t="s">
        <v>1983</v>
      </c>
      <c r="P28" s="10">
        <v>590</v>
      </c>
      <c r="Q28" s="14"/>
      <c r="R28" s="1">
        <f t="shared" si="7"/>
        <v>590</v>
      </c>
      <c r="S28" s="6" t="s">
        <v>146</v>
      </c>
      <c r="T28" s="6">
        <v>3921</v>
      </c>
      <c r="U28" s="6">
        <v>4003744</v>
      </c>
      <c r="W28" s="107">
        <v>45568</v>
      </c>
      <c r="X28" s="92">
        <v>1005080</v>
      </c>
      <c r="Y28" s="13" t="s">
        <v>42</v>
      </c>
      <c r="Z28" t="s">
        <v>1982</v>
      </c>
      <c r="AA28" s="14">
        <v>79260.05</v>
      </c>
      <c r="AC28" s="14"/>
      <c r="AD28" s="17">
        <f t="shared" ref="AD28:AD44" si="9">AA28+AB28+AC28</f>
        <v>79260.05</v>
      </c>
      <c r="AF28" s="10"/>
      <c r="AH28" s="10"/>
      <c r="AI28">
        <v>10418</v>
      </c>
      <c r="AJ28" s="43">
        <v>20300</v>
      </c>
      <c r="AK28" s="10">
        <f t="shared" si="1"/>
        <v>11587.281400000002</v>
      </c>
      <c r="AL28" s="10"/>
      <c r="AM28" s="167">
        <f t="shared" si="2"/>
        <v>1.152871552513233E-2</v>
      </c>
      <c r="AN28" s="45" t="s">
        <v>1984</v>
      </c>
      <c r="AO28" s="13" t="str">
        <f t="shared" si="4"/>
        <v>Chile #11  4003744</v>
      </c>
      <c r="AP28" s="158" t="s">
        <v>2012</v>
      </c>
      <c r="AQ28">
        <v>40000913</v>
      </c>
    </row>
    <row r="29" spans="2:43" ht="50.25" hidden="1" customHeight="1">
      <c r="B29" s="4" t="s">
        <v>66</v>
      </c>
      <c r="C29" s="5" t="s">
        <v>45</v>
      </c>
      <c r="D29" s="6" t="s">
        <v>227</v>
      </c>
      <c r="E29" s="5" t="s">
        <v>45</v>
      </c>
      <c r="F29" s="4" t="s">
        <v>40</v>
      </c>
      <c r="G29" s="40" t="s">
        <v>1569</v>
      </c>
      <c r="H29" s="6" t="s">
        <v>167</v>
      </c>
      <c r="I29" s="4" t="s">
        <v>41</v>
      </c>
      <c r="J29" s="9" t="s">
        <v>1598</v>
      </c>
      <c r="K29" t="s">
        <v>155</v>
      </c>
      <c r="M29" s="48" t="s">
        <v>1599</v>
      </c>
      <c r="N29" s="4" t="s">
        <v>74</v>
      </c>
      <c r="O29" s="9">
        <v>10125937</v>
      </c>
      <c r="P29" s="10">
        <v>1118</v>
      </c>
      <c r="Q29" s="14"/>
      <c r="R29" s="1">
        <f t="shared" si="7"/>
        <v>1118</v>
      </c>
      <c r="S29" s="6" t="s">
        <v>147</v>
      </c>
      <c r="T29" s="6">
        <v>3921</v>
      </c>
      <c r="U29" s="6">
        <v>4017040</v>
      </c>
      <c r="V29">
        <v>4018612</v>
      </c>
      <c r="W29" s="107">
        <v>45565</v>
      </c>
      <c r="X29" s="92">
        <v>1445233</v>
      </c>
      <c r="Y29" s="153" t="s">
        <v>1612</v>
      </c>
      <c r="Z29" s="88" t="s">
        <v>1988</v>
      </c>
      <c r="AA29" s="14">
        <f>17328.37+45240</f>
        <v>62568.369999999995</v>
      </c>
      <c r="AC29" s="14"/>
      <c r="AD29" s="17">
        <f t="shared" si="9"/>
        <v>62568.369999999995</v>
      </c>
      <c r="AF29" s="10"/>
      <c r="AH29" s="10"/>
      <c r="AI29">
        <v>10423</v>
      </c>
      <c r="AJ29" s="43">
        <v>9639.6</v>
      </c>
      <c r="AK29" s="10">
        <f t="shared" si="1"/>
        <v>21956.916280000005</v>
      </c>
      <c r="AL29" s="10"/>
      <c r="AM29" s="167">
        <f t="shared" si="2"/>
        <v>1.5192648022844762E-2</v>
      </c>
      <c r="AN29" s="45" t="s">
        <v>1989</v>
      </c>
      <c r="AO29" s="13" t="str">
        <f t="shared" si="4"/>
        <v>Colombia #15  4017040</v>
      </c>
      <c r="AP29" s="158" t="s">
        <v>1927</v>
      </c>
    </row>
    <row r="30" spans="2:43" ht="27" hidden="1" customHeight="1">
      <c r="B30" s="4" t="s">
        <v>66</v>
      </c>
      <c r="C30" s="5" t="s">
        <v>121</v>
      </c>
      <c r="D30" s="6" t="s">
        <v>171</v>
      </c>
      <c r="E30" s="4" t="s">
        <v>87</v>
      </c>
      <c r="F30" s="4" t="s">
        <v>40</v>
      </c>
      <c r="G30" s="4" t="s">
        <v>1707</v>
      </c>
      <c r="H30" s="6" t="s">
        <v>177</v>
      </c>
      <c r="I30" s="4" t="s">
        <v>59</v>
      </c>
      <c r="J30" s="9" t="s">
        <v>245</v>
      </c>
      <c r="K30" t="s">
        <v>155</v>
      </c>
      <c r="M30" s="39" t="s">
        <v>1802</v>
      </c>
      <c r="N30" s="4" t="s">
        <v>7</v>
      </c>
      <c r="O30" s="9" t="s">
        <v>245</v>
      </c>
      <c r="P30" s="10">
        <v>0</v>
      </c>
      <c r="Q30" s="14"/>
      <c r="R30" s="1">
        <f t="shared" si="7"/>
        <v>0</v>
      </c>
      <c r="S30" s="6" t="s">
        <v>146</v>
      </c>
      <c r="T30" s="6">
        <v>3921</v>
      </c>
      <c r="U30" s="6">
        <v>4003996</v>
      </c>
      <c r="W30" s="107">
        <v>45590</v>
      </c>
      <c r="X30" s="92">
        <v>330793</v>
      </c>
      <c r="Y30" s="13" t="s">
        <v>42</v>
      </c>
      <c r="Z30" s="123" t="s">
        <v>2102</v>
      </c>
      <c r="AA30" s="14">
        <v>16531.8</v>
      </c>
      <c r="AC30" s="14"/>
      <c r="AD30" s="17">
        <f t="shared" si="9"/>
        <v>16531.8</v>
      </c>
      <c r="AE30" t="s">
        <v>1786</v>
      </c>
      <c r="AF30" s="10">
        <v>2204</v>
      </c>
      <c r="AH30" s="10"/>
      <c r="AI30" s="47" t="s">
        <v>245</v>
      </c>
      <c r="AJ30" s="10">
        <v>0</v>
      </c>
      <c r="AK30" s="10">
        <f t="shared" si="1"/>
        <v>0</v>
      </c>
      <c r="AL30" s="10"/>
      <c r="AM30" s="167">
        <f t="shared" si="2"/>
        <v>0</v>
      </c>
      <c r="AN30" s="45" t="s">
        <v>2103</v>
      </c>
      <c r="AO30" s="13" t="str">
        <f t="shared" si="4"/>
        <v>Sally Chile #2  4003996</v>
      </c>
    </row>
    <row r="31" spans="2:43" ht="27" hidden="1" customHeight="1">
      <c r="B31" s="4" t="s">
        <v>66</v>
      </c>
      <c r="C31" s="5" t="s">
        <v>44</v>
      </c>
      <c r="D31" s="6" t="s">
        <v>1549</v>
      </c>
      <c r="E31" s="4" t="s">
        <v>46</v>
      </c>
      <c r="F31" s="4" t="s">
        <v>49</v>
      </c>
      <c r="G31" s="4" t="s">
        <v>1556</v>
      </c>
      <c r="H31" s="6" t="s">
        <v>167</v>
      </c>
      <c r="I31" s="4" t="s">
        <v>50</v>
      </c>
      <c r="J31" s="71" t="s">
        <v>1603</v>
      </c>
      <c r="K31" t="s">
        <v>155</v>
      </c>
      <c r="M31">
        <v>488929784</v>
      </c>
      <c r="N31" s="4" t="s">
        <v>51</v>
      </c>
      <c r="O31" s="9">
        <v>6209864346</v>
      </c>
      <c r="P31" s="10">
        <v>3485</v>
      </c>
      <c r="Q31" s="14"/>
      <c r="R31" s="1">
        <f t="shared" si="7"/>
        <v>3485</v>
      </c>
      <c r="S31" s="6" t="s">
        <v>151</v>
      </c>
      <c r="T31" s="6">
        <v>1632</v>
      </c>
      <c r="U31" s="6">
        <v>4027250</v>
      </c>
      <c r="W31" s="22">
        <v>45559</v>
      </c>
      <c r="X31" s="10">
        <v>1660589</v>
      </c>
      <c r="Y31" s="5" t="s">
        <v>189</v>
      </c>
      <c r="Z31" t="s">
        <v>170</v>
      </c>
      <c r="AA31" s="14">
        <v>0</v>
      </c>
      <c r="AC31" s="14"/>
      <c r="AD31" s="17">
        <f t="shared" si="9"/>
        <v>0</v>
      </c>
      <c r="AF31" s="10"/>
      <c r="AH31" s="10"/>
      <c r="AI31">
        <v>10429</v>
      </c>
      <c r="AJ31" s="43">
        <v>7018</v>
      </c>
      <c r="AK31" s="10">
        <f t="shared" si="1"/>
        <v>68443.518100000016</v>
      </c>
      <c r="AL31" s="10"/>
      <c r="AM31" s="167">
        <f t="shared" si="2"/>
        <v>4.1216410622977762E-2</v>
      </c>
      <c r="AN31" s="45" t="s">
        <v>1629</v>
      </c>
      <c r="AO31" s="13" t="str">
        <f t="shared" si="4"/>
        <v>BIP SALLY #189  4027250</v>
      </c>
    </row>
    <row r="32" spans="2:43" ht="27" hidden="1" customHeight="1">
      <c r="B32" s="4" t="s">
        <v>66</v>
      </c>
      <c r="C32" s="5" t="s">
        <v>44</v>
      </c>
      <c r="D32" s="6" t="s">
        <v>1550</v>
      </c>
      <c r="E32" s="4" t="s">
        <v>46</v>
      </c>
      <c r="F32" s="4" t="s">
        <v>49</v>
      </c>
      <c r="G32" s="4" t="s">
        <v>1557</v>
      </c>
      <c r="H32" s="6" t="s">
        <v>167</v>
      </c>
      <c r="I32" s="4" t="s">
        <v>50</v>
      </c>
      <c r="J32" s="126" t="s">
        <v>1252</v>
      </c>
      <c r="K32" t="s">
        <v>155</v>
      </c>
      <c r="M32">
        <v>488256812</v>
      </c>
      <c r="N32" s="4" t="s">
        <v>51</v>
      </c>
      <c r="O32" s="9">
        <v>6209977723</v>
      </c>
      <c r="P32" s="10">
        <v>3485</v>
      </c>
      <c r="Q32" s="14"/>
      <c r="R32" s="1">
        <f t="shared" si="7"/>
        <v>3485</v>
      </c>
      <c r="S32" s="6" t="s">
        <v>151</v>
      </c>
      <c r="T32" s="6">
        <v>1632</v>
      </c>
      <c r="U32" s="6">
        <v>4027366</v>
      </c>
      <c r="W32" s="22">
        <v>45561</v>
      </c>
      <c r="X32" s="10">
        <v>999676</v>
      </c>
      <c r="Y32" s="5" t="s">
        <v>189</v>
      </c>
      <c r="Z32" t="s">
        <v>170</v>
      </c>
      <c r="AA32" s="14">
        <v>0</v>
      </c>
      <c r="AC32" s="14"/>
      <c r="AD32" s="17">
        <f t="shared" si="9"/>
        <v>0</v>
      </c>
      <c r="AF32" s="10"/>
      <c r="AH32" s="10"/>
      <c r="AI32">
        <v>10428</v>
      </c>
      <c r="AJ32" s="43">
        <v>7018</v>
      </c>
      <c r="AK32" s="10">
        <f t="shared" si="1"/>
        <v>68443.518100000016</v>
      </c>
      <c r="AL32" s="10"/>
      <c r="AM32" s="167">
        <f t="shared" si="2"/>
        <v>6.8465700987119849E-2</v>
      </c>
      <c r="AN32" s="45" t="s">
        <v>1629</v>
      </c>
      <c r="AO32" s="13" t="str">
        <f t="shared" si="4"/>
        <v>BIP SALLY #190  4027366</v>
      </c>
    </row>
    <row r="33" spans="1:41" ht="27" hidden="1" customHeight="1">
      <c r="B33" s="4" t="s">
        <v>66</v>
      </c>
      <c r="C33" s="5" t="s">
        <v>44</v>
      </c>
      <c r="D33" s="6" t="s">
        <v>1551</v>
      </c>
      <c r="E33" s="4" t="s">
        <v>46</v>
      </c>
      <c r="F33" s="4" t="s">
        <v>49</v>
      </c>
      <c r="G33" s="4" t="s">
        <v>1558</v>
      </c>
      <c r="H33" s="6" t="s">
        <v>167</v>
      </c>
      <c r="I33" s="4" t="s">
        <v>50</v>
      </c>
      <c r="J33" s="126" t="s">
        <v>1581</v>
      </c>
      <c r="K33" t="s">
        <v>155</v>
      </c>
      <c r="M33">
        <v>489808307</v>
      </c>
      <c r="N33" s="4" t="s">
        <v>51</v>
      </c>
      <c r="O33" s="9">
        <v>6209980677</v>
      </c>
      <c r="P33" s="10">
        <v>3485</v>
      </c>
      <c r="Q33" s="14"/>
      <c r="R33" s="1">
        <f t="shared" si="7"/>
        <v>3485</v>
      </c>
      <c r="S33" s="6" t="s">
        <v>151</v>
      </c>
      <c r="T33" s="6">
        <v>1632</v>
      </c>
      <c r="U33" s="6">
        <v>4027356</v>
      </c>
      <c r="W33" s="22">
        <v>45561</v>
      </c>
      <c r="X33" s="10">
        <v>1663094</v>
      </c>
      <c r="Y33" s="5" t="s">
        <v>189</v>
      </c>
      <c r="Z33" t="s">
        <v>170</v>
      </c>
      <c r="AA33" s="14">
        <v>0</v>
      </c>
      <c r="AC33" s="14"/>
      <c r="AD33" s="17">
        <f t="shared" si="9"/>
        <v>0</v>
      </c>
      <c r="AF33" s="10"/>
      <c r="AH33" s="10"/>
      <c r="AI33">
        <v>10427</v>
      </c>
      <c r="AJ33" s="43">
        <v>7018</v>
      </c>
      <c r="AK33" s="10">
        <f t="shared" si="1"/>
        <v>68443.518100000016</v>
      </c>
      <c r="AL33" s="10"/>
      <c r="AM33" s="167">
        <f t="shared" si="2"/>
        <v>4.1154329280245143E-2</v>
      </c>
      <c r="AN33" s="45" t="s">
        <v>1629</v>
      </c>
      <c r="AO33" s="13" t="str">
        <f t="shared" si="4"/>
        <v>BIP SALLY #191  4027356</v>
      </c>
    </row>
    <row r="34" spans="1:41" ht="27" hidden="1" customHeight="1">
      <c r="B34" s="4" t="s">
        <v>66</v>
      </c>
      <c r="C34" s="5" t="s">
        <v>44</v>
      </c>
      <c r="D34" s="6" t="s">
        <v>1552</v>
      </c>
      <c r="E34" s="4" t="s">
        <v>46</v>
      </c>
      <c r="F34" s="4" t="s">
        <v>49</v>
      </c>
      <c r="G34" s="4" t="s">
        <v>1560</v>
      </c>
      <c r="H34" s="6" t="s">
        <v>167</v>
      </c>
      <c r="I34" s="4" t="s">
        <v>50</v>
      </c>
      <c r="J34" s="105" t="s">
        <v>1582</v>
      </c>
      <c r="K34" t="s">
        <v>155</v>
      </c>
      <c r="M34">
        <v>490003056</v>
      </c>
      <c r="N34" s="4" t="s">
        <v>51</v>
      </c>
      <c r="O34" s="9">
        <v>6210140296</v>
      </c>
      <c r="P34" s="10">
        <v>3485</v>
      </c>
      <c r="Q34" s="14"/>
      <c r="R34" s="1">
        <f t="shared" si="7"/>
        <v>3485</v>
      </c>
      <c r="S34" s="6" t="s">
        <v>151</v>
      </c>
      <c r="T34" s="6">
        <v>1632</v>
      </c>
      <c r="U34" s="6">
        <v>4027485</v>
      </c>
      <c r="W34" s="22">
        <v>45562</v>
      </c>
      <c r="X34" s="10">
        <v>2151456</v>
      </c>
      <c r="Y34" s="5" t="s">
        <v>189</v>
      </c>
      <c r="Z34" t="s">
        <v>170</v>
      </c>
      <c r="AA34" s="14">
        <v>0</v>
      </c>
      <c r="AC34" s="14"/>
      <c r="AD34" s="17">
        <f t="shared" si="9"/>
        <v>0</v>
      </c>
      <c r="AF34" s="10"/>
      <c r="AH34" s="10"/>
      <c r="AI34">
        <v>10425</v>
      </c>
      <c r="AJ34" s="43">
        <v>7018</v>
      </c>
      <c r="AK34" s="10">
        <f t="shared" si="1"/>
        <v>68443.518100000016</v>
      </c>
      <c r="AL34" s="10"/>
      <c r="AM34" s="167">
        <f t="shared" si="2"/>
        <v>3.1812650642169774E-2</v>
      </c>
      <c r="AN34" s="45" t="s">
        <v>1652</v>
      </c>
      <c r="AO34" s="13" t="str">
        <f t="shared" si="4"/>
        <v>BIP SALLY #192  4027485</v>
      </c>
    </row>
    <row r="35" spans="1:41" ht="33.75" hidden="1" customHeight="1">
      <c r="B35" s="4" t="s">
        <v>66</v>
      </c>
      <c r="C35" s="5" t="s">
        <v>44</v>
      </c>
      <c r="D35" s="6" t="s">
        <v>1553</v>
      </c>
      <c r="E35" s="4" t="s">
        <v>46</v>
      </c>
      <c r="F35" s="4" t="s">
        <v>49</v>
      </c>
      <c r="G35" s="40" t="s">
        <v>1561</v>
      </c>
      <c r="H35" s="6" t="s">
        <v>167</v>
      </c>
      <c r="I35" s="4" t="s">
        <v>50</v>
      </c>
      <c r="J35" s="105" t="s">
        <v>346</v>
      </c>
      <c r="K35" t="s">
        <v>155</v>
      </c>
      <c r="M35">
        <v>489808308</v>
      </c>
      <c r="N35" s="4" t="s">
        <v>51</v>
      </c>
      <c r="O35" s="9">
        <v>6210194992</v>
      </c>
      <c r="P35" s="10">
        <v>3485</v>
      </c>
      <c r="Q35" s="14"/>
      <c r="R35" s="1">
        <f t="shared" si="7"/>
        <v>3485</v>
      </c>
      <c r="S35" s="6" t="s">
        <v>151</v>
      </c>
      <c r="T35" s="6">
        <v>1632</v>
      </c>
      <c r="U35" s="6">
        <v>4027504</v>
      </c>
      <c r="W35" s="22">
        <v>45562</v>
      </c>
      <c r="X35" s="10">
        <v>2047243</v>
      </c>
      <c r="Y35" s="5" t="s">
        <v>189</v>
      </c>
      <c r="Z35" t="s">
        <v>170</v>
      </c>
      <c r="AA35" s="14">
        <v>0</v>
      </c>
      <c r="AC35" s="14"/>
      <c r="AD35" s="17">
        <f t="shared" si="9"/>
        <v>0</v>
      </c>
      <c r="AF35" s="10"/>
      <c r="AH35" s="10"/>
      <c r="AI35">
        <v>10424</v>
      </c>
      <c r="AJ35" s="43">
        <v>7018</v>
      </c>
      <c r="AK35" s="10">
        <f t="shared" si="1"/>
        <v>68443.518100000016</v>
      </c>
      <c r="AL35" s="10"/>
      <c r="AM35" s="167">
        <f t="shared" si="2"/>
        <v>3.3432044022131235E-2</v>
      </c>
      <c r="AN35" s="45" t="s">
        <v>1652</v>
      </c>
      <c r="AO35" s="13" t="str">
        <f t="shared" si="4"/>
        <v>BIP SALLY #193  4027504</v>
      </c>
    </row>
    <row r="36" spans="1:41" ht="27" hidden="1" customHeight="1">
      <c r="B36" s="4" t="s">
        <v>66</v>
      </c>
      <c r="C36" s="6" t="s">
        <v>578</v>
      </c>
      <c r="D36" s="6" t="s">
        <v>171</v>
      </c>
      <c r="E36" s="4" t="s">
        <v>93</v>
      </c>
      <c r="F36" s="4" t="s">
        <v>49</v>
      </c>
      <c r="G36" s="4" t="s">
        <v>1562</v>
      </c>
      <c r="H36" s="6" t="s">
        <v>167</v>
      </c>
      <c r="I36" s="4" t="s">
        <v>50</v>
      </c>
      <c r="J36" s="102" t="s">
        <v>1600</v>
      </c>
      <c r="K36" t="s">
        <v>155</v>
      </c>
      <c r="M36">
        <v>490003057</v>
      </c>
      <c r="N36" s="4" t="s">
        <v>51</v>
      </c>
      <c r="O36" s="9">
        <v>6210366907</v>
      </c>
      <c r="P36" s="10">
        <v>5530</v>
      </c>
      <c r="Q36" s="14"/>
      <c r="R36" s="1">
        <f t="shared" si="7"/>
        <v>5530</v>
      </c>
      <c r="S36" s="6" t="s">
        <v>151</v>
      </c>
      <c r="T36" s="6">
        <v>1632</v>
      </c>
      <c r="U36" s="6">
        <v>4027501</v>
      </c>
      <c r="W36" s="22">
        <v>45565</v>
      </c>
      <c r="X36" s="10">
        <v>1246075</v>
      </c>
      <c r="Y36" s="5" t="s">
        <v>189</v>
      </c>
      <c r="Z36" t="s">
        <v>170</v>
      </c>
      <c r="AA36" s="14">
        <v>0</v>
      </c>
      <c r="AC36" s="14"/>
      <c r="AD36" s="17">
        <f t="shared" si="9"/>
        <v>0</v>
      </c>
      <c r="AF36" s="10"/>
      <c r="AH36" s="10"/>
      <c r="AI36">
        <v>10426</v>
      </c>
      <c r="AJ36" s="43">
        <v>7018</v>
      </c>
      <c r="AK36" s="10">
        <f t="shared" si="1"/>
        <v>108606.21380000001</v>
      </c>
      <c r="AL36" s="10"/>
      <c r="AM36" s="167">
        <f t="shared" si="2"/>
        <v>8.7158649198483248E-2</v>
      </c>
      <c r="AN36" s="45" t="s">
        <v>1652</v>
      </c>
      <c r="AO36" s="13" t="str">
        <f t="shared" si="4"/>
        <v>BIP-OYA #2  4027501</v>
      </c>
    </row>
    <row r="37" spans="1:41" ht="27" customHeight="1">
      <c r="B37" s="4" t="s">
        <v>66</v>
      </c>
      <c r="C37" s="5" t="s">
        <v>95</v>
      </c>
      <c r="D37" s="6" t="s">
        <v>1605</v>
      </c>
      <c r="E37" s="4" t="s">
        <v>95</v>
      </c>
      <c r="F37" s="4" t="s">
        <v>52</v>
      </c>
      <c r="G37" s="4" t="s">
        <v>1559</v>
      </c>
      <c r="H37" s="6" t="s">
        <v>167</v>
      </c>
      <c r="I37" s="4" t="s">
        <v>140</v>
      </c>
      <c r="J37" s="9" t="s">
        <v>245</v>
      </c>
      <c r="K37" t="s">
        <v>155</v>
      </c>
      <c r="M37" s="39" t="s">
        <v>1604</v>
      </c>
      <c r="N37" s="4" t="s">
        <v>70</v>
      </c>
      <c r="O37" s="9" t="s">
        <v>245</v>
      </c>
      <c r="P37" s="10">
        <v>0</v>
      </c>
      <c r="Q37" s="14"/>
      <c r="R37" s="1">
        <f t="shared" si="7"/>
        <v>0</v>
      </c>
      <c r="S37" s="6" t="s">
        <v>148</v>
      </c>
      <c r="T37" s="6" t="s">
        <v>245</v>
      </c>
      <c r="U37" s="6" t="s">
        <v>245</v>
      </c>
      <c r="V37" s="39"/>
      <c r="W37" s="107" t="s">
        <v>245</v>
      </c>
      <c r="X37" s="47" t="s">
        <v>245</v>
      </c>
      <c r="Y37" s="5" t="s">
        <v>245</v>
      </c>
      <c r="Z37" t="s">
        <v>245</v>
      </c>
      <c r="AA37" s="14">
        <v>0</v>
      </c>
      <c r="AC37" s="14"/>
      <c r="AD37" s="17">
        <f t="shared" si="9"/>
        <v>0</v>
      </c>
      <c r="AF37" s="10"/>
      <c r="AH37" s="10"/>
      <c r="AI37" s="47" t="s">
        <v>245</v>
      </c>
      <c r="AJ37" s="10">
        <v>0</v>
      </c>
      <c r="AK37" s="10">
        <f t="shared" si="1"/>
        <v>0</v>
      </c>
      <c r="AL37" s="10"/>
      <c r="AM37" s="167" t="e">
        <f t="shared" si="2"/>
        <v>#VALUE!</v>
      </c>
      <c r="AN37" s="21"/>
      <c r="AO37" s="13" t="str">
        <f t="shared" si="4"/>
        <v>Panamá #2 air  N/A</v>
      </c>
    </row>
    <row r="38" spans="1:41" ht="27" hidden="1" customHeight="1">
      <c r="B38" s="4" t="s">
        <v>66</v>
      </c>
      <c r="C38" s="5" t="s">
        <v>44</v>
      </c>
      <c r="D38" s="6" t="s">
        <v>1563</v>
      </c>
      <c r="E38" s="4" t="s">
        <v>46</v>
      </c>
      <c r="F38" s="4" t="s">
        <v>49</v>
      </c>
      <c r="G38" s="4" t="s">
        <v>1568</v>
      </c>
      <c r="H38" s="6" t="s">
        <v>167</v>
      </c>
      <c r="I38" s="4" t="s">
        <v>50</v>
      </c>
      <c r="J38" s="105" t="s">
        <v>356</v>
      </c>
      <c r="K38" t="s">
        <v>155</v>
      </c>
      <c r="M38">
        <v>489808318</v>
      </c>
      <c r="N38" s="4" t="s">
        <v>51</v>
      </c>
      <c r="O38" s="9">
        <v>6209972835</v>
      </c>
      <c r="P38" s="10">
        <v>3485</v>
      </c>
      <c r="Q38" s="14"/>
      <c r="R38" s="1">
        <f t="shared" si="7"/>
        <v>3485</v>
      </c>
      <c r="S38" s="6" t="s">
        <v>151</v>
      </c>
      <c r="T38" s="6">
        <v>1632</v>
      </c>
      <c r="U38" s="6">
        <v>4027503</v>
      </c>
      <c r="W38" s="22">
        <v>45562</v>
      </c>
      <c r="X38" s="10">
        <v>2195236</v>
      </c>
      <c r="Y38" s="5" t="s">
        <v>189</v>
      </c>
      <c r="Z38" t="s">
        <v>170</v>
      </c>
      <c r="AA38" s="14">
        <v>0</v>
      </c>
      <c r="AC38" s="14"/>
      <c r="AD38" s="17">
        <f t="shared" si="9"/>
        <v>0</v>
      </c>
      <c r="AF38" s="10"/>
      <c r="AH38" s="10"/>
      <c r="AI38">
        <v>10422</v>
      </c>
      <c r="AJ38" s="43">
        <v>7018</v>
      </c>
      <c r="AK38" s="10">
        <f t="shared" si="1"/>
        <v>68443.518100000016</v>
      </c>
      <c r="AL38" s="10"/>
      <c r="AM38" s="167">
        <f t="shared" si="2"/>
        <v>3.1178205031258604E-2</v>
      </c>
      <c r="AN38" s="45" t="s">
        <v>1629</v>
      </c>
      <c r="AO38" s="13" t="str">
        <f t="shared" si="4"/>
        <v>BIP SALLY #194  4027503</v>
      </c>
    </row>
    <row r="39" spans="1:41" ht="27" hidden="1" customHeight="1">
      <c r="B39" s="4" t="s">
        <v>66</v>
      </c>
      <c r="C39" s="5" t="s">
        <v>44</v>
      </c>
      <c r="D39" s="6" t="s">
        <v>1564</v>
      </c>
      <c r="E39" s="4" t="s">
        <v>46</v>
      </c>
      <c r="F39" s="4" t="s">
        <v>49</v>
      </c>
      <c r="G39" s="4" t="s">
        <v>1587</v>
      </c>
      <c r="H39" s="6" t="s">
        <v>167</v>
      </c>
      <c r="I39" s="4" t="s">
        <v>50</v>
      </c>
      <c r="J39" s="105" t="s">
        <v>1592</v>
      </c>
      <c r="K39" t="s">
        <v>155</v>
      </c>
      <c r="M39">
        <v>490132419</v>
      </c>
      <c r="N39" s="4" t="s">
        <v>51</v>
      </c>
      <c r="O39" s="9">
        <v>6210134356</v>
      </c>
      <c r="P39" s="10">
        <v>3485</v>
      </c>
      <c r="Q39" s="14"/>
      <c r="R39" s="1">
        <f t="shared" si="7"/>
        <v>3485</v>
      </c>
      <c r="S39" s="6" t="s">
        <v>151</v>
      </c>
      <c r="T39" s="6">
        <v>1632</v>
      </c>
      <c r="U39" s="6">
        <v>4027612</v>
      </c>
      <c r="W39" s="22">
        <v>45562</v>
      </c>
      <c r="X39" s="10">
        <v>2032593</v>
      </c>
      <c r="Y39" s="5" t="s">
        <v>189</v>
      </c>
      <c r="Z39" t="s">
        <v>170</v>
      </c>
      <c r="AA39" s="14">
        <v>0</v>
      </c>
      <c r="AC39" s="14"/>
      <c r="AD39" s="17">
        <f t="shared" si="9"/>
        <v>0</v>
      </c>
      <c r="AF39" s="10"/>
      <c r="AH39" s="10"/>
      <c r="AI39">
        <v>10421</v>
      </c>
      <c r="AJ39" s="43">
        <v>7018</v>
      </c>
      <c r="AK39" s="10">
        <f t="shared" si="1"/>
        <v>68443.518100000016</v>
      </c>
      <c r="AL39" s="10"/>
      <c r="AM39" s="167">
        <f t="shared" si="2"/>
        <v>3.3673006893165533E-2</v>
      </c>
      <c r="AN39" s="45" t="s">
        <v>1652</v>
      </c>
      <c r="AO39" s="13" t="str">
        <f t="shared" si="4"/>
        <v>BIP SALLY #195  4027612</v>
      </c>
    </row>
    <row r="40" spans="1:41" ht="31.5" hidden="1" customHeight="1">
      <c r="B40" s="4" t="s">
        <v>66</v>
      </c>
      <c r="C40" s="5" t="s">
        <v>44</v>
      </c>
      <c r="D40" s="6" t="s">
        <v>1565</v>
      </c>
      <c r="E40" s="4" t="s">
        <v>46</v>
      </c>
      <c r="F40" s="4" t="s">
        <v>49</v>
      </c>
      <c r="G40" s="40" t="s">
        <v>1588</v>
      </c>
      <c r="H40" s="6" t="s">
        <v>167</v>
      </c>
      <c r="I40" s="4" t="s">
        <v>50</v>
      </c>
      <c r="J40" s="105" t="s">
        <v>219</v>
      </c>
      <c r="K40" t="s">
        <v>155</v>
      </c>
      <c r="M40">
        <v>489808319</v>
      </c>
      <c r="N40" s="4" t="s">
        <v>51</v>
      </c>
      <c r="O40" s="9">
        <v>6210126246</v>
      </c>
      <c r="P40" s="10">
        <v>3485</v>
      </c>
      <c r="Q40" s="14"/>
      <c r="R40" s="1">
        <f t="shared" si="7"/>
        <v>3485</v>
      </c>
      <c r="S40" s="6" t="s">
        <v>151</v>
      </c>
      <c r="T40" s="6">
        <v>1632</v>
      </c>
      <c r="U40" s="6">
        <v>4027655</v>
      </c>
      <c r="W40" s="22">
        <v>45562</v>
      </c>
      <c r="X40" s="10">
        <v>780699</v>
      </c>
      <c r="Y40" s="5" t="s">
        <v>189</v>
      </c>
      <c r="Z40" t="s">
        <v>170</v>
      </c>
      <c r="AA40" s="14">
        <v>0</v>
      </c>
      <c r="AC40" s="14"/>
      <c r="AD40" s="17">
        <f t="shared" si="9"/>
        <v>0</v>
      </c>
      <c r="AF40" s="10"/>
      <c r="AH40" s="10"/>
      <c r="AI40">
        <v>10419</v>
      </c>
      <c r="AJ40" s="43">
        <v>7018</v>
      </c>
      <c r="AK40" s="10">
        <f t="shared" si="1"/>
        <v>68443.518100000016</v>
      </c>
      <c r="AL40" s="10"/>
      <c r="AM40" s="167">
        <f t="shared" si="2"/>
        <v>8.7669534737459656E-2</v>
      </c>
      <c r="AN40" s="45" t="s">
        <v>1652</v>
      </c>
      <c r="AO40" s="13" t="str">
        <f t="shared" si="4"/>
        <v>BIP SALLY #196  4027655</v>
      </c>
    </row>
    <row r="41" spans="1:41" ht="33.75" hidden="1" customHeight="1">
      <c r="B41" s="4" t="s">
        <v>66</v>
      </c>
      <c r="C41" s="5" t="s">
        <v>44</v>
      </c>
      <c r="D41" s="6" t="s">
        <v>1566</v>
      </c>
      <c r="E41" s="4" t="s">
        <v>46</v>
      </c>
      <c r="F41" s="4" t="s">
        <v>49</v>
      </c>
      <c r="G41" s="40" t="s">
        <v>1589</v>
      </c>
      <c r="H41" s="6" t="s">
        <v>167</v>
      </c>
      <c r="I41" s="4" t="s">
        <v>50</v>
      </c>
      <c r="J41" s="105" t="s">
        <v>1531</v>
      </c>
      <c r="K41" t="s">
        <v>155</v>
      </c>
      <c r="M41">
        <v>489808317</v>
      </c>
      <c r="N41" s="4" t="s">
        <v>51</v>
      </c>
      <c r="O41" s="9">
        <v>6210270572</v>
      </c>
      <c r="P41" s="10">
        <v>3485</v>
      </c>
      <c r="Q41" s="14"/>
      <c r="R41" s="1">
        <f t="shared" si="7"/>
        <v>3485</v>
      </c>
      <c r="S41" s="6" t="s">
        <v>151</v>
      </c>
      <c r="T41" s="6">
        <v>1632</v>
      </c>
      <c r="U41" s="6">
        <v>4027974</v>
      </c>
      <c r="W41" s="22">
        <v>45567</v>
      </c>
      <c r="X41" s="10">
        <v>995466</v>
      </c>
      <c r="Y41" s="5" t="s">
        <v>189</v>
      </c>
      <c r="Z41" t="s">
        <v>170</v>
      </c>
      <c r="AA41" s="14">
        <v>0</v>
      </c>
      <c r="AC41" s="14"/>
      <c r="AD41" s="17">
        <f t="shared" si="9"/>
        <v>0</v>
      </c>
      <c r="AF41" s="10"/>
      <c r="AH41" s="10"/>
      <c r="AI41">
        <v>10420</v>
      </c>
      <c r="AJ41" s="43">
        <v>7018</v>
      </c>
      <c r="AK41" s="10">
        <f t="shared" si="1"/>
        <v>68443.518100000016</v>
      </c>
      <c r="AL41" s="10"/>
      <c r="AM41" s="167">
        <f t="shared" si="2"/>
        <v>6.8755254423556414E-2</v>
      </c>
      <c r="AN41" s="45" t="s">
        <v>1652</v>
      </c>
      <c r="AO41" s="13" t="str">
        <f t="shared" si="4"/>
        <v>BIP SALLY #197  4027974</v>
      </c>
    </row>
    <row r="42" spans="1:41" ht="32.25" hidden="1" customHeight="1">
      <c r="B42" s="4" t="s">
        <v>66</v>
      </c>
      <c r="C42" s="5" t="s">
        <v>44</v>
      </c>
      <c r="D42" s="6" t="s">
        <v>1567</v>
      </c>
      <c r="E42" s="4" t="s">
        <v>46</v>
      </c>
      <c r="F42" s="4" t="s">
        <v>49</v>
      </c>
      <c r="G42" s="40" t="s">
        <v>1590</v>
      </c>
      <c r="H42" s="6" t="s">
        <v>167</v>
      </c>
      <c r="I42" s="4" t="s">
        <v>50</v>
      </c>
      <c r="J42" s="105" t="s">
        <v>1601</v>
      </c>
      <c r="K42" t="s">
        <v>155</v>
      </c>
      <c r="M42">
        <v>489808313</v>
      </c>
      <c r="N42" s="4" t="s">
        <v>51</v>
      </c>
      <c r="O42" s="9">
        <v>6210382898</v>
      </c>
      <c r="P42" s="10">
        <v>3485</v>
      </c>
      <c r="Q42" s="14"/>
      <c r="R42" s="1">
        <f t="shared" si="7"/>
        <v>3485</v>
      </c>
      <c r="S42" s="6" t="s">
        <v>151</v>
      </c>
      <c r="T42" s="6">
        <v>1632</v>
      </c>
      <c r="U42" s="6">
        <v>4027976</v>
      </c>
      <c r="W42" s="22">
        <v>45568</v>
      </c>
      <c r="X42" s="10">
        <v>1633095</v>
      </c>
      <c r="Y42" s="5" t="s">
        <v>189</v>
      </c>
      <c r="Z42" t="s">
        <v>170</v>
      </c>
      <c r="AA42" s="14">
        <v>0</v>
      </c>
      <c r="AC42" s="14"/>
      <c r="AD42" s="17">
        <f t="shared" si="9"/>
        <v>0</v>
      </c>
      <c r="AF42" s="10"/>
      <c r="AH42" s="10"/>
      <c r="AI42">
        <v>10415</v>
      </c>
      <c r="AJ42" s="43">
        <v>7018</v>
      </c>
      <c r="AK42" s="10">
        <f t="shared" si="1"/>
        <v>68443.518100000016</v>
      </c>
      <c r="AL42" s="10"/>
      <c r="AM42" s="167">
        <f t="shared" si="2"/>
        <v>4.1910310239147153E-2</v>
      </c>
      <c r="AN42" s="45" t="s">
        <v>1652</v>
      </c>
      <c r="AO42" s="13" t="str">
        <f t="shared" si="4"/>
        <v>BIP SALLY #198  4027976</v>
      </c>
    </row>
    <row r="43" spans="1:41" ht="34.5" hidden="1" customHeight="1">
      <c r="B43" s="4" t="s">
        <v>66</v>
      </c>
      <c r="C43" s="5" t="s">
        <v>120</v>
      </c>
      <c r="D43" s="6" t="s">
        <v>1583</v>
      </c>
      <c r="E43" s="4" t="s">
        <v>46</v>
      </c>
      <c r="F43" s="4" t="s">
        <v>49</v>
      </c>
      <c r="G43" s="40" t="s">
        <v>1591</v>
      </c>
      <c r="H43" s="6" t="s">
        <v>167</v>
      </c>
      <c r="I43" s="4" t="s">
        <v>50</v>
      </c>
      <c r="J43" s="9" t="s">
        <v>1602</v>
      </c>
      <c r="K43" t="s">
        <v>155</v>
      </c>
      <c r="L43" s="4"/>
      <c r="M43">
        <v>489808312</v>
      </c>
      <c r="N43" s="4" t="s">
        <v>51</v>
      </c>
      <c r="O43" s="9">
        <v>6210273495</v>
      </c>
      <c r="P43" s="10">
        <v>3485</v>
      </c>
      <c r="Q43" s="14"/>
      <c r="R43" s="1">
        <f t="shared" si="7"/>
        <v>3485</v>
      </c>
      <c r="S43" s="6" t="s">
        <v>151</v>
      </c>
      <c r="T43" s="6">
        <v>1632</v>
      </c>
      <c r="U43" s="6">
        <v>4028017</v>
      </c>
      <c r="W43" s="22">
        <v>45567</v>
      </c>
      <c r="X43" s="10">
        <v>2055249</v>
      </c>
      <c r="Y43" s="5" t="s">
        <v>189</v>
      </c>
      <c r="Z43" t="s">
        <v>170</v>
      </c>
      <c r="AA43" s="14">
        <v>0</v>
      </c>
      <c r="AC43" s="14"/>
      <c r="AD43" s="17">
        <f t="shared" si="9"/>
        <v>0</v>
      </c>
      <c r="AF43" s="10"/>
      <c r="AH43" s="10"/>
      <c r="AI43">
        <v>10416</v>
      </c>
      <c r="AJ43" s="43">
        <v>7018</v>
      </c>
      <c r="AK43" s="10">
        <f t="shared" si="1"/>
        <v>68443.518100000016</v>
      </c>
      <c r="AL43" s="10"/>
      <c r="AM43" s="167">
        <f t="shared" si="2"/>
        <v>3.3301813113642199E-2</v>
      </c>
      <c r="AN43" s="45" t="s">
        <v>1652</v>
      </c>
      <c r="AO43" s="13" t="str">
        <f t="shared" si="4"/>
        <v>BIP S + BIP A #199+#43  4028017</v>
      </c>
    </row>
    <row r="44" spans="1:41" ht="33.75" hidden="1" customHeight="1">
      <c r="B44" s="4" t="s">
        <v>66</v>
      </c>
      <c r="C44" s="5" t="s">
        <v>120</v>
      </c>
      <c r="D44" s="6" t="s">
        <v>1584</v>
      </c>
      <c r="E44" s="4" t="s">
        <v>46</v>
      </c>
      <c r="F44" s="4" t="s">
        <v>49</v>
      </c>
      <c r="G44" s="40" t="s">
        <v>1607</v>
      </c>
      <c r="H44" s="6" t="s">
        <v>167</v>
      </c>
      <c r="I44" s="4" t="s">
        <v>50</v>
      </c>
      <c r="J44" s="71" t="s">
        <v>1619</v>
      </c>
      <c r="K44" t="s">
        <v>155</v>
      </c>
      <c r="L44" s="4"/>
      <c r="M44">
        <v>489808316</v>
      </c>
      <c r="N44" s="4" t="s">
        <v>51</v>
      </c>
      <c r="O44" s="9">
        <v>6210434060</v>
      </c>
      <c r="P44" s="10">
        <v>3485</v>
      </c>
      <c r="Q44" s="14"/>
      <c r="R44" s="1">
        <f t="shared" si="7"/>
        <v>3485</v>
      </c>
      <c r="S44" s="6" t="s">
        <v>151</v>
      </c>
      <c r="T44" s="6">
        <v>1632</v>
      </c>
      <c r="U44" s="6">
        <v>4028257</v>
      </c>
      <c r="W44" s="22">
        <v>45568</v>
      </c>
      <c r="X44" s="10">
        <v>1308548</v>
      </c>
      <c r="Y44" s="5" t="s">
        <v>189</v>
      </c>
      <c r="Z44" t="s">
        <v>170</v>
      </c>
      <c r="AA44" s="14">
        <v>0</v>
      </c>
      <c r="AC44" s="14"/>
      <c r="AD44" s="17">
        <f t="shared" si="9"/>
        <v>0</v>
      </c>
      <c r="AF44" s="10"/>
      <c r="AH44" s="10"/>
      <c r="AI44">
        <v>10430</v>
      </c>
      <c r="AJ44" s="43">
        <v>7018</v>
      </c>
      <c r="AK44" s="10">
        <f t="shared" si="1"/>
        <v>68443.518100000016</v>
      </c>
      <c r="AL44" s="10"/>
      <c r="AM44" s="167">
        <f t="shared" si="2"/>
        <v>5.2304935011936907E-2</v>
      </c>
      <c r="AN44" s="45" t="s">
        <v>1652</v>
      </c>
      <c r="AO44" s="13" t="str">
        <f t="shared" si="4"/>
        <v>BIP S + BIP A #200+#44  4028257</v>
      </c>
    </row>
    <row r="45" spans="1:41" ht="63.75" hidden="1" customHeight="1">
      <c r="B45" s="4" t="s">
        <v>66</v>
      </c>
      <c r="C45" s="5" t="s">
        <v>98</v>
      </c>
      <c r="D45" s="6" t="s">
        <v>780</v>
      </c>
      <c r="E45" s="5" t="s">
        <v>98</v>
      </c>
      <c r="F45" s="4" t="s">
        <v>49</v>
      </c>
      <c r="G45" s="40" t="s">
        <v>1608</v>
      </c>
      <c r="H45" s="6" t="s">
        <v>167</v>
      </c>
      <c r="I45" s="4" t="s">
        <v>50</v>
      </c>
      <c r="J45" s="9" t="s">
        <v>245</v>
      </c>
      <c r="K45" t="s">
        <v>155</v>
      </c>
      <c r="M45"/>
      <c r="N45" s="4" t="s">
        <v>53</v>
      </c>
      <c r="O45" s="88" t="s">
        <v>1666</v>
      </c>
      <c r="P45" s="10">
        <f>7730+2125</f>
        <v>9855</v>
      </c>
      <c r="Q45" s="14"/>
      <c r="R45" s="1">
        <f t="shared" si="7"/>
        <v>9855</v>
      </c>
      <c r="S45" s="6" t="s">
        <v>1479</v>
      </c>
      <c r="T45" s="6">
        <v>3950</v>
      </c>
      <c r="U45" s="6">
        <v>4038925</v>
      </c>
      <c r="W45" s="22">
        <v>45575</v>
      </c>
      <c r="X45" s="10">
        <v>317366</v>
      </c>
      <c r="Y45" s="5" t="s">
        <v>53</v>
      </c>
      <c r="Z45" t="s">
        <v>170</v>
      </c>
      <c r="AA45" s="14">
        <v>0</v>
      </c>
      <c r="AC45" s="14"/>
      <c r="AD45" s="17">
        <f t="shared" ref="AD45:AD49" si="10">AA45+AB45+AC45</f>
        <v>0</v>
      </c>
      <c r="AF45" s="10"/>
      <c r="AH45" s="10"/>
      <c r="AI45" s="47" t="s">
        <v>245</v>
      </c>
      <c r="AJ45" s="10">
        <v>0</v>
      </c>
      <c r="AK45" s="10">
        <f t="shared" si="1"/>
        <v>193546.87830000004</v>
      </c>
      <c r="AL45" s="10"/>
      <c r="AM45" s="167">
        <f t="shared" si="2"/>
        <v>0.60985385422509042</v>
      </c>
      <c r="AN45" s="45" t="s">
        <v>1667</v>
      </c>
      <c r="AO45" s="13" t="str">
        <f t="shared" si="4"/>
        <v>El Salvador #12  4038925</v>
      </c>
    </row>
    <row r="46" spans="1:41" ht="63.75" hidden="1" customHeight="1">
      <c r="A46" t="s">
        <v>1810</v>
      </c>
      <c r="B46" s="4"/>
      <c r="C46" s="5"/>
      <c r="D46" s="6"/>
      <c r="E46" s="5"/>
      <c r="F46" s="4" t="s">
        <v>49</v>
      </c>
      <c r="G46" s="40"/>
      <c r="H46" s="6"/>
      <c r="I46" s="4"/>
      <c r="J46" s="9"/>
      <c r="M46"/>
      <c r="N46" s="4"/>
      <c r="O46" s="88"/>
      <c r="Q46" s="14"/>
      <c r="R46" s="1"/>
      <c r="S46" s="6" t="s">
        <v>1479</v>
      </c>
      <c r="T46" s="6">
        <v>3950</v>
      </c>
      <c r="U46" s="6">
        <v>4038922</v>
      </c>
      <c r="W46" s="22">
        <v>45570</v>
      </c>
      <c r="X46" s="10">
        <v>2402335</v>
      </c>
      <c r="Y46" s="5"/>
      <c r="AA46" s="14"/>
      <c r="AC46" s="14"/>
      <c r="AD46" s="17"/>
      <c r="AF46" s="10"/>
      <c r="AH46" s="10"/>
      <c r="AI46" s="47"/>
      <c r="AJ46" s="10"/>
      <c r="AK46" s="10">
        <f t="shared" si="1"/>
        <v>0</v>
      </c>
      <c r="AL46" s="10"/>
      <c r="AM46" s="167">
        <f t="shared" si="2"/>
        <v>0</v>
      </c>
      <c r="AN46" s="45"/>
      <c r="AO46" s="13"/>
    </row>
    <row r="47" spans="1:41" ht="51.75" hidden="1" customHeight="1">
      <c r="B47" s="4" t="s">
        <v>66</v>
      </c>
      <c r="C47" s="5" t="s">
        <v>89</v>
      </c>
      <c r="D47" s="6" t="s">
        <v>780</v>
      </c>
      <c r="E47" s="5" t="s">
        <v>89</v>
      </c>
      <c r="F47" s="4" t="s">
        <v>49</v>
      </c>
      <c r="G47" s="40" t="s">
        <v>1609</v>
      </c>
      <c r="H47" s="6" t="s">
        <v>167</v>
      </c>
      <c r="I47" s="4" t="s">
        <v>50</v>
      </c>
      <c r="J47" s="9" t="s">
        <v>245</v>
      </c>
      <c r="K47" t="s">
        <v>155</v>
      </c>
      <c r="M47"/>
      <c r="N47" s="4" t="s">
        <v>53</v>
      </c>
      <c r="O47" s="88" t="s">
        <v>1651</v>
      </c>
      <c r="P47" s="10">
        <f>3025+8325</f>
        <v>11350</v>
      </c>
      <c r="Q47" s="14"/>
      <c r="R47" s="1">
        <f t="shared" si="7"/>
        <v>11350</v>
      </c>
      <c r="S47" s="6" t="s">
        <v>1479</v>
      </c>
      <c r="T47" s="6">
        <v>3950</v>
      </c>
      <c r="U47" s="6">
        <v>4038921</v>
      </c>
      <c r="W47" s="22">
        <v>45573</v>
      </c>
      <c r="X47" s="10">
        <v>449393</v>
      </c>
      <c r="Y47" s="5" t="s">
        <v>53</v>
      </c>
      <c r="Z47" t="s">
        <v>170</v>
      </c>
      <c r="AA47" s="14">
        <v>0</v>
      </c>
      <c r="AC47" s="14"/>
      <c r="AD47" s="17">
        <f t="shared" si="10"/>
        <v>0</v>
      </c>
      <c r="AF47" s="10"/>
      <c r="AH47" s="10"/>
      <c r="AI47" s="47" t="s">
        <v>245</v>
      </c>
      <c r="AJ47" s="10">
        <v>0</v>
      </c>
      <c r="AK47" s="10">
        <f t="shared" si="1"/>
        <v>222907.87100000004</v>
      </c>
      <c r="AL47" s="10"/>
      <c r="AM47" s="167">
        <f t="shared" si="2"/>
        <v>0.49601990017646036</v>
      </c>
      <c r="AN47" s="21">
        <v>45579</v>
      </c>
      <c r="AO47" s="13" t="str">
        <f t="shared" si="4"/>
        <v>Guatemala #12  4038921</v>
      </c>
    </row>
    <row r="48" spans="1:41" ht="51.75" hidden="1" customHeight="1">
      <c r="A48" t="s">
        <v>1809</v>
      </c>
      <c r="B48" s="4"/>
      <c r="C48" s="5"/>
      <c r="D48" s="6"/>
      <c r="E48" s="5"/>
      <c r="F48" s="4" t="s">
        <v>49</v>
      </c>
      <c r="G48" s="40"/>
      <c r="H48" s="6"/>
      <c r="I48" s="4"/>
      <c r="J48" s="9"/>
      <c r="M48"/>
      <c r="N48" s="4"/>
      <c r="O48" s="88"/>
      <c r="Q48" s="14"/>
      <c r="R48" s="1"/>
      <c r="S48" s="6" t="s">
        <v>1479</v>
      </c>
      <c r="T48" s="6">
        <v>3950</v>
      </c>
      <c r="U48" s="6">
        <v>4038920</v>
      </c>
      <c r="W48" s="22">
        <v>45573</v>
      </c>
      <c r="X48" s="10">
        <v>1751976</v>
      </c>
      <c r="Y48" s="5"/>
      <c r="AA48" s="14"/>
      <c r="AC48" s="14"/>
      <c r="AD48" s="17"/>
      <c r="AF48" s="10"/>
      <c r="AH48" s="10"/>
      <c r="AI48" s="47"/>
      <c r="AJ48" s="10"/>
      <c r="AK48" s="10">
        <f t="shared" si="1"/>
        <v>0</v>
      </c>
      <c r="AL48" s="10"/>
      <c r="AM48" s="167">
        <f t="shared" si="2"/>
        <v>0</v>
      </c>
      <c r="AN48" s="21"/>
      <c r="AO48" s="13"/>
    </row>
    <row r="49" spans="2:41" ht="27" hidden="1" customHeight="1">
      <c r="B49" s="4" t="s">
        <v>66</v>
      </c>
      <c r="C49" s="5" t="s">
        <v>85</v>
      </c>
      <c r="D49" s="6" t="s">
        <v>211</v>
      </c>
      <c r="E49" s="5" t="s">
        <v>85</v>
      </c>
      <c r="F49" s="4" t="s">
        <v>49</v>
      </c>
      <c r="G49" s="4" t="s">
        <v>1610</v>
      </c>
      <c r="H49" s="6" t="s">
        <v>167</v>
      </c>
      <c r="I49" s="4" t="s">
        <v>50</v>
      </c>
      <c r="J49" s="9" t="s">
        <v>245</v>
      </c>
      <c r="K49" t="s">
        <v>155</v>
      </c>
      <c r="M49"/>
      <c r="N49" s="4" t="s">
        <v>53</v>
      </c>
      <c r="O49" s="9">
        <v>279935</v>
      </c>
      <c r="P49" s="10">
        <v>10860</v>
      </c>
      <c r="Q49" s="14"/>
      <c r="R49" s="1">
        <f t="shared" si="7"/>
        <v>10860</v>
      </c>
      <c r="S49" s="6" t="s">
        <v>1479</v>
      </c>
      <c r="T49" s="6">
        <v>3950</v>
      </c>
      <c r="U49" s="6">
        <v>4038919</v>
      </c>
      <c r="W49" s="22">
        <v>45573</v>
      </c>
      <c r="X49" s="10">
        <v>1979423</v>
      </c>
      <c r="Y49" s="5" t="s">
        <v>53</v>
      </c>
      <c r="Z49" t="s">
        <v>170</v>
      </c>
      <c r="AA49" s="14">
        <v>0</v>
      </c>
      <c r="AC49" s="14"/>
      <c r="AD49" s="17">
        <f t="shared" si="10"/>
        <v>0</v>
      </c>
      <c r="AF49" s="10"/>
      <c r="AH49" s="10"/>
      <c r="AI49" s="47" t="s">
        <v>245</v>
      </c>
      <c r="AJ49" s="10">
        <v>0</v>
      </c>
      <c r="AK49" s="10">
        <f t="shared" si="1"/>
        <v>213284.53560000003</v>
      </c>
      <c r="AL49" s="10"/>
      <c r="AM49" s="167">
        <f t="shared" si="2"/>
        <v>0.10775086254933888</v>
      </c>
      <c r="AN49" s="21">
        <v>45583</v>
      </c>
      <c r="AO49" s="13" t="str">
        <f t="shared" si="4"/>
        <v>Costa Rica #13  4038919</v>
      </c>
    </row>
    <row r="50" spans="2:41" ht="27" hidden="1" customHeight="1">
      <c r="B50" s="4"/>
      <c r="C50" s="5"/>
      <c r="D50" s="6"/>
      <c r="E50" s="4"/>
      <c r="F50" s="4"/>
      <c r="G50" s="4"/>
      <c r="H50" s="6"/>
      <c r="I50" s="4"/>
      <c r="J50" s="9"/>
      <c r="M50"/>
      <c r="N50" s="4"/>
      <c r="O50" s="9"/>
      <c r="Q50" s="14"/>
      <c r="R50" s="1"/>
      <c r="W50" s="22"/>
      <c r="X50" s="10"/>
      <c r="Y50" s="5"/>
      <c r="AA50" s="14"/>
      <c r="AC50" s="14"/>
      <c r="AD50" s="17"/>
      <c r="AF50" s="10"/>
      <c r="AH50" s="10"/>
      <c r="AI50" s="10"/>
      <c r="AJ50" s="10"/>
      <c r="AK50" s="10">
        <f t="shared" si="1"/>
        <v>0</v>
      </c>
      <c r="AL50" s="10"/>
      <c r="AM50" s="167" t="e">
        <f t="shared" si="2"/>
        <v>#DIV/0!</v>
      </c>
      <c r="AN50" s="21"/>
      <c r="AO50" s="13" t="str">
        <f t="shared" si="4"/>
        <v xml:space="preserve">   </v>
      </c>
    </row>
    <row r="51" spans="2:41" ht="27" hidden="1" customHeight="1">
      <c r="B51" s="4"/>
      <c r="C51" s="5"/>
      <c r="D51" s="6"/>
      <c r="E51" s="4"/>
      <c r="F51" s="4"/>
      <c r="G51" s="4"/>
      <c r="H51" s="6"/>
      <c r="I51" s="4"/>
      <c r="J51" s="9"/>
      <c r="M51"/>
      <c r="N51" s="4"/>
      <c r="O51" s="9"/>
      <c r="Q51" s="14"/>
      <c r="W51" s="22"/>
      <c r="X51" s="10"/>
      <c r="Y51" s="5"/>
      <c r="AA51" s="14"/>
      <c r="AC51" s="14"/>
      <c r="AD51" s="17"/>
      <c r="AF51" s="10"/>
      <c r="AH51" s="10"/>
      <c r="AI51" s="10"/>
      <c r="AJ51" s="10"/>
      <c r="AK51" s="10">
        <f t="shared" si="1"/>
        <v>0</v>
      </c>
      <c r="AL51" s="10"/>
      <c r="AM51" s="167" t="e">
        <f t="shared" si="2"/>
        <v>#DIV/0!</v>
      </c>
      <c r="AN51" s="21"/>
      <c r="AO51" s="13" t="str">
        <f t="shared" si="4"/>
        <v xml:space="preserve">   </v>
      </c>
    </row>
    <row r="52" spans="2:41" ht="27" hidden="1" customHeight="1">
      <c r="B52" s="4"/>
      <c r="C52" s="5"/>
      <c r="D52" s="6"/>
      <c r="E52" s="4"/>
      <c r="F52" s="4"/>
      <c r="G52" s="4"/>
      <c r="H52" s="6"/>
      <c r="I52" s="4"/>
      <c r="J52" s="9"/>
      <c r="M52"/>
      <c r="N52" s="4"/>
      <c r="O52" s="9"/>
      <c r="Q52" s="14"/>
      <c r="R52" s="1"/>
      <c r="W52" s="22"/>
      <c r="X52" s="10"/>
      <c r="Y52" s="5"/>
      <c r="AA52" s="14"/>
      <c r="AC52" s="14"/>
      <c r="AD52" s="17"/>
      <c r="AF52" s="10"/>
      <c r="AH52" s="10"/>
      <c r="AI52" s="10"/>
      <c r="AJ52" s="10"/>
      <c r="AK52" s="10">
        <f t="shared" si="1"/>
        <v>0</v>
      </c>
      <c r="AL52" s="10"/>
      <c r="AM52" s="167" t="e">
        <f t="shared" si="2"/>
        <v>#DIV/0!</v>
      </c>
      <c r="AN52" s="21"/>
      <c r="AO52" s="13" t="str">
        <f t="shared" si="4"/>
        <v xml:space="preserve">   </v>
      </c>
    </row>
    <row r="53" spans="2:41" ht="27" hidden="1" customHeight="1">
      <c r="B53" s="4"/>
      <c r="C53" s="5"/>
      <c r="D53" s="6"/>
      <c r="E53" s="4"/>
      <c r="F53" s="4"/>
      <c r="G53" s="4"/>
      <c r="H53" s="6"/>
      <c r="I53" s="4"/>
      <c r="J53" s="9"/>
      <c r="M53"/>
      <c r="N53" s="4"/>
      <c r="O53" s="9"/>
      <c r="Q53" s="14"/>
      <c r="R53" s="1"/>
      <c r="W53" s="22"/>
      <c r="X53" s="10"/>
      <c r="Y53" s="5"/>
      <c r="AA53" s="14"/>
      <c r="AC53" s="14"/>
      <c r="AD53" s="17"/>
      <c r="AF53" s="10"/>
      <c r="AH53" s="10"/>
      <c r="AI53" s="10"/>
      <c r="AJ53" s="10"/>
      <c r="AK53" s="10">
        <f t="shared" si="1"/>
        <v>0</v>
      </c>
      <c r="AL53" s="10"/>
      <c r="AM53" s="167" t="e">
        <f t="shared" si="2"/>
        <v>#DIV/0!</v>
      </c>
      <c r="AN53" s="21"/>
      <c r="AO53" s="13" t="str">
        <f t="shared" si="4"/>
        <v xml:space="preserve">   </v>
      </c>
    </row>
    <row r="54" spans="2:41" ht="27" hidden="1" customHeight="1">
      <c r="B54" s="4"/>
      <c r="C54" s="5"/>
      <c r="D54" s="6"/>
      <c r="E54" s="4"/>
      <c r="F54" s="4"/>
      <c r="G54" s="4"/>
      <c r="H54" s="6"/>
      <c r="I54" s="4"/>
      <c r="J54" s="9"/>
      <c r="M54"/>
      <c r="N54" s="4"/>
      <c r="O54" s="9"/>
      <c r="Q54" s="14"/>
      <c r="R54" s="1"/>
      <c r="W54" s="22"/>
      <c r="X54" s="10"/>
      <c r="Y54" s="5"/>
      <c r="AA54" s="14"/>
      <c r="AC54" s="14"/>
      <c r="AD54" s="17"/>
      <c r="AF54" s="10"/>
      <c r="AH54" s="10"/>
      <c r="AI54" s="10"/>
      <c r="AJ54" s="10"/>
      <c r="AK54" s="10">
        <f t="shared" si="1"/>
        <v>0</v>
      </c>
      <c r="AL54" s="10"/>
      <c r="AM54" s="167" t="e">
        <f t="shared" si="2"/>
        <v>#DIV/0!</v>
      </c>
      <c r="AN54" s="21"/>
      <c r="AO54" s="13" t="str">
        <f t="shared" si="4"/>
        <v xml:space="preserve">   </v>
      </c>
    </row>
    <row r="55" spans="2:41" ht="27" hidden="1" customHeight="1">
      <c r="B55" s="4"/>
      <c r="C55" s="5"/>
      <c r="D55" s="6"/>
      <c r="E55" s="4"/>
      <c r="F55" s="4"/>
      <c r="G55" s="4"/>
      <c r="H55" s="6"/>
      <c r="I55" s="4"/>
      <c r="J55" s="9"/>
      <c r="M55"/>
      <c r="N55" s="4"/>
      <c r="O55" s="9"/>
      <c r="Q55" s="14"/>
      <c r="R55" s="1"/>
      <c r="W55" s="22"/>
      <c r="X55" s="10"/>
      <c r="Y55" s="5"/>
      <c r="AA55" s="14"/>
      <c r="AC55" s="14"/>
      <c r="AD55" s="17"/>
      <c r="AF55" s="10"/>
      <c r="AH55" s="10"/>
      <c r="AI55" s="10"/>
      <c r="AJ55" s="10"/>
      <c r="AK55" s="10">
        <f t="shared" si="1"/>
        <v>0</v>
      </c>
      <c r="AL55" s="10"/>
      <c r="AM55" s="167" t="e">
        <f t="shared" si="2"/>
        <v>#DIV/0!</v>
      </c>
      <c r="AN55" s="21"/>
      <c r="AO55" s="13" t="str">
        <f t="shared" si="4"/>
        <v xml:space="preserve">   </v>
      </c>
    </row>
    <row r="56" spans="2:41" ht="27" hidden="1" customHeight="1">
      <c r="B56" s="4"/>
      <c r="C56" s="5"/>
      <c r="D56" s="6"/>
      <c r="E56" s="4"/>
      <c r="F56" s="4"/>
      <c r="G56" s="4"/>
      <c r="H56" s="6"/>
      <c r="I56" s="4"/>
      <c r="J56" s="9"/>
      <c r="M56"/>
      <c r="N56" s="4"/>
      <c r="O56" s="9"/>
      <c r="Q56" s="14"/>
      <c r="R56" s="1"/>
      <c r="W56" s="22"/>
      <c r="X56" s="10"/>
      <c r="Y56" s="5"/>
      <c r="AA56" s="14"/>
      <c r="AC56" s="14"/>
      <c r="AD56" s="17"/>
      <c r="AF56" s="10"/>
      <c r="AH56" s="10"/>
      <c r="AI56" s="10"/>
      <c r="AJ56" s="10"/>
      <c r="AK56" s="10">
        <f t="shared" si="1"/>
        <v>0</v>
      </c>
      <c r="AL56" s="10"/>
      <c r="AM56" s="167" t="e">
        <f t="shared" si="2"/>
        <v>#DIV/0!</v>
      </c>
      <c r="AN56" s="21"/>
      <c r="AO56" s="13" t="str">
        <f t="shared" si="4"/>
        <v xml:space="preserve">   </v>
      </c>
    </row>
    <row r="57" spans="2:41" ht="27" hidden="1" customHeight="1">
      <c r="B57" s="4"/>
      <c r="C57" s="5"/>
      <c r="D57" s="6"/>
      <c r="E57" s="4"/>
      <c r="F57" s="4"/>
      <c r="G57" s="4"/>
      <c r="H57" s="6"/>
      <c r="I57" s="4"/>
      <c r="J57" s="9"/>
      <c r="M57"/>
      <c r="N57" s="4"/>
      <c r="O57" s="9"/>
      <c r="Q57" s="14"/>
      <c r="R57" s="1"/>
      <c r="W57" s="22"/>
      <c r="X57" s="10"/>
      <c r="Y57" s="5"/>
      <c r="AA57" s="14"/>
      <c r="AC57" s="14"/>
      <c r="AD57" s="17"/>
      <c r="AF57" s="10"/>
      <c r="AH57" s="10"/>
      <c r="AI57" s="10"/>
      <c r="AJ57" s="10"/>
      <c r="AK57" s="10">
        <f t="shared" si="1"/>
        <v>0</v>
      </c>
      <c r="AL57" s="10"/>
      <c r="AM57" s="167" t="e">
        <f t="shared" si="2"/>
        <v>#DIV/0!</v>
      </c>
      <c r="AN57" s="21"/>
      <c r="AO57" s="13" t="str">
        <f t="shared" si="4"/>
        <v xml:space="preserve">   </v>
      </c>
    </row>
    <row r="58" spans="2:41" ht="27" hidden="1" customHeight="1">
      <c r="B58" s="4"/>
      <c r="C58" s="5"/>
      <c r="D58" s="6"/>
      <c r="E58" s="4"/>
      <c r="F58" s="4"/>
      <c r="G58" s="4"/>
      <c r="H58" s="6"/>
      <c r="I58" s="4"/>
      <c r="J58" s="9"/>
      <c r="M58"/>
      <c r="N58" s="4"/>
      <c r="O58" s="9"/>
      <c r="Q58" s="14"/>
      <c r="R58" s="1"/>
      <c r="W58" s="22"/>
      <c r="X58" s="10"/>
      <c r="Y58" s="5"/>
      <c r="AA58" s="14"/>
      <c r="AC58" s="14"/>
      <c r="AD58" s="17"/>
      <c r="AF58" s="10"/>
      <c r="AH58" s="10"/>
      <c r="AI58" s="10"/>
      <c r="AJ58" s="10"/>
      <c r="AK58" s="10">
        <f t="shared" si="1"/>
        <v>0</v>
      </c>
      <c r="AL58" s="10"/>
      <c r="AM58" s="167" t="e">
        <f t="shared" si="2"/>
        <v>#DIV/0!</v>
      </c>
      <c r="AN58" s="21"/>
      <c r="AO58" s="13" t="str">
        <f t="shared" si="4"/>
        <v xml:space="preserve">   </v>
      </c>
    </row>
    <row r="59" spans="2:41" ht="27" hidden="1" customHeight="1">
      <c r="B59" s="4"/>
      <c r="C59" s="5"/>
      <c r="D59" s="6"/>
      <c r="E59" s="4"/>
      <c r="F59" s="4"/>
      <c r="G59" s="4"/>
      <c r="H59" s="6"/>
      <c r="I59" s="4"/>
      <c r="J59" s="9"/>
      <c r="M59"/>
      <c r="N59" s="4"/>
      <c r="O59" s="9"/>
      <c r="Q59" s="14"/>
      <c r="R59" s="1"/>
      <c r="W59" s="22"/>
      <c r="X59" s="10"/>
      <c r="Y59" s="5"/>
      <c r="AA59" s="14"/>
      <c r="AC59" s="14"/>
      <c r="AD59" s="17"/>
      <c r="AF59" s="10"/>
      <c r="AH59" s="10"/>
      <c r="AI59" s="10"/>
      <c r="AJ59" s="10"/>
      <c r="AK59" s="10">
        <f t="shared" si="1"/>
        <v>0</v>
      </c>
      <c r="AL59" s="10"/>
      <c r="AM59" s="167" t="e">
        <f t="shared" si="2"/>
        <v>#DIV/0!</v>
      </c>
      <c r="AN59" s="21"/>
      <c r="AO59" s="13" t="str">
        <f t="shared" ref="AO59:AO122" si="11">+C59&amp;" "&amp;D59&amp;" "&amp;" "&amp;U59</f>
        <v xml:space="preserve">   </v>
      </c>
    </row>
    <row r="60" spans="2:41" ht="27" hidden="1" customHeight="1">
      <c r="B60" s="4"/>
      <c r="C60" s="5"/>
      <c r="D60" s="6"/>
      <c r="E60" s="4"/>
      <c r="F60" s="4"/>
      <c r="G60" s="4"/>
      <c r="H60" s="6"/>
      <c r="I60" s="4"/>
      <c r="J60" s="9"/>
      <c r="M60"/>
      <c r="N60" s="4"/>
      <c r="O60" s="9"/>
      <c r="Q60" s="14"/>
      <c r="R60" s="1"/>
      <c r="W60" s="22"/>
      <c r="X60" s="10"/>
      <c r="Y60" s="5"/>
      <c r="AA60" s="14"/>
      <c r="AC60" s="14"/>
      <c r="AD60" s="17"/>
      <c r="AF60" s="10"/>
      <c r="AH60" s="10"/>
      <c r="AI60" s="10"/>
      <c r="AJ60" s="10"/>
      <c r="AK60" s="10">
        <f t="shared" si="1"/>
        <v>0</v>
      </c>
      <c r="AL60" s="10"/>
      <c r="AM60" s="167" t="e">
        <f t="shared" si="2"/>
        <v>#DIV/0!</v>
      </c>
      <c r="AN60" s="21"/>
      <c r="AO60" s="13" t="str">
        <f t="shared" si="11"/>
        <v xml:space="preserve">   </v>
      </c>
    </row>
    <row r="61" spans="2:41" ht="27" hidden="1" customHeight="1">
      <c r="B61" s="4"/>
      <c r="C61" s="5"/>
      <c r="D61" s="6"/>
      <c r="E61" s="4"/>
      <c r="F61" s="4"/>
      <c r="G61" s="4"/>
      <c r="H61" s="6"/>
      <c r="I61" s="4"/>
      <c r="J61" s="9"/>
      <c r="M61"/>
      <c r="N61" s="4"/>
      <c r="O61" s="9"/>
      <c r="Q61" s="14"/>
      <c r="R61" s="1"/>
      <c r="W61" s="22"/>
      <c r="X61" s="10"/>
      <c r="Y61" s="5"/>
      <c r="AA61" s="14"/>
      <c r="AC61" s="14"/>
      <c r="AD61" s="17"/>
      <c r="AF61" s="10"/>
      <c r="AH61" s="10"/>
      <c r="AI61" s="10"/>
      <c r="AJ61" s="10"/>
      <c r="AK61" s="10">
        <f t="shared" si="1"/>
        <v>0</v>
      </c>
      <c r="AL61" s="10"/>
      <c r="AM61" s="167" t="e">
        <f t="shared" si="2"/>
        <v>#DIV/0!</v>
      </c>
      <c r="AN61" s="21"/>
      <c r="AO61" s="13" t="str">
        <f t="shared" si="11"/>
        <v xml:space="preserve">   </v>
      </c>
    </row>
    <row r="62" spans="2:41" ht="27" hidden="1" customHeight="1">
      <c r="B62" s="4"/>
      <c r="C62" s="5"/>
      <c r="D62" s="6"/>
      <c r="E62" s="4"/>
      <c r="F62" s="4"/>
      <c r="G62" s="4"/>
      <c r="H62" s="6"/>
      <c r="I62" s="4"/>
      <c r="J62" s="9"/>
      <c r="M62"/>
      <c r="N62" s="4"/>
      <c r="O62" s="9"/>
      <c r="Q62" s="14"/>
      <c r="R62" s="1"/>
      <c r="W62" s="22"/>
      <c r="X62" s="10"/>
      <c r="Y62" s="5"/>
      <c r="AA62" s="14"/>
      <c r="AC62" s="14"/>
      <c r="AD62" s="17"/>
      <c r="AF62" s="10"/>
      <c r="AH62" s="10"/>
      <c r="AI62" s="10"/>
      <c r="AJ62" s="10"/>
      <c r="AK62" s="10">
        <f t="shared" si="1"/>
        <v>0</v>
      </c>
      <c r="AL62" s="10"/>
      <c r="AM62" s="167" t="e">
        <f t="shared" si="2"/>
        <v>#DIV/0!</v>
      </c>
      <c r="AN62" s="21"/>
      <c r="AO62" s="13" t="str">
        <f t="shared" si="11"/>
        <v xml:space="preserve">   </v>
      </c>
    </row>
    <row r="63" spans="2:41" ht="27" hidden="1" customHeight="1">
      <c r="B63" s="4"/>
      <c r="C63" s="5"/>
      <c r="D63" s="6"/>
      <c r="E63" s="4"/>
      <c r="F63" s="4"/>
      <c r="G63" s="4"/>
      <c r="H63" s="6"/>
      <c r="I63" s="4"/>
      <c r="J63" s="9"/>
      <c r="M63"/>
      <c r="N63" s="4"/>
      <c r="O63" s="9"/>
      <c r="Q63" s="14"/>
      <c r="R63" s="1"/>
      <c r="W63" s="22"/>
      <c r="X63" s="10"/>
      <c r="Y63" s="5"/>
      <c r="AA63" s="14"/>
      <c r="AC63" s="14"/>
      <c r="AD63" s="17"/>
      <c r="AF63" s="10"/>
      <c r="AH63" s="10"/>
      <c r="AI63" s="10"/>
      <c r="AJ63" s="10"/>
      <c r="AK63" s="10">
        <f t="shared" si="1"/>
        <v>0</v>
      </c>
      <c r="AL63" s="10"/>
      <c r="AM63" s="167" t="e">
        <f t="shared" si="2"/>
        <v>#DIV/0!</v>
      </c>
      <c r="AN63" s="21"/>
      <c r="AO63" s="13" t="str">
        <f t="shared" si="11"/>
        <v xml:space="preserve">   </v>
      </c>
    </row>
    <row r="64" spans="2:41" ht="27" hidden="1" customHeight="1">
      <c r="B64" s="4"/>
      <c r="C64" s="5"/>
      <c r="D64" s="6"/>
      <c r="E64" s="4"/>
      <c r="F64" s="4"/>
      <c r="G64" s="4"/>
      <c r="H64" s="6"/>
      <c r="I64" s="4"/>
      <c r="J64" s="9"/>
      <c r="M64"/>
      <c r="N64" s="4"/>
      <c r="O64" s="9"/>
      <c r="Q64" s="14"/>
      <c r="R64" s="1"/>
      <c r="W64" s="22"/>
      <c r="X64" s="10"/>
      <c r="Y64" s="5"/>
      <c r="AA64" s="14"/>
      <c r="AC64" s="14"/>
      <c r="AD64" s="17"/>
      <c r="AF64" s="10"/>
      <c r="AH64" s="10"/>
      <c r="AI64" s="10"/>
      <c r="AJ64" s="10"/>
      <c r="AK64" s="10">
        <f t="shared" si="1"/>
        <v>0</v>
      </c>
      <c r="AL64" s="10"/>
      <c r="AM64" s="167" t="e">
        <f t="shared" si="2"/>
        <v>#DIV/0!</v>
      </c>
      <c r="AN64" s="21"/>
      <c r="AO64" s="13" t="str">
        <f t="shared" si="11"/>
        <v xml:space="preserve">   </v>
      </c>
    </row>
    <row r="65" spans="2:41" ht="27" hidden="1" customHeight="1">
      <c r="B65" s="4"/>
      <c r="C65" s="5"/>
      <c r="D65" s="6"/>
      <c r="E65" s="4"/>
      <c r="F65" s="4"/>
      <c r="G65" s="4"/>
      <c r="H65" s="6"/>
      <c r="I65" s="4"/>
      <c r="J65" s="9"/>
      <c r="M65"/>
      <c r="N65" s="4"/>
      <c r="O65" s="9"/>
      <c r="Q65" s="14"/>
      <c r="R65" s="1"/>
      <c r="W65" s="22"/>
      <c r="X65" s="10"/>
      <c r="Y65" s="5"/>
      <c r="AA65" s="14"/>
      <c r="AC65" s="14"/>
      <c r="AD65" s="17"/>
      <c r="AF65" s="10"/>
      <c r="AH65" s="10"/>
      <c r="AI65" s="10"/>
      <c r="AJ65" s="10"/>
      <c r="AK65" s="10">
        <f t="shared" si="1"/>
        <v>0</v>
      </c>
      <c r="AL65" s="10"/>
      <c r="AM65" s="167" t="e">
        <f t="shared" si="2"/>
        <v>#DIV/0!</v>
      </c>
      <c r="AN65" s="21"/>
      <c r="AO65" s="13" t="str">
        <f t="shared" si="11"/>
        <v xml:space="preserve">   </v>
      </c>
    </row>
    <row r="66" spans="2:41" ht="27" hidden="1" customHeight="1">
      <c r="B66" s="4"/>
      <c r="C66" s="5"/>
      <c r="D66" s="6"/>
      <c r="E66" s="4"/>
      <c r="F66" s="4"/>
      <c r="G66" s="4"/>
      <c r="H66" s="6"/>
      <c r="I66" s="4"/>
      <c r="J66" s="9"/>
      <c r="M66"/>
      <c r="N66" s="4"/>
      <c r="O66" s="9"/>
      <c r="Q66" s="14"/>
      <c r="R66" s="1"/>
      <c r="W66" s="22"/>
      <c r="X66" s="10"/>
      <c r="Y66" s="5"/>
      <c r="AA66" s="14"/>
      <c r="AC66" s="14"/>
      <c r="AD66" s="17"/>
      <c r="AF66" s="10"/>
      <c r="AH66" s="10"/>
      <c r="AI66" s="10"/>
      <c r="AJ66" s="10"/>
      <c r="AK66" s="10">
        <f t="shared" si="1"/>
        <v>0</v>
      </c>
      <c r="AL66" s="10"/>
      <c r="AM66" s="167" t="e">
        <f t="shared" si="2"/>
        <v>#DIV/0!</v>
      </c>
      <c r="AN66" s="21"/>
      <c r="AO66" s="13" t="str">
        <f t="shared" si="11"/>
        <v xml:space="preserve">   </v>
      </c>
    </row>
    <row r="67" spans="2:41" ht="27" hidden="1" customHeight="1">
      <c r="B67" s="4"/>
      <c r="C67" s="5"/>
      <c r="D67" s="6"/>
      <c r="E67" s="4"/>
      <c r="F67" s="4"/>
      <c r="G67" s="4"/>
      <c r="H67" s="6"/>
      <c r="I67" s="4"/>
      <c r="J67" s="9"/>
      <c r="M67"/>
      <c r="N67" s="4"/>
      <c r="O67" s="9"/>
      <c r="Q67" s="14"/>
      <c r="R67" s="1"/>
      <c r="W67" s="22"/>
      <c r="X67" s="10"/>
      <c r="Y67" s="5"/>
      <c r="AA67" s="14"/>
      <c r="AC67" s="14"/>
      <c r="AD67" s="17"/>
      <c r="AF67" s="10"/>
      <c r="AH67" s="10"/>
      <c r="AI67" s="10"/>
      <c r="AJ67" s="10"/>
      <c r="AK67" s="10">
        <f t="shared" si="1"/>
        <v>0</v>
      </c>
      <c r="AL67" s="10"/>
      <c r="AM67" s="167" t="e">
        <f t="shared" si="2"/>
        <v>#DIV/0!</v>
      </c>
      <c r="AN67" s="21"/>
      <c r="AO67" s="13" t="str">
        <f t="shared" si="11"/>
        <v xml:space="preserve">   </v>
      </c>
    </row>
    <row r="68" spans="2:41" ht="27" hidden="1" customHeight="1">
      <c r="B68" s="4"/>
      <c r="C68" s="5"/>
      <c r="D68" s="6"/>
      <c r="E68" s="4"/>
      <c r="F68" s="4"/>
      <c r="G68" s="4"/>
      <c r="H68" s="6"/>
      <c r="I68" s="4"/>
      <c r="J68" s="9"/>
      <c r="M68"/>
      <c r="N68" s="4"/>
      <c r="O68" s="9"/>
      <c r="Q68" s="14"/>
      <c r="R68" s="1"/>
      <c r="W68" s="22"/>
      <c r="X68" s="10"/>
      <c r="Y68" s="5"/>
      <c r="AA68" s="14"/>
      <c r="AC68" s="14"/>
      <c r="AD68" s="17"/>
      <c r="AF68" s="10"/>
      <c r="AH68" s="10"/>
      <c r="AI68" s="10"/>
      <c r="AJ68" s="10"/>
      <c r="AK68" s="10">
        <f t="shared" ref="AK68:AK131" si="12">R68*$AM$1</f>
        <v>0</v>
      </c>
      <c r="AL68" s="10"/>
      <c r="AM68" s="167" t="e">
        <f t="shared" ref="AM68:AM131" si="13">AK68/X68</f>
        <v>#DIV/0!</v>
      </c>
      <c r="AN68" s="21"/>
      <c r="AO68" s="13" t="str">
        <f t="shared" si="11"/>
        <v xml:space="preserve">   </v>
      </c>
    </row>
    <row r="69" spans="2:41" ht="27" hidden="1" customHeight="1">
      <c r="B69" s="4"/>
      <c r="C69" s="5"/>
      <c r="D69" s="6"/>
      <c r="E69" s="4"/>
      <c r="F69" s="4"/>
      <c r="G69" s="4"/>
      <c r="H69" s="6"/>
      <c r="I69" s="4"/>
      <c r="J69" s="9"/>
      <c r="M69"/>
      <c r="N69" s="4"/>
      <c r="O69" s="9"/>
      <c r="Q69" s="14"/>
      <c r="R69" s="1"/>
      <c r="W69" s="22"/>
      <c r="X69" s="10"/>
      <c r="Y69" s="5"/>
      <c r="AA69" s="14"/>
      <c r="AC69" s="14"/>
      <c r="AD69" s="17"/>
      <c r="AF69" s="10"/>
      <c r="AH69" s="10"/>
      <c r="AI69" s="10"/>
      <c r="AJ69" s="10"/>
      <c r="AK69" s="10">
        <f t="shared" si="12"/>
        <v>0</v>
      </c>
      <c r="AL69" s="10"/>
      <c r="AM69" s="167" t="e">
        <f t="shared" si="13"/>
        <v>#DIV/0!</v>
      </c>
      <c r="AN69" s="21"/>
      <c r="AO69" s="13" t="str">
        <f t="shared" si="11"/>
        <v xml:space="preserve">   </v>
      </c>
    </row>
    <row r="70" spans="2:41" ht="27" hidden="1" customHeight="1">
      <c r="B70" s="4"/>
      <c r="C70" s="5"/>
      <c r="D70" s="6"/>
      <c r="E70" s="4"/>
      <c r="F70" s="4"/>
      <c r="G70" s="4"/>
      <c r="H70" s="6"/>
      <c r="I70" s="4"/>
      <c r="J70" s="9"/>
      <c r="M70"/>
      <c r="N70" s="4"/>
      <c r="O70" s="9"/>
      <c r="Q70" s="14"/>
      <c r="R70" s="1"/>
      <c r="W70" s="22"/>
      <c r="X70" s="10"/>
      <c r="Y70" s="5"/>
      <c r="AA70" s="14"/>
      <c r="AC70" s="14"/>
      <c r="AD70" s="17"/>
      <c r="AF70" s="10"/>
      <c r="AH70" s="10"/>
      <c r="AI70" s="10"/>
      <c r="AJ70" s="10"/>
      <c r="AK70" s="10">
        <f t="shared" si="12"/>
        <v>0</v>
      </c>
      <c r="AL70" s="10"/>
      <c r="AM70" s="167" t="e">
        <f t="shared" si="13"/>
        <v>#DIV/0!</v>
      </c>
      <c r="AN70" s="21"/>
      <c r="AO70" s="13" t="str">
        <f t="shared" si="11"/>
        <v xml:space="preserve">   </v>
      </c>
    </row>
    <row r="71" spans="2:41" ht="27" hidden="1" customHeight="1">
      <c r="B71" s="4"/>
      <c r="C71" s="5"/>
      <c r="D71" s="6"/>
      <c r="E71" s="4"/>
      <c r="F71" s="4"/>
      <c r="G71" s="4"/>
      <c r="H71" s="6"/>
      <c r="I71" s="4"/>
      <c r="J71" s="9"/>
      <c r="M71"/>
      <c r="N71" s="4"/>
      <c r="O71" s="9"/>
      <c r="Q71" s="14"/>
      <c r="R71" s="1"/>
      <c r="W71" s="22"/>
      <c r="X71" s="10"/>
      <c r="Y71" s="5"/>
      <c r="AA71" s="14"/>
      <c r="AC71" s="14"/>
      <c r="AD71" s="17"/>
      <c r="AF71" s="10"/>
      <c r="AH71" s="10"/>
      <c r="AI71" s="10"/>
      <c r="AJ71" s="10"/>
      <c r="AK71" s="10">
        <f t="shared" si="12"/>
        <v>0</v>
      </c>
      <c r="AL71" s="10"/>
      <c r="AM71" s="167" t="e">
        <f t="shared" si="13"/>
        <v>#DIV/0!</v>
      </c>
      <c r="AN71" s="21"/>
      <c r="AO71" s="13" t="str">
        <f t="shared" si="11"/>
        <v xml:space="preserve">   </v>
      </c>
    </row>
    <row r="72" spans="2:41" ht="27" hidden="1" customHeight="1">
      <c r="B72" s="4"/>
      <c r="C72" s="5"/>
      <c r="D72" s="6"/>
      <c r="E72" s="4"/>
      <c r="F72" s="4"/>
      <c r="G72" s="4"/>
      <c r="H72" s="6"/>
      <c r="I72" s="4"/>
      <c r="J72" s="9"/>
      <c r="M72"/>
      <c r="N72" s="4"/>
      <c r="O72" s="9"/>
      <c r="Q72" s="14"/>
      <c r="R72" s="1"/>
      <c r="W72" s="22"/>
      <c r="X72" s="10"/>
      <c r="Y72" s="5"/>
      <c r="AA72" s="14"/>
      <c r="AC72" s="14"/>
      <c r="AD72" s="17"/>
      <c r="AF72" s="10"/>
      <c r="AH72" s="10"/>
      <c r="AI72" s="10"/>
      <c r="AJ72" s="10"/>
      <c r="AK72" s="10">
        <f t="shared" si="12"/>
        <v>0</v>
      </c>
      <c r="AL72" s="10"/>
      <c r="AM72" s="167" t="e">
        <f t="shared" si="13"/>
        <v>#DIV/0!</v>
      </c>
      <c r="AN72" s="21"/>
      <c r="AO72" s="13" t="str">
        <f t="shared" si="11"/>
        <v xml:space="preserve">   </v>
      </c>
    </row>
    <row r="73" spans="2:41" ht="27" hidden="1" customHeight="1">
      <c r="B73" s="4"/>
      <c r="C73" s="5"/>
      <c r="D73" s="6"/>
      <c r="E73" s="4"/>
      <c r="F73" s="4"/>
      <c r="G73" s="4"/>
      <c r="H73" s="6"/>
      <c r="I73" s="4"/>
      <c r="J73" s="9"/>
      <c r="M73"/>
      <c r="N73" s="4"/>
      <c r="O73" s="9"/>
      <c r="Q73" s="14"/>
      <c r="R73" s="1"/>
      <c r="W73" s="22"/>
      <c r="X73" s="10"/>
      <c r="Y73" s="5"/>
      <c r="AA73" s="14"/>
      <c r="AC73" s="14"/>
      <c r="AD73" s="17"/>
      <c r="AF73" s="10"/>
      <c r="AH73" s="10"/>
      <c r="AI73" s="10"/>
      <c r="AJ73" s="10"/>
      <c r="AK73" s="10">
        <f t="shared" si="12"/>
        <v>0</v>
      </c>
      <c r="AL73" s="10"/>
      <c r="AM73" s="167" t="e">
        <f t="shared" si="13"/>
        <v>#DIV/0!</v>
      </c>
      <c r="AN73" s="21"/>
      <c r="AO73" s="13" t="str">
        <f t="shared" si="11"/>
        <v xml:space="preserve">   </v>
      </c>
    </row>
    <row r="74" spans="2:41" ht="27" hidden="1" customHeight="1">
      <c r="B74" s="4"/>
      <c r="C74" s="5"/>
      <c r="D74" s="6"/>
      <c r="E74" s="4"/>
      <c r="F74" s="4"/>
      <c r="G74" s="4"/>
      <c r="H74" s="6"/>
      <c r="I74" s="4"/>
      <c r="J74" s="9"/>
      <c r="M74"/>
      <c r="N74" s="4"/>
      <c r="O74" s="9"/>
      <c r="Q74" s="14"/>
      <c r="R74" s="1"/>
      <c r="W74" s="22"/>
      <c r="X74" s="10"/>
      <c r="Y74" s="5"/>
      <c r="AA74" s="14"/>
      <c r="AC74" s="14"/>
      <c r="AD74" s="17"/>
      <c r="AF74" s="10"/>
      <c r="AH74" s="10"/>
      <c r="AI74" s="10"/>
      <c r="AJ74" s="10"/>
      <c r="AK74" s="10">
        <f t="shared" si="12"/>
        <v>0</v>
      </c>
      <c r="AL74" s="10"/>
      <c r="AM74" s="167" t="e">
        <f t="shared" si="13"/>
        <v>#DIV/0!</v>
      </c>
      <c r="AN74" s="21"/>
      <c r="AO74" s="13" t="str">
        <f t="shared" si="11"/>
        <v xml:space="preserve">   </v>
      </c>
    </row>
    <row r="75" spans="2:41" ht="27" hidden="1" customHeight="1">
      <c r="B75" s="4"/>
      <c r="C75" s="5"/>
      <c r="D75" s="6"/>
      <c r="E75" s="4"/>
      <c r="F75" s="4"/>
      <c r="G75" s="4"/>
      <c r="H75" s="6"/>
      <c r="I75" s="4"/>
      <c r="J75" s="9"/>
      <c r="N75" s="4"/>
      <c r="O75" s="9"/>
      <c r="Q75" s="14"/>
      <c r="R75" s="1"/>
      <c r="W75" s="22"/>
      <c r="X75" s="10"/>
      <c r="Y75" s="5"/>
      <c r="AA75" s="14"/>
      <c r="AC75" s="14"/>
      <c r="AD75" s="17"/>
      <c r="AF75" s="10"/>
      <c r="AH75" s="10"/>
      <c r="AI75" s="10"/>
      <c r="AJ75" s="10"/>
      <c r="AK75" s="10">
        <f t="shared" si="12"/>
        <v>0</v>
      </c>
      <c r="AL75" s="10"/>
      <c r="AM75" s="167" t="e">
        <f t="shared" si="13"/>
        <v>#DIV/0!</v>
      </c>
      <c r="AN75" s="21"/>
      <c r="AO75" s="13" t="str">
        <f t="shared" si="11"/>
        <v xml:space="preserve">   </v>
      </c>
    </row>
    <row r="76" spans="2:41" ht="27" hidden="1" customHeight="1">
      <c r="B76" s="4"/>
      <c r="C76" s="5"/>
      <c r="D76" s="6"/>
      <c r="E76" s="4"/>
      <c r="F76" s="4"/>
      <c r="G76" s="4"/>
      <c r="H76" s="6"/>
      <c r="I76" s="4"/>
      <c r="J76" s="9"/>
      <c r="N76" s="4"/>
      <c r="O76" s="9"/>
      <c r="Q76" s="14"/>
      <c r="R76" s="1"/>
      <c r="W76" s="22"/>
      <c r="X76" s="10"/>
      <c r="Y76" s="5"/>
      <c r="AA76" s="14"/>
      <c r="AC76" s="14"/>
      <c r="AD76" s="17"/>
      <c r="AF76" s="10"/>
      <c r="AH76" s="10"/>
      <c r="AI76" s="10"/>
      <c r="AJ76" s="10"/>
      <c r="AK76" s="10">
        <f t="shared" si="12"/>
        <v>0</v>
      </c>
      <c r="AL76" s="10"/>
      <c r="AM76" s="167" t="e">
        <f t="shared" si="13"/>
        <v>#DIV/0!</v>
      </c>
      <c r="AN76" s="21"/>
      <c r="AO76" s="13" t="str">
        <f t="shared" si="11"/>
        <v xml:space="preserve">   </v>
      </c>
    </row>
    <row r="77" spans="2:41" ht="27" hidden="1" customHeight="1">
      <c r="B77" s="4"/>
      <c r="C77" s="5"/>
      <c r="D77" s="6"/>
      <c r="E77" s="4"/>
      <c r="F77" s="4"/>
      <c r="G77" s="4"/>
      <c r="H77" s="6"/>
      <c r="I77" s="4"/>
      <c r="J77" s="9"/>
      <c r="N77" s="4"/>
      <c r="O77" s="9"/>
      <c r="Q77" s="14"/>
      <c r="R77" s="1"/>
      <c r="W77" s="22"/>
      <c r="X77" s="10"/>
      <c r="Y77" s="5"/>
      <c r="AA77" s="14"/>
      <c r="AC77" s="14"/>
      <c r="AD77" s="17"/>
      <c r="AF77" s="10"/>
      <c r="AH77" s="10"/>
      <c r="AI77" s="10"/>
      <c r="AJ77" s="10"/>
      <c r="AK77" s="10">
        <f t="shared" si="12"/>
        <v>0</v>
      </c>
      <c r="AL77" s="10"/>
      <c r="AM77" s="167" t="e">
        <f t="shared" si="13"/>
        <v>#DIV/0!</v>
      </c>
      <c r="AN77" s="21"/>
      <c r="AO77" s="13" t="str">
        <f t="shared" si="11"/>
        <v xml:space="preserve">   </v>
      </c>
    </row>
    <row r="78" spans="2:41" ht="27" hidden="1" customHeight="1">
      <c r="B78" s="4"/>
      <c r="C78" s="5"/>
      <c r="D78" s="6"/>
      <c r="E78" s="4"/>
      <c r="F78" s="4"/>
      <c r="G78" s="4"/>
      <c r="H78" s="6"/>
      <c r="I78" s="4"/>
      <c r="J78" s="9"/>
      <c r="N78" s="4"/>
      <c r="O78" s="9"/>
      <c r="Q78" s="14"/>
      <c r="R78" s="1"/>
      <c r="W78" s="22"/>
      <c r="X78" s="10"/>
      <c r="Y78" s="5"/>
      <c r="AA78" s="14"/>
      <c r="AC78" s="14"/>
      <c r="AD78" s="17"/>
      <c r="AF78" s="10"/>
      <c r="AH78" s="10"/>
      <c r="AI78" s="10"/>
      <c r="AJ78" s="10"/>
      <c r="AK78" s="10">
        <f t="shared" si="12"/>
        <v>0</v>
      </c>
      <c r="AL78" s="10"/>
      <c r="AM78" s="167" t="e">
        <f t="shared" si="13"/>
        <v>#DIV/0!</v>
      </c>
      <c r="AN78" s="21"/>
      <c r="AO78" s="13" t="str">
        <f t="shared" si="11"/>
        <v xml:space="preserve">   </v>
      </c>
    </row>
    <row r="79" spans="2:41" ht="27" hidden="1" customHeight="1">
      <c r="B79" s="4"/>
      <c r="C79" s="5"/>
      <c r="D79" s="6"/>
      <c r="E79" s="4"/>
      <c r="F79" s="4"/>
      <c r="G79" s="4"/>
      <c r="H79" s="6"/>
      <c r="I79" s="4"/>
      <c r="J79" s="9"/>
      <c r="N79" s="4"/>
      <c r="O79" s="9"/>
      <c r="Q79" s="14"/>
      <c r="R79" s="1"/>
      <c r="W79" s="22"/>
      <c r="X79" s="10"/>
      <c r="Y79" s="5"/>
      <c r="AA79" s="14"/>
      <c r="AC79" s="14"/>
      <c r="AD79" s="17"/>
      <c r="AF79" s="10"/>
      <c r="AH79" s="10"/>
      <c r="AI79" s="10"/>
      <c r="AJ79" s="10"/>
      <c r="AK79" s="10">
        <f t="shared" si="12"/>
        <v>0</v>
      </c>
      <c r="AL79" s="10"/>
      <c r="AM79" s="167" t="e">
        <f t="shared" si="13"/>
        <v>#DIV/0!</v>
      </c>
      <c r="AN79" s="21"/>
      <c r="AO79" s="13" t="str">
        <f t="shared" si="11"/>
        <v xml:space="preserve">   </v>
      </c>
    </row>
    <row r="80" spans="2:41" ht="27" hidden="1" customHeight="1">
      <c r="B80" s="4"/>
      <c r="C80" s="5"/>
      <c r="D80" s="6"/>
      <c r="E80" s="4"/>
      <c r="F80" s="4"/>
      <c r="G80" s="4"/>
      <c r="H80" s="6"/>
      <c r="I80" s="4"/>
      <c r="J80" s="9"/>
      <c r="N80" s="4"/>
      <c r="O80" s="9"/>
      <c r="Q80" s="14"/>
      <c r="R80" s="1"/>
      <c r="W80" s="22"/>
      <c r="X80" s="10"/>
      <c r="Y80" s="5"/>
      <c r="AA80" s="14"/>
      <c r="AC80" s="14"/>
      <c r="AD80" s="17"/>
      <c r="AF80" s="10"/>
      <c r="AH80" s="10"/>
      <c r="AI80" s="10"/>
      <c r="AJ80" s="10"/>
      <c r="AK80" s="10">
        <f t="shared" si="12"/>
        <v>0</v>
      </c>
      <c r="AL80" s="10"/>
      <c r="AM80" s="167" t="e">
        <f t="shared" si="13"/>
        <v>#DIV/0!</v>
      </c>
      <c r="AN80" s="21"/>
      <c r="AO80" s="13" t="str">
        <f t="shared" si="11"/>
        <v xml:space="preserve">   </v>
      </c>
    </row>
    <row r="81" spans="2:41" ht="27" hidden="1" customHeight="1">
      <c r="B81" s="4"/>
      <c r="C81" s="5"/>
      <c r="D81" s="6"/>
      <c r="E81" s="4"/>
      <c r="F81" s="4"/>
      <c r="G81" s="4"/>
      <c r="H81" s="6"/>
      <c r="I81" s="4"/>
      <c r="J81" s="9"/>
      <c r="N81" s="4"/>
      <c r="O81" s="9"/>
      <c r="Q81" s="14"/>
      <c r="R81" s="1"/>
      <c r="W81" s="22"/>
      <c r="X81" s="10"/>
      <c r="Y81" s="5"/>
      <c r="AA81" s="14"/>
      <c r="AC81" s="14"/>
      <c r="AD81" s="17"/>
      <c r="AF81" s="10"/>
      <c r="AH81" s="10"/>
      <c r="AI81" s="10"/>
      <c r="AJ81" s="10"/>
      <c r="AK81" s="10">
        <f t="shared" si="12"/>
        <v>0</v>
      </c>
      <c r="AL81" s="10"/>
      <c r="AM81" s="167" t="e">
        <f t="shared" si="13"/>
        <v>#DIV/0!</v>
      </c>
      <c r="AN81" s="21"/>
      <c r="AO81" s="13" t="str">
        <f t="shared" si="11"/>
        <v xml:space="preserve">   </v>
      </c>
    </row>
    <row r="82" spans="2:41" ht="27" hidden="1" customHeight="1">
      <c r="B82" s="4"/>
      <c r="C82" s="5"/>
      <c r="D82" s="6"/>
      <c r="E82" s="4"/>
      <c r="F82" s="4"/>
      <c r="G82" s="4"/>
      <c r="H82" s="6"/>
      <c r="I82" s="4"/>
      <c r="J82" s="9"/>
      <c r="N82" s="4"/>
      <c r="O82" s="9"/>
      <c r="Q82" s="14"/>
      <c r="R82" s="1"/>
      <c r="W82" s="22"/>
      <c r="X82" s="10"/>
      <c r="Y82" s="5"/>
      <c r="AA82" s="14"/>
      <c r="AC82" s="14"/>
      <c r="AD82" s="17"/>
      <c r="AF82" s="10"/>
      <c r="AH82" s="10"/>
      <c r="AI82" s="10"/>
      <c r="AJ82" s="10"/>
      <c r="AK82" s="10">
        <f t="shared" si="12"/>
        <v>0</v>
      </c>
      <c r="AL82" s="10"/>
      <c r="AM82" s="167" t="e">
        <f t="shared" si="13"/>
        <v>#DIV/0!</v>
      </c>
      <c r="AN82" s="21"/>
      <c r="AO82" s="13" t="str">
        <f t="shared" si="11"/>
        <v xml:space="preserve">   </v>
      </c>
    </row>
    <row r="83" spans="2:41" ht="27" hidden="1" customHeight="1">
      <c r="B83" s="4"/>
      <c r="C83" s="5"/>
      <c r="D83" s="6"/>
      <c r="E83" s="4"/>
      <c r="F83" s="4"/>
      <c r="G83" s="4"/>
      <c r="H83" s="6"/>
      <c r="I83" s="4"/>
      <c r="J83" s="9"/>
      <c r="N83" s="4"/>
      <c r="O83" s="9"/>
      <c r="Q83" s="14"/>
      <c r="R83" s="1"/>
      <c r="W83" s="22"/>
      <c r="X83" s="10"/>
      <c r="Y83" s="5"/>
      <c r="AA83" s="14"/>
      <c r="AC83" s="14"/>
      <c r="AD83" s="17"/>
      <c r="AF83" s="10"/>
      <c r="AH83" s="10"/>
      <c r="AI83" s="10"/>
      <c r="AJ83" s="10"/>
      <c r="AK83" s="10">
        <f t="shared" si="12"/>
        <v>0</v>
      </c>
      <c r="AL83" s="10"/>
      <c r="AM83" s="167" t="e">
        <f t="shared" si="13"/>
        <v>#DIV/0!</v>
      </c>
      <c r="AN83" s="21"/>
      <c r="AO83" s="13" t="str">
        <f t="shared" si="11"/>
        <v xml:space="preserve">   </v>
      </c>
    </row>
    <row r="84" spans="2:41" ht="27" hidden="1" customHeight="1">
      <c r="B84" s="4"/>
      <c r="C84" s="5"/>
      <c r="D84" s="6"/>
      <c r="E84" s="4"/>
      <c r="F84" s="4"/>
      <c r="G84" s="4"/>
      <c r="H84" s="6"/>
      <c r="I84" s="4"/>
      <c r="J84" s="9"/>
      <c r="N84" s="4"/>
      <c r="O84" s="9"/>
      <c r="Q84" s="14"/>
      <c r="R84" s="1"/>
      <c r="W84" s="22"/>
      <c r="X84" s="10"/>
      <c r="Y84" s="5"/>
      <c r="AA84" s="14"/>
      <c r="AC84" s="14"/>
      <c r="AD84" s="17"/>
      <c r="AF84" s="10"/>
      <c r="AH84" s="10"/>
      <c r="AI84" s="10"/>
      <c r="AJ84" s="10"/>
      <c r="AK84" s="10">
        <f t="shared" si="12"/>
        <v>0</v>
      </c>
      <c r="AL84" s="10"/>
      <c r="AM84" s="167" t="e">
        <f t="shared" si="13"/>
        <v>#DIV/0!</v>
      </c>
      <c r="AN84" s="21"/>
      <c r="AO84" s="13" t="str">
        <f t="shared" si="11"/>
        <v xml:space="preserve">   </v>
      </c>
    </row>
    <row r="85" spans="2:41" ht="27" hidden="1" customHeight="1">
      <c r="B85" s="4"/>
      <c r="C85" s="5"/>
      <c r="D85" s="6"/>
      <c r="E85" s="4"/>
      <c r="F85" s="4"/>
      <c r="G85" s="4"/>
      <c r="H85" s="6"/>
      <c r="I85" s="4"/>
      <c r="J85" s="9"/>
      <c r="N85" s="4"/>
      <c r="O85" s="9"/>
      <c r="Q85" s="14"/>
      <c r="R85" s="1"/>
      <c r="W85" s="22"/>
      <c r="X85" s="10"/>
      <c r="Y85" s="5"/>
      <c r="AA85" s="14"/>
      <c r="AC85" s="14"/>
      <c r="AD85" s="17"/>
      <c r="AF85" s="10"/>
      <c r="AH85" s="10"/>
      <c r="AI85" s="10"/>
      <c r="AJ85" s="10"/>
      <c r="AK85" s="10">
        <f t="shared" si="12"/>
        <v>0</v>
      </c>
      <c r="AL85" s="10"/>
      <c r="AM85" s="167" t="e">
        <f t="shared" si="13"/>
        <v>#DIV/0!</v>
      </c>
      <c r="AN85" s="21"/>
      <c r="AO85" s="13" t="str">
        <f t="shared" si="11"/>
        <v xml:space="preserve">   </v>
      </c>
    </row>
    <row r="86" spans="2:41" ht="27" hidden="1" customHeight="1">
      <c r="B86" s="4"/>
      <c r="C86" s="5"/>
      <c r="D86" s="6"/>
      <c r="E86" s="4"/>
      <c r="F86" s="4"/>
      <c r="G86" s="4"/>
      <c r="H86" s="6"/>
      <c r="I86" s="4"/>
      <c r="J86" s="9"/>
      <c r="N86" s="4"/>
      <c r="O86" s="9"/>
      <c r="Q86" s="14"/>
      <c r="R86" s="1"/>
      <c r="W86" s="22"/>
      <c r="X86" s="10"/>
      <c r="Y86" s="5"/>
      <c r="AA86" s="14"/>
      <c r="AC86" s="14"/>
      <c r="AD86" s="17"/>
      <c r="AF86" s="10"/>
      <c r="AH86" s="10"/>
      <c r="AI86" s="10"/>
      <c r="AJ86" s="10"/>
      <c r="AK86" s="10">
        <f t="shared" si="12"/>
        <v>0</v>
      </c>
      <c r="AL86" s="10"/>
      <c r="AM86" s="167" t="e">
        <f t="shared" si="13"/>
        <v>#DIV/0!</v>
      </c>
      <c r="AN86" s="21"/>
      <c r="AO86" s="13" t="str">
        <f t="shared" si="11"/>
        <v xml:space="preserve">   </v>
      </c>
    </row>
    <row r="87" spans="2:41" ht="27" hidden="1" customHeight="1">
      <c r="B87" s="4"/>
      <c r="C87" s="5"/>
      <c r="D87" s="6"/>
      <c r="E87" s="4"/>
      <c r="F87" s="4"/>
      <c r="G87" s="4"/>
      <c r="H87" s="6"/>
      <c r="I87" s="4"/>
      <c r="J87" s="9"/>
      <c r="N87" s="4"/>
      <c r="O87" s="9"/>
      <c r="Q87" s="14"/>
      <c r="R87" s="1"/>
      <c r="W87" s="22"/>
      <c r="X87" s="10"/>
      <c r="Y87" s="5"/>
      <c r="AA87" s="14"/>
      <c r="AC87" s="14"/>
      <c r="AD87" s="17"/>
      <c r="AF87" s="10"/>
      <c r="AH87" s="10"/>
      <c r="AI87" s="10"/>
      <c r="AJ87" s="10"/>
      <c r="AK87" s="10">
        <f t="shared" si="12"/>
        <v>0</v>
      </c>
      <c r="AL87" s="10"/>
      <c r="AM87" s="167" t="e">
        <f t="shared" si="13"/>
        <v>#DIV/0!</v>
      </c>
      <c r="AN87" s="21"/>
      <c r="AO87" s="13" t="str">
        <f t="shared" si="11"/>
        <v xml:space="preserve">   </v>
      </c>
    </row>
    <row r="88" spans="2:41" ht="27" hidden="1" customHeight="1">
      <c r="B88" s="4"/>
      <c r="C88" s="5"/>
      <c r="D88" s="6"/>
      <c r="E88" s="4"/>
      <c r="F88" s="4"/>
      <c r="G88" s="4"/>
      <c r="H88" s="6"/>
      <c r="I88" s="4"/>
      <c r="J88" s="9"/>
      <c r="N88" s="4"/>
      <c r="O88" s="9"/>
      <c r="Q88" s="14"/>
      <c r="R88" s="1"/>
      <c r="W88" s="22"/>
      <c r="X88" s="10"/>
      <c r="Y88" s="5"/>
      <c r="AA88" s="14"/>
      <c r="AC88" s="14"/>
      <c r="AD88" s="17"/>
      <c r="AF88" s="10"/>
      <c r="AH88" s="10"/>
      <c r="AI88" s="10"/>
      <c r="AJ88" s="10"/>
      <c r="AK88" s="10">
        <f t="shared" si="12"/>
        <v>0</v>
      </c>
      <c r="AL88" s="10"/>
      <c r="AM88" s="167" t="e">
        <f t="shared" si="13"/>
        <v>#DIV/0!</v>
      </c>
      <c r="AN88" s="21"/>
      <c r="AO88" s="13" t="str">
        <f t="shared" si="11"/>
        <v xml:space="preserve">   </v>
      </c>
    </row>
    <row r="89" spans="2:41" ht="27" hidden="1" customHeight="1">
      <c r="B89" s="4"/>
      <c r="C89" s="5"/>
      <c r="D89" s="6"/>
      <c r="E89" s="4"/>
      <c r="F89" s="4"/>
      <c r="G89" s="4"/>
      <c r="H89" s="6"/>
      <c r="I89" s="4"/>
      <c r="J89" s="9"/>
      <c r="N89" s="4"/>
      <c r="O89" s="9"/>
      <c r="Q89" s="14"/>
      <c r="R89" s="1"/>
      <c r="W89" s="22"/>
      <c r="X89" s="10"/>
      <c r="Y89" s="5"/>
      <c r="AA89" s="14"/>
      <c r="AC89" s="14"/>
      <c r="AD89" s="17"/>
      <c r="AF89" s="10"/>
      <c r="AH89" s="10"/>
      <c r="AI89" s="10"/>
      <c r="AJ89" s="10"/>
      <c r="AK89" s="10">
        <f t="shared" si="12"/>
        <v>0</v>
      </c>
      <c r="AL89" s="10"/>
      <c r="AM89" s="167" t="e">
        <f t="shared" si="13"/>
        <v>#DIV/0!</v>
      </c>
      <c r="AN89" s="21"/>
      <c r="AO89" s="13" t="str">
        <f t="shared" si="11"/>
        <v xml:space="preserve">   </v>
      </c>
    </row>
    <row r="90" spans="2:41" ht="27" hidden="1" customHeight="1">
      <c r="B90" s="4"/>
      <c r="C90" s="5"/>
      <c r="D90" s="6"/>
      <c r="E90" s="4"/>
      <c r="F90" s="4"/>
      <c r="G90" s="4"/>
      <c r="H90" s="6"/>
      <c r="I90" s="4"/>
      <c r="N90" s="4"/>
      <c r="O90" s="9"/>
      <c r="Q90" s="14"/>
      <c r="R90" s="1"/>
      <c r="W90" s="22"/>
      <c r="X90" s="10"/>
      <c r="Y90" s="5"/>
      <c r="AA90" s="14"/>
      <c r="AC90" s="14"/>
      <c r="AD90" s="17"/>
      <c r="AF90" s="10"/>
      <c r="AH90" s="10"/>
      <c r="AI90" s="10"/>
      <c r="AJ90" s="10"/>
      <c r="AK90" s="10">
        <f t="shared" si="12"/>
        <v>0</v>
      </c>
      <c r="AL90" s="10"/>
      <c r="AM90" s="167" t="e">
        <f t="shared" si="13"/>
        <v>#DIV/0!</v>
      </c>
      <c r="AN90" s="21"/>
      <c r="AO90" s="13" t="str">
        <f t="shared" si="11"/>
        <v xml:space="preserve">   </v>
      </c>
    </row>
    <row r="91" spans="2:41" ht="27" hidden="1" customHeight="1">
      <c r="B91" s="4"/>
      <c r="C91" s="5"/>
      <c r="D91" s="6"/>
      <c r="E91" s="4"/>
      <c r="F91" s="4"/>
      <c r="G91" s="4"/>
      <c r="H91" s="6"/>
      <c r="I91" s="4"/>
      <c r="N91" s="4"/>
      <c r="O91" s="9"/>
      <c r="Q91" s="14"/>
      <c r="R91" s="1"/>
      <c r="W91" s="22"/>
      <c r="X91" s="10"/>
      <c r="Y91" s="5"/>
      <c r="AA91" s="14"/>
      <c r="AC91" s="14"/>
      <c r="AD91" s="17"/>
      <c r="AF91" s="10"/>
      <c r="AH91" s="10"/>
      <c r="AI91" s="10"/>
      <c r="AJ91" s="10"/>
      <c r="AK91" s="10">
        <f t="shared" si="12"/>
        <v>0</v>
      </c>
      <c r="AL91" s="10"/>
      <c r="AM91" s="167" t="e">
        <f t="shared" si="13"/>
        <v>#DIV/0!</v>
      </c>
      <c r="AN91" s="21"/>
      <c r="AO91" s="13" t="str">
        <f t="shared" si="11"/>
        <v xml:space="preserve">   </v>
      </c>
    </row>
    <row r="92" spans="2:41" ht="27" hidden="1" customHeight="1">
      <c r="B92" s="4"/>
      <c r="C92" s="5"/>
      <c r="D92" s="6"/>
      <c r="E92" s="4"/>
      <c r="F92" s="4"/>
      <c r="G92" s="4"/>
      <c r="H92" s="6"/>
      <c r="I92" s="4"/>
      <c r="N92" s="4"/>
      <c r="O92" s="9"/>
      <c r="Q92" s="14"/>
      <c r="R92" s="1"/>
      <c r="W92" s="22"/>
      <c r="X92" s="10"/>
      <c r="Y92" s="5"/>
      <c r="AA92" s="14"/>
      <c r="AC92" s="14"/>
      <c r="AD92" s="17"/>
      <c r="AF92" s="10"/>
      <c r="AH92" s="10"/>
      <c r="AI92" s="10"/>
      <c r="AJ92" s="10"/>
      <c r="AK92" s="10">
        <f t="shared" si="12"/>
        <v>0</v>
      </c>
      <c r="AL92" s="10"/>
      <c r="AM92" s="167" t="e">
        <f t="shared" si="13"/>
        <v>#DIV/0!</v>
      </c>
      <c r="AN92" s="21"/>
      <c r="AO92" s="13" t="str">
        <f t="shared" si="11"/>
        <v xml:space="preserve">   </v>
      </c>
    </row>
    <row r="93" spans="2:41" ht="27" hidden="1" customHeight="1">
      <c r="B93" s="4"/>
      <c r="C93" s="5"/>
      <c r="D93" s="6"/>
      <c r="E93" s="4"/>
      <c r="F93" s="4"/>
      <c r="G93" s="4"/>
      <c r="H93" s="6"/>
      <c r="I93" s="4"/>
      <c r="N93" s="4"/>
      <c r="O93" s="9"/>
      <c r="Q93" s="14"/>
      <c r="R93" s="1"/>
      <c r="W93" s="22"/>
      <c r="X93" s="10"/>
      <c r="Y93" s="5"/>
      <c r="AA93" s="14"/>
      <c r="AC93" s="14"/>
      <c r="AD93" s="17"/>
      <c r="AF93" s="10"/>
      <c r="AH93" s="10"/>
      <c r="AI93" s="10"/>
      <c r="AJ93" s="10"/>
      <c r="AK93" s="10">
        <f t="shared" si="12"/>
        <v>0</v>
      </c>
      <c r="AL93" s="10"/>
      <c r="AM93" s="167" t="e">
        <f t="shared" si="13"/>
        <v>#DIV/0!</v>
      </c>
      <c r="AN93" s="21"/>
      <c r="AO93" s="13" t="str">
        <f t="shared" si="11"/>
        <v xml:space="preserve">   </v>
      </c>
    </row>
    <row r="94" spans="2:41" ht="27" hidden="1" customHeight="1">
      <c r="B94" s="4"/>
      <c r="C94" s="5"/>
      <c r="D94" s="6"/>
      <c r="E94" s="4"/>
      <c r="F94" s="4"/>
      <c r="G94" s="4"/>
      <c r="H94" s="6"/>
      <c r="I94" s="4"/>
      <c r="N94" s="4"/>
      <c r="O94" s="9"/>
      <c r="Q94" s="14"/>
      <c r="R94" s="1"/>
      <c r="W94" s="22"/>
      <c r="X94" s="10"/>
      <c r="Y94" s="5"/>
      <c r="AA94" s="14"/>
      <c r="AC94" s="14"/>
      <c r="AD94" s="17"/>
      <c r="AF94" s="10"/>
      <c r="AH94" s="10"/>
      <c r="AI94" s="10"/>
      <c r="AJ94" s="10"/>
      <c r="AK94" s="10">
        <f t="shared" si="12"/>
        <v>0</v>
      </c>
      <c r="AL94" s="10"/>
      <c r="AM94" s="167" t="e">
        <f t="shared" si="13"/>
        <v>#DIV/0!</v>
      </c>
      <c r="AN94" s="21"/>
      <c r="AO94" s="13" t="str">
        <f t="shared" si="11"/>
        <v xml:space="preserve">   </v>
      </c>
    </row>
    <row r="95" spans="2:41" ht="27" hidden="1" customHeight="1">
      <c r="B95" s="4"/>
      <c r="C95" s="5"/>
      <c r="D95" s="6"/>
      <c r="E95" s="4"/>
      <c r="F95" s="4"/>
      <c r="G95" s="4"/>
      <c r="H95" s="6"/>
      <c r="I95" s="4"/>
      <c r="N95" s="4"/>
      <c r="O95" s="9"/>
      <c r="Q95" s="14"/>
      <c r="R95" s="1"/>
      <c r="W95" s="22"/>
      <c r="X95" s="10"/>
      <c r="Y95" s="5"/>
      <c r="AA95" s="14"/>
      <c r="AC95" s="14"/>
      <c r="AD95" s="17"/>
      <c r="AF95" s="10"/>
      <c r="AH95" s="10"/>
      <c r="AI95" s="10"/>
      <c r="AJ95" s="10"/>
      <c r="AK95" s="10">
        <f t="shared" si="12"/>
        <v>0</v>
      </c>
      <c r="AL95" s="10"/>
      <c r="AM95" s="167" t="e">
        <f t="shared" si="13"/>
        <v>#DIV/0!</v>
      </c>
      <c r="AN95" s="21"/>
      <c r="AO95" s="13" t="str">
        <f t="shared" si="11"/>
        <v xml:space="preserve">   </v>
      </c>
    </row>
    <row r="96" spans="2:41" ht="27" hidden="1" customHeight="1">
      <c r="B96" s="4"/>
      <c r="C96" s="5"/>
      <c r="D96" s="6"/>
      <c r="E96" s="4"/>
      <c r="F96" s="4"/>
      <c r="G96" s="4"/>
      <c r="H96" s="6"/>
      <c r="I96" s="4"/>
      <c r="N96" s="4"/>
      <c r="O96" s="9"/>
      <c r="Q96" s="14"/>
      <c r="R96" s="1"/>
      <c r="W96" s="22"/>
      <c r="X96" s="10"/>
      <c r="Y96" s="5"/>
      <c r="AA96" s="14"/>
      <c r="AC96" s="14"/>
      <c r="AD96" s="17"/>
      <c r="AF96" s="10"/>
      <c r="AH96" s="10"/>
      <c r="AI96" s="10"/>
      <c r="AJ96" s="10"/>
      <c r="AK96" s="10">
        <f t="shared" si="12"/>
        <v>0</v>
      </c>
      <c r="AL96" s="10"/>
      <c r="AM96" s="167" t="e">
        <f t="shared" si="13"/>
        <v>#DIV/0!</v>
      </c>
      <c r="AN96" s="21"/>
      <c r="AO96" s="13" t="str">
        <f t="shared" si="11"/>
        <v xml:space="preserve">   </v>
      </c>
    </row>
    <row r="97" spans="2:41" ht="27" hidden="1" customHeight="1">
      <c r="B97" s="4"/>
      <c r="C97" s="5"/>
      <c r="D97" s="6"/>
      <c r="E97" s="4"/>
      <c r="F97" s="4"/>
      <c r="G97" s="4"/>
      <c r="H97" s="6"/>
      <c r="I97" s="4"/>
      <c r="N97" s="4"/>
      <c r="O97" s="9"/>
      <c r="Q97" s="14"/>
      <c r="R97" s="1"/>
      <c r="W97" s="22"/>
      <c r="X97" s="10"/>
      <c r="Y97" s="5"/>
      <c r="AA97" s="14"/>
      <c r="AC97" s="14"/>
      <c r="AD97" s="17"/>
      <c r="AF97" s="10"/>
      <c r="AH97" s="10"/>
      <c r="AI97" s="10"/>
      <c r="AJ97" s="10"/>
      <c r="AK97" s="10">
        <f t="shared" si="12"/>
        <v>0</v>
      </c>
      <c r="AL97" s="10"/>
      <c r="AM97" s="167" t="e">
        <f t="shared" si="13"/>
        <v>#DIV/0!</v>
      </c>
      <c r="AN97" s="21"/>
      <c r="AO97" s="13" t="str">
        <f t="shared" si="11"/>
        <v xml:space="preserve">   </v>
      </c>
    </row>
    <row r="98" spans="2:41" ht="27" hidden="1" customHeight="1">
      <c r="B98" s="4"/>
      <c r="C98" s="5"/>
      <c r="D98" s="6"/>
      <c r="E98" s="4"/>
      <c r="F98" s="4"/>
      <c r="G98" s="4"/>
      <c r="H98" s="6"/>
      <c r="I98" s="4"/>
      <c r="N98" s="4"/>
      <c r="O98" s="9"/>
      <c r="Q98" s="14"/>
      <c r="R98" s="1"/>
      <c r="W98" s="22"/>
      <c r="X98" s="10"/>
      <c r="Y98" s="5"/>
      <c r="AA98" s="14"/>
      <c r="AC98" s="14"/>
      <c r="AD98" s="17"/>
      <c r="AF98" s="10"/>
      <c r="AH98" s="10"/>
      <c r="AI98" s="10"/>
      <c r="AJ98" s="10"/>
      <c r="AK98" s="10">
        <f t="shared" si="12"/>
        <v>0</v>
      </c>
      <c r="AL98" s="10"/>
      <c r="AM98" s="167" t="e">
        <f t="shared" si="13"/>
        <v>#DIV/0!</v>
      </c>
      <c r="AN98" s="21"/>
      <c r="AO98" s="13" t="str">
        <f t="shared" si="11"/>
        <v xml:space="preserve">   </v>
      </c>
    </row>
    <row r="99" spans="2:41" ht="27" hidden="1" customHeight="1">
      <c r="B99" s="4"/>
      <c r="C99" s="5"/>
      <c r="D99" s="6"/>
      <c r="E99" s="4"/>
      <c r="F99" s="4"/>
      <c r="G99" s="4"/>
      <c r="H99" s="6"/>
      <c r="I99" s="4"/>
      <c r="N99" s="4"/>
      <c r="O99" s="9"/>
      <c r="Q99" s="14"/>
      <c r="R99" s="1"/>
      <c r="W99" s="22"/>
      <c r="X99" s="10"/>
      <c r="Y99" s="5"/>
      <c r="AA99" s="14"/>
      <c r="AC99" s="14"/>
      <c r="AD99" s="17"/>
      <c r="AF99" s="10"/>
      <c r="AH99" s="10"/>
      <c r="AI99" s="10"/>
      <c r="AJ99" s="10"/>
      <c r="AK99" s="10">
        <f t="shared" si="12"/>
        <v>0</v>
      </c>
      <c r="AL99" s="10"/>
      <c r="AM99" s="167" t="e">
        <f t="shared" si="13"/>
        <v>#DIV/0!</v>
      </c>
      <c r="AN99" s="21"/>
      <c r="AO99" s="13" t="str">
        <f t="shared" si="11"/>
        <v xml:space="preserve">   </v>
      </c>
    </row>
    <row r="100" spans="2:41" ht="27" hidden="1" customHeight="1">
      <c r="B100" s="4"/>
      <c r="C100" s="5"/>
      <c r="D100" s="6"/>
      <c r="E100" s="4"/>
      <c r="F100" s="4"/>
      <c r="G100" s="4"/>
      <c r="H100" s="6"/>
      <c r="I100" s="4"/>
      <c r="N100" s="4"/>
      <c r="O100" s="9"/>
      <c r="Q100" s="14"/>
      <c r="R100" s="1"/>
      <c r="W100" s="22"/>
      <c r="X100" s="10"/>
      <c r="Y100" s="5"/>
      <c r="AA100" s="14"/>
      <c r="AC100" s="14"/>
      <c r="AD100" s="17"/>
      <c r="AF100" s="10"/>
      <c r="AH100" s="10"/>
      <c r="AI100" s="10"/>
      <c r="AJ100" s="10"/>
      <c r="AK100" s="10">
        <f t="shared" si="12"/>
        <v>0</v>
      </c>
      <c r="AL100" s="10"/>
      <c r="AM100" s="167" t="e">
        <f t="shared" si="13"/>
        <v>#DIV/0!</v>
      </c>
      <c r="AN100" s="21"/>
      <c r="AO100" s="13" t="str">
        <f t="shared" si="11"/>
        <v xml:space="preserve">   </v>
      </c>
    </row>
    <row r="101" spans="2:41" ht="27" hidden="1" customHeight="1">
      <c r="B101" s="4"/>
      <c r="C101" s="5"/>
      <c r="D101" s="6"/>
      <c r="E101" s="4"/>
      <c r="F101" s="4"/>
      <c r="G101" s="4"/>
      <c r="H101" s="6"/>
      <c r="I101" s="4"/>
      <c r="N101" s="4"/>
      <c r="O101" s="9"/>
      <c r="Q101" s="14"/>
      <c r="R101" s="1"/>
      <c r="W101" s="22"/>
      <c r="X101" s="10"/>
      <c r="Y101" s="5"/>
      <c r="AA101" s="14"/>
      <c r="AC101" s="14"/>
      <c r="AD101" s="17"/>
      <c r="AF101" s="10"/>
      <c r="AH101" s="10"/>
      <c r="AI101" s="10"/>
      <c r="AJ101" s="10"/>
      <c r="AK101" s="10">
        <f t="shared" si="12"/>
        <v>0</v>
      </c>
      <c r="AL101" s="10"/>
      <c r="AM101" s="167" t="e">
        <f t="shared" si="13"/>
        <v>#DIV/0!</v>
      </c>
      <c r="AN101" s="21"/>
      <c r="AO101" s="13" t="str">
        <f t="shared" si="11"/>
        <v xml:space="preserve">   </v>
      </c>
    </row>
    <row r="102" spans="2:41" ht="27" hidden="1" customHeight="1">
      <c r="B102" s="4"/>
      <c r="C102" s="5"/>
      <c r="D102" s="6"/>
      <c r="E102" s="4"/>
      <c r="F102" s="4"/>
      <c r="G102" s="4"/>
      <c r="H102" s="6"/>
      <c r="I102" s="4"/>
      <c r="N102" s="4"/>
      <c r="O102" s="9"/>
      <c r="Q102" s="14"/>
      <c r="R102" s="1"/>
      <c r="W102" s="22"/>
      <c r="X102" s="10"/>
      <c r="Y102" s="5"/>
      <c r="AA102" s="14"/>
      <c r="AC102" s="14"/>
      <c r="AD102" s="17"/>
      <c r="AF102" s="10"/>
      <c r="AH102" s="10"/>
      <c r="AI102" s="10"/>
      <c r="AJ102" s="10"/>
      <c r="AK102" s="10">
        <f t="shared" si="12"/>
        <v>0</v>
      </c>
      <c r="AL102" s="10"/>
      <c r="AM102" s="167" t="e">
        <f t="shared" si="13"/>
        <v>#DIV/0!</v>
      </c>
      <c r="AN102" s="21"/>
      <c r="AO102" s="13" t="str">
        <f t="shared" si="11"/>
        <v xml:space="preserve">   </v>
      </c>
    </row>
    <row r="103" spans="2:41" ht="27" hidden="1" customHeight="1">
      <c r="B103" s="4"/>
      <c r="C103" s="5"/>
      <c r="D103" s="6"/>
      <c r="E103" s="4"/>
      <c r="F103" s="4"/>
      <c r="G103" s="4"/>
      <c r="H103" s="6"/>
      <c r="I103" s="4"/>
      <c r="N103" s="4"/>
      <c r="O103" s="9"/>
      <c r="Q103" s="14"/>
      <c r="R103" s="1"/>
      <c r="W103" s="22"/>
      <c r="X103" s="10"/>
      <c r="Y103" s="5"/>
      <c r="AA103" s="14"/>
      <c r="AC103" s="14"/>
      <c r="AD103" s="17"/>
      <c r="AF103" s="10"/>
      <c r="AH103" s="10"/>
      <c r="AI103" s="10"/>
      <c r="AJ103" s="10"/>
      <c r="AK103" s="10">
        <f t="shared" si="12"/>
        <v>0</v>
      </c>
      <c r="AL103" s="10"/>
      <c r="AM103" s="167" t="e">
        <f t="shared" si="13"/>
        <v>#DIV/0!</v>
      </c>
      <c r="AN103" s="21"/>
      <c r="AO103" s="13" t="str">
        <f t="shared" si="11"/>
        <v xml:space="preserve">   </v>
      </c>
    </row>
    <row r="104" spans="2:41" ht="27" hidden="1" customHeight="1">
      <c r="B104" s="4"/>
      <c r="C104" s="5"/>
      <c r="D104" s="6"/>
      <c r="E104" s="4"/>
      <c r="F104" s="4"/>
      <c r="G104" s="4"/>
      <c r="H104" s="6"/>
      <c r="I104" s="4"/>
      <c r="N104" s="4"/>
      <c r="O104" s="9"/>
      <c r="Q104" s="14"/>
      <c r="R104" s="1"/>
      <c r="W104" s="22"/>
      <c r="X104" s="10"/>
      <c r="Y104" s="5"/>
      <c r="AA104" s="14"/>
      <c r="AC104" s="14"/>
      <c r="AD104" s="17"/>
      <c r="AF104" s="10"/>
      <c r="AH104" s="10"/>
      <c r="AI104" s="10"/>
      <c r="AJ104" s="10"/>
      <c r="AK104" s="10">
        <f t="shared" si="12"/>
        <v>0</v>
      </c>
      <c r="AL104" s="10"/>
      <c r="AM104" s="167" t="e">
        <f t="shared" si="13"/>
        <v>#DIV/0!</v>
      </c>
      <c r="AN104" s="21"/>
      <c r="AO104" s="13" t="str">
        <f t="shared" si="11"/>
        <v xml:space="preserve">   </v>
      </c>
    </row>
    <row r="105" spans="2:41" ht="27" hidden="1" customHeight="1">
      <c r="B105" s="4"/>
      <c r="C105" s="5"/>
      <c r="D105" s="6"/>
      <c r="E105" s="4"/>
      <c r="F105" s="4"/>
      <c r="G105" s="4"/>
      <c r="H105" s="6"/>
      <c r="I105" s="4"/>
      <c r="N105" s="4"/>
      <c r="Q105" s="14"/>
      <c r="R105" s="1"/>
      <c r="W105" s="22"/>
      <c r="X105" s="10"/>
      <c r="Y105" s="5"/>
      <c r="AA105" s="14"/>
      <c r="AC105" s="14"/>
      <c r="AD105" s="17"/>
      <c r="AF105" s="10"/>
      <c r="AH105" s="10"/>
      <c r="AI105" s="10"/>
      <c r="AJ105" s="10"/>
      <c r="AK105" s="10">
        <f t="shared" si="12"/>
        <v>0</v>
      </c>
      <c r="AL105" s="10"/>
      <c r="AM105" s="167" t="e">
        <f t="shared" si="13"/>
        <v>#DIV/0!</v>
      </c>
      <c r="AN105" s="21"/>
      <c r="AO105" s="13" t="str">
        <f t="shared" si="11"/>
        <v xml:space="preserve">   </v>
      </c>
    </row>
    <row r="106" spans="2:41" ht="27" hidden="1" customHeight="1">
      <c r="B106" s="4"/>
      <c r="C106" s="5"/>
      <c r="D106" s="6"/>
      <c r="E106" s="4"/>
      <c r="F106" s="4"/>
      <c r="G106" s="4"/>
      <c r="H106" s="6"/>
      <c r="I106" s="4"/>
      <c r="N106" s="4"/>
      <c r="Q106" s="14"/>
      <c r="R106" s="1"/>
      <c r="W106" s="22"/>
      <c r="X106" s="10"/>
      <c r="Y106" s="5"/>
      <c r="AA106" s="14"/>
      <c r="AC106" s="14"/>
      <c r="AD106" s="17"/>
      <c r="AF106" s="10"/>
      <c r="AH106" s="10"/>
      <c r="AI106" s="10"/>
      <c r="AJ106" s="10"/>
      <c r="AK106" s="10">
        <f t="shared" si="12"/>
        <v>0</v>
      </c>
      <c r="AL106" s="10"/>
      <c r="AM106" s="167" t="e">
        <f t="shared" si="13"/>
        <v>#DIV/0!</v>
      </c>
      <c r="AN106" s="21"/>
      <c r="AO106" s="13" t="str">
        <f t="shared" si="11"/>
        <v xml:space="preserve">   </v>
      </c>
    </row>
    <row r="107" spans="2:41" ht="27" hidden="1" customHeight="1">
      <c r="B107" s="4"/>
      <c r="C107" s="5"/>
      <c r="D107" s="6"/>
      <c r="E107" s="4"/>
      <c r="F107" s="4"/>
      <c r="G107" s="4"/>
      <c r="H107" s="6"/>
      <c r="I107" s="4"/>
      <c r="N107" s="4"/>
      <c r="Q107" s="14"/>
      <c r="R107" s="1"/>
      <c r="W107" s="22"/>
      <c r="X107" s="10"/>
      <c r="Y107" s="5"/>
      <c r="AA107" s="14"/>
      <c r="AC107" s="14"/>
      <c r="AD107" s="17"/>
      <c r="AF107" s="10"/>
      <c r="AH107" s="10"/>
      <c r="AI107" s="10"/>
      <c r="AJ107" s="10"/>
      <c r="AK107" s="10">
        <f t="shared" si="12"/>
        <v>0</v>
      </c>
      <c r="AL107" s="10"/>
      <c r="AM107" s="167" t="e">
        <f t="shared" si="13"/>
        <v>#DIV/0!</v>
      </c>
      <c r="AN107" s="21"/>
      <c r="AO107" s="13" t="str">
        <f t="shared" si="11"/>
        <v xml:space="preserve">   </v>
      </c>
    </row>
    <row r="108" spans="2:41" ht="27" hidden="1" customHeight="1">
      <c r="B108" s="4"/>
      <c r="C108" s="5"/>
      <c r="D108" s="6"/>
      <c r="E108" s="4"/>
      <c r="F108" s="4"/>
      <c r="G108" s="4"/>
      <c r="H108" s="6"/>
      <c r="I108" s="4"/>
      <c r="N108" s="4"/>
      <c r="Q108" s="14"/>
      <c r="R108" s="1"/>
      <c r="W108" s="22"/>
      <c r="X108" s="10"/>
      <c r="Y108" s="5"/>
      <c r="AA108" s="14"/>
      <c r="AC108" s="14"/>
      <c r="AD108" s="17"/>
      <c r="AF108" s="10"/>
      <c r="AH108" s="10"/>
      <c r="AI108" s="10"/>
      <c r="AJ108" s="10"/>
      <c r="AK108" s="10">
        <f t="shared" si="12"/>
        <v>0</v>
      </c>
      <c r="AL108" s="10"/>
      <c r="AM108" s="167" t="e">
        <f t="shared" si="13"/>
        <v>#DIV/0!</v>
      </c>
      <c r="AN108" s="21"/>
      <c r="AO108" s="13" t="str">
        <f t="shared" si="11"/>
        <v xml:space="preserve">   </v>
      </c>
    </row>
    <row r="109" spans="2:41" ht="27" hidden="1" customHeight="1">
      <c r="B109" s="4"/>
      <c r="C109" s="5"/>
      <c r="D109" s="6"/>
      <c r="E109" s="4"/>
      <c r="F109" s="4"/>
      <c r="G109" s="4"/>
      <c r="H109" s="6"/>
      <c r="I109" s="4"/>
      <c r="N109" s="4"/>
      <c r="Q109" s="14"/>
      <c r="R109" s="1"/>
      <c r="W109" s="22"/>
      <c r="X109" s="10"/>
      <c r="Y109" s="5"/>
      <c r="AA109" s="14"/>
      <c r="AC109" s="14"/>
      <c r="AD109" s="17"/>
      <c r="AF109" s="10"/>
      <c r="AH109" s="10"/>
      <c r="AI109" s="10"/>
      <c r="AJ109" s="10"/>
      <c r="AK109" s="10">
        <f t="shared" si="12"/>
        <v>0</v>
      </c>
      <c r="AL109" s="10"/>
      <c r="AM109" s="167" t="e">
        <f t="shared" si="13"/>
        <v>#DIV/0!</v>
      </c>
      <c r="AN109" s="21"/>
      <c r="AO109" s="13" t="str">
        <f t="shared" si="11"/>
        <v xml:space="preserve">   </v>
      </c>
    </row>
    <row r="110" spans="2:41" ht="27" hidden="1" customHeight="1">
      <c r="B110" s="4"/>
      <c r="C110" s="5"/>
      <c r="D110" s="6"/>
      <c r="E110" s="4"/>
      <c r="F110" s="4"/>
      <c r="G110" s="4"/>
      <c r="H110" s="6"/>
      <c r="I110" s="4"/>
      <c r="N110" s="4"/>
      <c r="Q110" s="14"/>
      <c r="R110" s="1"/>
      <c r="W110" s="22"/>
      <c r="X110" s="10"/>
      <c r="Y110" s="5"/>
      <c r="AA110" s="14"/>
      <c r="AC110" s="14"/>
      <c r="AD110" s="17"/>
      <c r="AF110" s="10"/>
      <c r="AH110" s="10"/>
      <c r="AI110" s="10"/>
      <c r="AJ110" s="10"/>
      <c r="AK110" s="10">
        <f t="shared" si="12"/>
        <v>0</v>
      </c>
      <c r="AL110" s="10"/>
      <c r="AM110" s="167" t="e">
        <f t="shared" si="13"/>
        <v>#DIV/0!</v>
      </c>
      <c r="AN110" s="21"/>
      <c r="AO110" s="13" t="str">
        <f t="shared" si="11"/>
        <v xml:space="preserve">   </v>
      </c>
    </row>
    <row r="111" spans="2:41" ht="27" hidden="1" customHeight="1">
      <c r="B111" s="4"/>
      <c r="C111" s="5"/>
      <c r="D111" s="6"/>
      <c r="E111" s="4"/>
      <c r="F111" s="4"/>
      <c r="G111" s="4"/>
      <c r="H111" s="6"/>
      <c r="I111" s="4"/>
      <c r="N111" s="4"/>
      <c r="Q111" s="14"/>
      <c r="R111" s="1"/>
      <c r="W111" s="22"/>
      <c r="X111" s="10"/>
      <c r="Y111" s="5"/>
      <c r="AA111" s="14"/>
      <c r="AC111" s="14"/>
      <c r="AD111" s="17"/>
      <c r="AF111" s="10"/>
      <c r="AH111" s="10"/>
      <c r="AI111" s="10"/>
      <c r="AJ111" s="10"/>
      <c r="AK111" s="10">
        <f t="shared" si="12"/>
        <v>0</v>
      </c>
      <c r="AL111" s="10"/>
      <c r="AM111" s="167" t="e">
        <f t="shared" si="13"/>
        <v>#DIV/0!</v>
      </c>
      <c r="AN111" s="21"/>
      <c r="AO111" s="13" t="str">
        <f t="shared" si="11"/>
        <v xml:space="preserve">   </v>
      </c>
    </row>
    <row r="112" spans="2:41" ht="27" hidden="1" customHeight="1">
      <c r="B112" s="4"/>
      <c r="C112" s="5"/>
      <c r="D112" s="6"/>
      <c r="E112" s="4"/>
      <c r="F112" s="4"/>
      <c r="G112" s="4"/>
      <c r="H112" s="6"/>
      <c r="I112" s="4"/>
      <c r="N112" s="4"/>
      <c r="Q112" s="14"/>
      <c r="R112" s="1"/>
      <c r="W112" s="22"/>
      <c r="X112" s="10"/>
      <c r="Y112" s="5"/>
      <c r="AA112" s="14"/>
      <c r="AC112" s="14"/>
      <c r="AD112" s="17"/>
      <c r="AF112" s="10"/>
      <c r="AH112" s="10"/>
      <c r="AI112" s="10"/>
      <c r="AJ112" s="10"/>
      <c r="AK112" s="10">
        <f t="shared" si="12"/>
        <v>0</v>
      </c>
      <c r="AL112" s="10"/>
      <c r="AM112" s="167" t="e">
        <f t="shared" si="13"/>
        <v>#DIV/0!</v>
      </c>
      <c r="AN112" s="21"/>
      <c r="AO112" s="13" t="str">
        <f t="shared" si="11"/>
        <v xml:space="preserve">   </v>
      </c>
    </row>
    <row r="113" spans="2:41" ht="27" hidden="1" customHeight="1">
      <c r="B113" s="4"/>
      <c r="C113" s="5"/>
      <c r="D113" s="6"/>
      <c r="E113" s="4"/>
      <c r="F113" s="4"/>
      <c r="G113" s="4"/>
      <c r="H113" s="6"/>
      <c r="I113" s="4"/>
      <c r="N113" s="4"/>
      <c r="Q113" s="14"/>
      <c r="R113" s="1"/>
      <c r="W113" s="22"/>
      <c r="X113" s="10"/>
      <c r="Y113" s="5"/>
      <c r="AA113" s="14"/>
      <c r="AC113" s="14"/>
      <c r="AD113" s="17"/>
      <c r="AF113" s="10"/>
      <c r="AH113" s="10"/>
      <c r="AI113" s="10"/>
      <c r="AJ113" s="10"/>
      <c r="AK113" s="10">
        <f t="shared" si="12"/>
        <v>0</v>
      </c>
      <c r="AL113" s="10"/>
      <c r="AM113" s="167" t="e">
        <f t="shared" si="13"/>
        <v>#DIV/0!</v>
      </c>
      <c r="AN113" s="21"/>
      <c r="AO113" s="13" t="str">
        <f t="shared" si="11"/>
        <v xml:space="preserve">   </v>
      </c>
    </row>
    <row r="114" spans="2:41" ht="27" hidden="1" customHeight="1">
      <c r="B114" s="4"/>
      <c r="C114" s="5"/>
      <c r="D114" s="6"/>
      <c r="E114" s="4"/>
      <c r="F114" s="4"/>
      <c r="G114" s="4"/>
      <c r="H114" s="6"/>
      <c r="I114" s="4"/>
      <c r="N114" s="4"/>
      <c r="Q114" s="14"/>
      <c r="R114" s="1"/>
      <c r="W114" s="22"/>
      <c r="X114" s="10"/>
      <c r="Y114" s="5"/>
      <c r="AA114" s="14"/>
      <c r="AC114" s="14"/>
      <c r="AD114" s="17"/>
      <c r="AF114" s="10"/>
      <c r="AH114" s="10"/>
      <c r="AI114" s="10"/>
      <c r="AJ114" s="10"/>
      <c r="AK114" s="10">
        <f t="shared" si="12"/>
        <v>0</v>
      </c>
      <c r="AL114" s="10"/>
      <c r="AM114" s="167" t="e">
        <f t="shared" si="13"/>
        <v>#DIV/0!</v>
      </c>
      <c r="AN114" s="21"/>
      <c r="AO114" s="13" t="str">
        <f t="shared" si="11"/>
        <v xml:space="preserve">   </v>
      </c>
    </row>
    <row r="115" spans="2:41" ht="27" hidden="1" customHeight="1">
      <c r="B115" s="4"/>
      <c r="C115" s="5"/>
      <c r="D115" s="6"/>
      <c r="E115" s="4"/>
      <c r="F115" s="4"/>
      <c r="G115" s="4"/>
      <c r="H115" s="6"/>
      <c r="I115" s="4"/>
      <c r="N115" s="4"/>
      <c r="Q115" s="14"/>
      <c r="R115" s="1"/>
      <c r="W115" s="22"/>
      <c r="X115" s="10"/>
      <c r="Y115" s="5"/>
      <c r="AA115" s="14"/>
      <c r="AC115" s="14"/>
      <c r="AD115" s="17"/>
      <c r="AF115" s="10"/>
      <c r="AH115" s="10"/>
      <c r="AI115" s="10"/>
      <c r="AJ115" s="10"/>
      <c r="AK115" s="10">
        <f t="shared" si="12"/>
        <v>0</v>
      </c>
      <c r="AL115" s="10"/>
      <c r="AM115" s="167" t="e">
        <f t="shared" si="13"/>
        <v>#DIV/0!</v>
      </c>
      <c r="AN115" s="21"/>
      <c r="AO115" s="13" t="str">
        <f t="shared" si="11"/>
        <v xml:space="preserve">   </v>
      </c>
    </row>
    <row r="116" spans="2:41" ht="27" hidden="1" customHeight="1">
      <c r="B116" s="4"/>
      <c r="C116" s="5"/>
      <c r="D116" s="6"/>
      <c r="E116" s="4"/>
      <c r="F116" s="4"/>
      <c r="G116" s="4"/>
      <c r="H116" s="6"/>
      <c r="I116" s="4"/>
      <c r="N116" s="4"/>
      <c r="Q116" s="14"/>
      <c r="R116" s="1"/>
      <c r="W116" s="22"/>
      <c r="X116" s="10"/>
      <c r="Y116" s="5"/>
      <c r="AA116" s="14"/>
      <c r="AC116" s="14"/>
      <c r="AD116" s="17"/>
      <c r="AF116" s="10"/>
      <c r="AH116" s="10"/>
      <c r="AI116" s="10"/>
      <c r="AJ116" s="10"/>
      <c r="AK116" s="10">
        <f t="shared" si="12"/>
        <v>0</v>
      </c>
      <c r="AL116" s="10"/>
      <c r="AM116" s="167" t="e">
        <f t="shared" si="13"/>
        <v>#DIV/0!</v>
      </c>
      <c r="AN116" s="21"/>
      <c r="AO116" s="13" t="str">
        <f t="shared" si="11"/>
        <v xml:space="preserve">   </v>
      </c>
    </row>
    <row r="117" spans="2:41" ht="27" hidden="1" customHeight="1">
      <c r="B117" s="4"/>
      <c r="C117" s="5"/>
      <c r="D117" s="6"/>
      <c r="E117" s="4"/>
      <c r="F117" s="4"/>
      <c r="G117" s="4"/>
      <c r="H117" s="6"/>
      <c r="I117" s="4"/>
      <c r="N117" s="4"/>
      <c r="Q117" s="14"/>
      <c r="R117" s="1"/>
      <c r="W117" s="22"/>
      <c r="X117" s="10"/>
      <c r="Y117" s="5"/>
      <c r="AA117" s="14"/>
      <c r="AC117" s="14"/>
      <c r="AD117" s="17"/>
      <c r="AF117" s="10"/>
      <c r="AH117" s="10"/>
      <c r="AI117" s="10"/>
      <c r="AJ117" s="10"/>
      <c r="AK117" s="10">
        <f t="shared" si="12"/>
        <v>0</v>
      </c>
      <c r="AL117" s="10"/>
      <c r="AM117" s="167" t="e">
        <f t="shared" si="13"/>
        <v>#DIV/0!</v>
      </c>
      <c r="AN117" s="21"/>
      <c r="AO117" s="13" t="str">
        <f t="shared" si="11"/>
        <v xml:space="preserve">   </v>
      </c>
    </row>
    <row r="118" spans="2:41" ht="27" hidden="1" customHeight="1">
      <c r="B118" s="4"/>
      <c r="C118" s="5"/>
      <c r="D118" s="6"/>
      <c r="E118" s="4"/>
      <c r="F118" s="4"/>
      <c r="G118" s="4"/>
      <c r="H118" s="6"/>
      <c r="I118" s="4"/>
      <c r="N118" s="4"/>
      <c r="Q118" s="14"/>
      <c r="R118" s="1"/>
      <c r="W118" s="22"/>
      <c r="X118" s="10"/>
      <c r="Y118" s="5"/>
      <c r="AA118" s="14"/>
      <c r="AC118" s="14"/>
      <c r="AD118" s="17"/>
      <c r="AF118" s="10"/>
      <c r="AH118" s="10"/>
      <c r="AI118" s="10"/>
      <c r="AJ118" s="10"/>
      <c r="AK118" s="10">
        <f t="shared" si="12"/>
        <v>0</v>
      </c>
      <c r="AL118" s="10"/>
      <c r="AM118" s="167" t="e">
        <f t="shared" si="13"/>
        <v>#DIV/0!</v>
      </c>
      <c r="AN118" s="21"/>
      <c r="AO118" s="13" t="str">
        <f t="shared" si="11"/>
        <v xml:space="preserve">   </v>
      </c>
    </row>
    <row r="119" spans="2:41" ht="27" hidden="1" customHeight="1">
      <c r="B119" s="4"/>
      <c r="C119" s="5"/>
      <c r="D119" s="6"/>
      <c r="E119" s="4"/>
      <c r="F119" s="4"/>
      <c r="G119" s="4"/>
      <c r="H119" s="6"/>
      <c r="I119" s="4"/>
      <c r="N119" s="4"/>
      <c r="Q119" s="14"/>
      <c r="R119" s="1"/>
      <c r="W119" s="22"/>
      <c r="X119" s="10"/>
      <c r="Y119" s="5"/>
      <c r="AA119" s="14"/>
      <c r="AC119" s="14"/>
      <c r="AD119" s="17"/>
      <c r="AF119" s="10"/>
      <c r="AH119" s="10"/>
      <c r="AI119" s="10"/>
      <c r="AJ119" s="10"/>
      <c r="AK119" s="10">
        <f t="shared" si="12"/>
        <v>0</v>
      </c>
      <c r="AL119" s="10"/>
      <c r="AM119" s="167" t="e">
        <f t="shared" si="13"/>
        <v>#DIV/0!</v>
      </c>
      <c r="AN119" s="21"/>
      <c r="AO119" s="13" t="str">
        <f t="shared" si="11"/>
        <v xml:space="preserve">   </v>
      </c>
    </row>
    <row r="120" spans="2:41" ht="27" hidden="1" customHeight="1">
      <c r="B120" s="4"/>
      <c r="C120" s="5"/>
      <c r="D120" s="6"/>
      <c r="E120" s="4"/>
      <c r="F120" s="4"/>
      <c r="G120" s="4"/>
      <c r="H120" s="6"/>
      <c r="I120" s="4"/>
      <c r="N120" s="4"/>
      <c r="Q120" s="14"/>
      <c r="R120" s="1"/>
      <c r="W120" s="22"/>
      <c r="X120" s="10"/>
      <c r="Y120" s="5"/>
      <c r="AA120" s="14"/>
      <c r="AC120" s="14"/>
      <c r="AD120" s="17"/>
      <c r="AF120" s="10"/>
      <c r="AH120" s="10"/>
      <c r="AI120" s="10"/>
      <c r="AJ120" s="10"/>
      <c r="AK120" s="10">
        <f t="shared" si="12"/>
        <v>0</v>
      </c>
      <c r="AL120" s="10"/>
      <c r="AM120" s="167" t="e">
        <f t="shared" si="13"/>
        <v>#DIV/0!</v>
      </c>
      <c r="AN120" s="21"/>
      <c r="AO120" s="13" t="str">
        <f t="shared" si="11"/>
        <v xml:space="preserve">   </v>
      </c>
    </row>
    <row r="121" spans="2:41" ht="27" hidden="1" customHeight="1">
      <c r="B121" s="4"/>
      <c r="C121" s="5"/>
      <c r="D121" s="6"/>
      <c r="E121" s="4"/>
      <c r="F121" s="4"/>
      <c r="G121" s="4"/>
      <c r="H121" s="6"/>
      <c r="I121" s="4"/>
      <c r="N121" s="4"/>
      <c r="Q121" s="14"/>
      <c r="R121" s="1"/>
      <c r="W121" s="22"/>
      <c r="X121" s="10"/>
      <c r="Y121" s="5"/>
      <c r="AA121" s="14"/>
      <c r="AC121" s="14"/>
      <c r="AD121" s="17"/>
      <c r="AF121" s="10"/>
      <c r="AH121" s="10"/>
      <c r="AI121" s="10"/>
      <c r="AJ121" s="10"/>
      <c r="AK121" s="10">
        <f t="shared" si="12"/>
        <v>0</v>
      </c>
      <c r="AL121" s="10"/>
      <c r="AM121" s="167" t="e">
        <f t="shared" si="13"/>
        <v>#DIV/0!</v>
      </c>
      <c r="AN121" s="21"/>
      <c r="AO121" s="13" t="str">
        <f t="shared" si="11"/>
        <v xml:space="preserve">   </v>
      </c>
    </row>
    <row r="122" spans="2:41" ht="27" hidden="1" customHeight="1">
      <c r="B122" s="4"/>
      <c r="C122" s="5"/>
      <c r="D122" s="6"/>
      <c r="E122" s="4"/>
      <c r="F122" s="4"/>
      <c r="G122" s="4"/>
      <c r="H122" s="6"/>
      <c r="I122" s="4"/>
      <c r="N122" s="4"/>
      <c r="Q122" s="14"/>
      <c r="R122" s="1"/>
      <c r="W122" s="22"/>
      <c r="X122" s="10"/>
      <c r="Y122" s="5"/>
      <c r="AA122" s="14"/>
      <c r="AC122" s="14"/>
      <c r="AD122" s="17"/>
      <c r="AF122" s="10"/>
      <c r="AH122" s="10"/>
      <c r="AI122" s="10"/>
      <c r="AJ122" s="10"/>
      <c r="AK122" s="10">
        <f t="shared" si="12"/>
        <v>0</v>
      </c>
      <c r="AL122" s="10"/>
      <c r="AM122" s="167" t="e">
        <f t="shared" si="13"/>
        <v>#DIV/0!</v>
      </c>
      <c r="AN122" s="21"/>
      <c r="AO122" s="13" t="str">
        <f t="shared" si="11"/>
        <v xml:space="preserve">   </v>
      </c>
    </row>
    <row r="123" spans="2:41" ht="27" hidden="1" customHeight="1">
      <c r="B123" s="4"/>
      <c r="C123" s="5"/>
      <c r="D123" s="6"/>
      <c r="E123" s="4"/>
      <c r="F123" s="4"/>
      <c r="G123" s="4"/>
      <c r="H123" s="6"/>
      <c r="I123" s="4"/>
      <c r="N123" s="4"/>
      <c r="Q123" s="14"/>
      <c r="R123" s="1"/>
      <c r="W123" s="22"/>
      <c r="X123" s="10"/>
      <c r="Y123" s="5"/>
      <c r="AA123" s="14"/>
      <c r="AC123" s="14"/>
      <c r="AD123" s="17"/>
      <c r="AF123" s="10"/>
      <c r="AH123" s="10"/>
      <c r="AI123" s="10"/>
      <c r="AJ123" s="10"/>
      <c r="AK123" s="10">
        <f t="shared" si="12"/>
        <v>0</v>
      </c>
      <c r="AL123" s="10"/>
      <c r="AM123" s="167" t="e">
        <f t="shared" si="13"/>
        <v>#DIV/0!</v>
      </c>
      <c r="AN123" s="21"/>
      <c r="AO123" s="13" t="str">
        <f t="shared" ref="AO123:AO186" si="14">+C123&amp;" "&amp;D123&amp;" "&amp;" "&amp;U123</f>
        <v xml:space="preserve">   </v>
      </c>
    </row>
    <row r="124" spans="2:41" ht="27" hidden="1" customHeight="1">
      <c r="B124" s="4"/>
      <c r="C124" s="5"/>
      <c r="D124" s="6"/>
      <c r="E124" s="4"/>
      <c r="F124" s="4"/>
      <c r="G124" s="4"/>
      <c r="H124" s="6"/>
      <c r="I124" s="4"/>
      <c r="N124" s="4"/>
      <c r="Q124" s="14"/>
      <c r="R124" s="1"/>
      <c r="W124" s="22"/>
      <c r="X124" s="10"/>
      <c r="Y124" s="5"/>
      <c r="AA124" s="14"/>
      <c r="AC124" s="14"/>
      <c r="AD124" s="17"/>
      <c r="AF124" s="10"/>
      <c r="AH124" s="10"/>
      <c r="AI124" s="10"/>
      <c r="AJ124" s="10"/>
      <c r="AK124" s="10">
        <f t="shared" si="12"/>
        <v>0</v>
      </c>
      <c r="AL124" s="10"/>
      <c r="AM124" s="167" t="e">
        <f t="shared" si="13"/>
        <v>#DIV/0!</v>
      </c>
      <c r="AN124" s="21"/>
      <c r="AO124" s="13" t="str">
        <f t="shared" si="14"/>
        <v xml:space="preserve">   </v>
      </c>
    </row>
    <row r="125" spans="2:41" ht="27" hidden="1" customHeight="1">
      <c r="B125" s="4"/>
      <c r="C125" s="5"/>
      <c r="D125" s="6"/>
      <c r="E125" s="4"/>
      <c r="F125" s="4"/>
      <c r="G125" s="4"/>
      <c r="H125" s="6"/>
      <c r="I125" s="4"/>
      <c r="N125" s="4"/>
      <c r="Q125" s="14"/>
      <c r="R125" s="1"/>
      <c r="W125" s="22"/>
      <c r="X125" s="10"/>
      <c r="Y125" s="5"/>
      <c r="AA125" s="14"/>
      <c r="AC125" s="14"/>
      <c r="AD125" s="17"/>
      <c r="AF125" s="10"/>
      <c r="AH125" s="10"/>
      <c r="AI125" s="10"/>
      <c r="AJ125" s="10"/>
      <c r="AK125" s="10">
        <f t="shared" si="12"/>
        <v>0</v>
      </c>
      <c r="AL125" s="10"/>
      <c r="AM125" s="167" t="e">
        <f t="shared" si="13"/>
        <v>#DIV/0!</v>
      </c>
      <c r="AN125" s="21"/>
      <c r="AO125" s="13" t="str">
        <f t="shared" si="14"/>
        <v xml:space="preserve">   </v>
      </c>
    </row>
    <row r="126" spans="2:41" ht="27" hidden="1" customHeight="1">
      <c r="B126" s="4"/>
      <c r="C126" s="5"/>
      <c r="D126" s="6"/>
      <c r="E126" s="4"/>
      <c r="F126" s="4"/>
      <c r="G126" s="4"/>
      <c r="H126" s="6"/>
      <c r="I126" s="4"/>
      <c r="N126" s="4"/>
      <c r="Q126" s="14"/>
      <c r="R126" s="1"/>
      <c r="W126" s="22"/>
      <c r="X126" s="10"/>
      <c r="Y126" s="5"/>
      <c r="AA126" s="14"/>
      <c r="AC126" s="14"/>
      <c r="AD126" s="17"/>
      <c r="AF126" s="10"/>
      <c r="AH126" s="10"/>
      <c r="AI126" s="10"/>
      <c r="AJ126" s="10"/>
      <c r="AK126" s="10">
        <f t="shared" si="12"/>
        <v>0</v>
      </c>
      <c r="AL126" s="10"/>
      <c r="AM126" s="167" t="e">
        <f t="shared" si="13"/>
        <v>#DIV/0!</v>
      </c>
      <c r="AN126" s="21"/>
      <c r="AO126" s="13" t="str">
        <f t="shared" si="14"/>
        <v xml:space="preserve">   </v>
      </c>
    </row>
    <row r="127" spans="2:41" ht="27" hidden="1" customHeight="1">
      <c r="B127" s="4"/>
      <c r="C127" s="5"/>
      <c r="D127" s="6"/>
      <c r="E127" s="4"/>
      <c r="F127" s="4"/>
      <c r="G127" s="4"/>
      <c r="H127" s="6"/>
      <c r="I127" s="4"/>
      <c r="N127" s="4"/>
      <c r="Q127" s="14"/>
      <c r="R127" s="1"/>
      <c r="W127" s="22"/>
      <c r="X127" s="10"/>
      <c r="Y127" s="5"/>
      <c r="AA127" s="14"/>
      <c r="AC127" s="14"/>
      <c r="AD127" s="17"/>
      <c r="AF127" s="10"/>
      <c r="AH127" s="10"/>
      <c r="AI127" s="10"/>
      <c r="AJ127" s="10"/>
      <c r="AK127" s="10">
        <f t="shared" si="12"/>
        <v>0</v>
      </c>
      <c r="AL127" s="10"/>
      <c r="AM127" s="167" t="e">
        <f t="shared" si="13"/>
        <v>#DIV/0!</v>
      </c>
      <c r="AN127" s="21"/>
      <c r="AO127" s="13" t="str">
        <f t="shared" si="14"/>
        <v xml:space="preserve">   </v>
      </c>
    </row>
    <row r="128" spans="2:41" ht="27" hidden="1" customHeight="1">
      <c r="B128" s="4"/>
      <c r="C128" s="5"/>
      <c r="D128" s="6"/>
      <c r="E128" s="4"/>
      <c r="F128" s="4"/>
      <c r="G128" s="4"/>
      <c r="H128" s="6"/>
      <c r="I128" s="4"/>
      <c r="N128" s="4"/>
      <c r="Q128" s="14"/>
      <c r="R128" s="1"/>
      <c r="W128" s="22"/>
      <c r="X128" s="10"/>
      <c r="Y128" s="5"/>
      <c r="AA128" s="14"/>
      <c r="AC128" s="14"/>
      <c r="AD128" s="17"/>
      <c r="AF128" s="10"/>
      <c r="AH128" s="10"/>
      <c r="AI128" s="10"/>
      <c r="AJ128" s="10"/>
      <c r="AK128" s="10">
        <f t="shared" si="12"/>
        <v>0</v>
      </c>
      <c r="AL128" s="10"/>
      <c r="AM128" s="167" t="e">
        <f t="shared" si="13"/>
        <v>#DIV/0!</v>
      </c>
      <c r="AN128" s="21"/>
      <c r="AO128" s="13" t="str">
        <f t="shared" si="14"/>
        <v xml:space="preserve">   </v>
      </c>
    </row>
    <row r="129" spans="2:41" ht="27" hidden="1" customHeight="1">
      <c r="B129" s="4"/>
      <c r="C129" s="5"/>
      <c r="D129" s="6"/>
      <c r="E129" s="4"/>
      <c r="F129" s="4"/>
      <c r="G129" s="4"/>
      <c r="H129" s="6"/>
      <c r="I129" s="4"/>
      <c r="N129" s="4"/>
      <c r="Q129" s="14"/>
      <c r="R129" s="1"/>
      <c r="W129" s="22"/>
      <c r="X129" s="10"/>
      <c r="Y129" s="5"/>
      <c r="AA129" s="14"/>
      <c r="AC129" s="14"/>
      <c r="AD129" s="17"/>
      <c r="AF129" s="10"/>
      <c r="AH129" s="10"/>
      <c r="AI129" s="10"/>
      <c r="AJ129" s="10"/>
      <c r="AK129" s="10">
        <f t="shared" si="12"/>
        <v>0</v>
      </c>
      <c r="AL129" s="10"/>
      <c r="AM129" s="167" t="e">
        <f t="shared" si="13"/>
        <v>#DIV/0!</v>
      </c>
      <c r="AN129" s="21"/>
      <c r="AO129" s="13" t="str">
        <f t="shared" si="14"/>
        <v xml:space="preserve">   </v>
      </c>
    </row>
    <row r="130" spans="2:41" ht="27" hidden="1" customHeight="1">
      <c r="B130" s="4"/>
      <c r="C130" s="5"/>
      <c r="D130" s="6"/>
      <c r="E130" s="4"/>
      <c r="F130" s="4"/>
      <c r="G130" s="4"/>
      <c r="H130" s="6"/>
      <c r="I130" s="4"/>
      <c r="N130" s="4"/>
      <c r="Q130" s="14"/>
      <c r="R130" s="1"/>
      <c r="W130" s="22"/>
      <c r="X130" s="10"/>
      <c r="Y130" s="5"/>
      <c r="AA130" s="14"/>
      <c r="AC130" s="14"/>
      <c r="AD130" s="17"/>
      <c r="AF130" s="10"/>
      <c r="AH130" s="10"/>
      <c r="AI130" s="10"/>
      <c r="AJ130" s="10"/>
      <c r="AK130" s="10">
        <f t="shared" si="12"/>
        <v>0</v>
      </c>
      <c r="AL130" s="10"/>
      <c r="AM130" s="167" t="e">
        <f t="shared" si="13"/>
        <v>#DIV/0!</v>
      </c>
      <c r="AN130" s="21"/>
      <c r="AO130" s="13" t="str">
        <f t="shared" si="14"/>
        <v xml:space="preserve">   </v>
      </c>
    </row>
    <row r="131" spans="2:41" ht="27" hidden="1" customHeight="1">
      <c r="B131" s="4"/>
      <c r="C131" s="5"/>
      <c r="D131" s="6"/>
      <c r="E131" s="4"/>
      <c r="F131" s="4"/>
      <c r="G131" s="4"/>
      <c r="H131" s="6"/>
      <c r="I131" s="4"/>
      <c r="N131" s="4"/>
      <c r="Q131" s="14"/>
      <c r="R131" s="1"/>
      <c r="W131" s="22"/>
      <c r="X131" s="10"/>
      <c r="Y131" s="5"/>
      <c r="AA131" s="14"/>
      <c r="AC131" s="14"/>
      <c r="AD131" s="17"/>
      <c r="AF131" s="10"/>
      <c r="AH131" s="10"/>
      <c r="AI131" s="10"/>
      <c r="AJ131" s="10"/>
      <c r="AK131" s="10">
        <f t="shared" si="12"/>
        <v>0</v>
      </c>
      <c r="AL131" s="10"/>
      <c r="AM131" s="167" t="e">
        <f t="shared" si="13"/>
        <v>#DIV/0!</v>
      </c>
      <c r="AN131" s="21"/>
      <c r="AO131" s="13" t="str">
        <f t="shared" si="14"/>
        <v xml:space="preserve">   </v>
      </c>
    </row>
    <row r="132" spans="2:41" ht="27" hidden="1" customHeight="1">
      <c r="B132" s="4"/>
      <c r="C132" s="5"/>
      <c r="D132" s="6"/>
      <c r="E132" s="4"/>
      <c r="F132" s="4"/>
      <c r="G132" s="4"/>
      <c r="H132" s="6"/>
      <c r="I132" s="4"/>
      <c r="N132" s="4"/>
      <c r="Q132" s="14"/>
      <c r="R132" s="1"/>
      <c r="W132" s="22"/>
      <c r="X132" s="10"/>
      <c r="Y132" s="5"/>
      <c r="AA132" s="14"/>
      <c r="AC132" s="14"/>
      <c r="AD132" s="17"/>
      <c r="AF132" s="10"/>
      <c r="AH132" s="10"/>
      <c r="AI132" s="10"/>
      <c r="AJ132" s="10"/>
      <c r="AK132" s="10">
        <f t="shared" ref="AK132:AK195" si="15">R132*$AM$1</f>
        <v>0</v>
      </c>
      <c r="AL132" s="10"/>
      <c r="AM132" s="167" t="e">
        <f t="shared" ref="AM132:AM195" si="16">AK132/X132</f>
        <v>#DIV/0!</v>
      </c>
      <c r="AN132" s="21"/>
      <c r="AO132" s="13" t="str">
        <f t="shared" si="14"/>
        <v xml:space="preserve">   </v>
      </c>
    </row>
    <row r="133" spans="2:41" ht="27" hidden="1" customHeight="1">
      <c r="B133" s="4"/>
      <c r="C133" s="5"/>
      <c r="D133" s="6"/>
      <c r="E133" s="4"/>
      <c r="F133" s="4"/>
      <c r="G133" s="4"/>
      <c r="H133" s="6"/>
      <c r="I133" s="4"/>
      <c r="N133" s="4"/>
      <c r="Q133" s="14"/>
      <c r="R133" s="1"/>
      <c r="W133" s="22"/>
      <c r="X133" s="10"/>
      <c r="Y133" s="5"/>
      <c r="AA133" s="14"/>
      <c r="AC133" s="14"/>
      <c r="AD133" s="17"/>
      <c r="AF133" s="10"/>
      <c r="AH133" s="10"/>
      <c r="AI133" s="10"/>
      <c r="AJ133" s="10"/>
      <c r="AK133" s="10">
        <f t="shared" si="15"/>
        <v>0</v>
      </c>
      <c r="AL133" s="10"/>
      <c r="AM133" s="167" t="e">
        <f t="shared" si="16"/>
        <v>#DIV/0!</v>
      </c>
      <c r="AN133" s="21"/>
      <c r="AO133" s="13" t="str">
        <f t="shared" si="14"/>
        <v xml:space="preserve">   </v>
      </c>
    </row>
    <row r="134" spans="2:41" ht="27" hidden="1" customHeight="1">
      <c r="B134" s="4"/>
      <c r="C134" s="5"/>
      <c r="D134" s="6"/>
      <c r="E134" s="4"/>
      <c r="F134" s="4"/>
      <c r="G134" s="4"/>
      <c r="H134" s="6"/>
      <c r="I134" s="4"/>
      <c r="N134" s="4"/>
      <c r="Q134" s="14"/>
      <c r="R134" s="1"/>
      <c r="W134" s="22"/>
      <c r="X134" s="10"/>
      <c r="Y134" s="5"/>
      <c r="AA134" s="14"/>
      <c r="AC134" s="14"/>
      <c r="AD134" s="17"/>
      <c r="AF134" s="10"/>
      <c r="AH134" s="10"/>
      <c r="AI134" s="10"/>
      <c r="AJ134" s="10"/>
      <c r="AK134" s="10">
        <f t="shared" si="15"/>
        <v>0</v>
      </c>
      <c r="AL134" s="10"/>
      <c r="AM134" s="167" t="e">
        <f t="shared" si="16"/>
        <v>#DIV/0!</v>
      </c>
      <c r="AN134" s="21"/>
      <c r="AO134" s="13" t="str">
        <f t="shared" si="14"/>
        <v xml:space="preserve">   </v>
      </c>
    </row>
    <row r="135" spans="2:41" ht="27" hidden="1" customHeight="1">
      <c r="B135" s="4"/>
      <c r="C135" s="5"/>
      <c r="D135" s="6"/>
      <c r="E135" s="4"/>
      <c r="F135" s="4"/>
      <c r="G135" s="4"/>
      <c r="H135" s="6"/>
      <c r="I135" s="4"/>
      <c r="N135" s="4"/>
      <c r="Q135" s="14"/>
      <c r="R135" s="1"/>
      <c r="W135" s="22"/>
      <c r="X135" s="10"/>
      <c r="Y135" s="5"/>
      <c r="AA135" s="14"/>
      <c r="AC135" s="14"/>
      <c r="AD135" s="17"/>
      <c r="AF135" s="10"/>
      <c r="AH135" s="10"/>
      <c r="AI135" s="10"/>
      <c r="AJ135" s="10"/>
      <c r="AK135" s="10">
        <f t="shared" si="15"/>
        <v>0</v>
      </c>
      <c r="AL135" s="10"/>
      <c r="AM135" s="167" t="e">
        <f t="shared" si="16"/>
        <v>#DIV/0!</v>
      </c>
      <c r="AN135" s="21"/>
      <c r="AO135" s="13" t="str">
        <f t="shared" si="14"/>
        <v xml:space="preserve">   </v>
      </c>
    </row>
    <row r="136" spans="2:41" ht="27" hidden="1" customHeight="1">
      <c r="B136" s="4"/>
      <c r="C136" s="5"/>
      <c r="D136" s="6"/>
      <c r="E136" s="4"/>
      <c r="F136" s="4"/>
      <c r="G136" s="4"/>
      <c r="H136" s="6"/>
      <c r="I136" s="4"/>
      <c r="N136" s="4"/>
      <c r="Q136" s="14"/>
      <c r="R136" s="1"/>
      <c r="W136" s="22"/>
      <c r="X136" s="10"/>
      <c r="Y136" s="5"/>
      <c r="AA136" s="14"/>
      <c r="AC136" s="14"/>
      <c r="AD136" s="17"/>
      <c r="AF136" s="10"/>
      <c r="AH136" s="10"/>
      <c r="AI136" s="10"/>
      <c r="AJ136" s="10"/>
      <c r="AK136" s="10">
        <f t="shared" si="15"/>
        <v>0</v>
      </c>
      <c r="AL136" s="10"/>
      <c r="AM136" s="167" t="e">
        <f t="shared" si="16"/>
        <v>#DIV/0!</v>
      </c>
      <c r="AN136" s="21"/>
      <c r="AO136" s="13" t="str">
        <f t="shared" si="14"/>
        <v xml:space="preserve">   </v>
      </c>
    </row>
    <row r="137" spans="2:41" ht="27" hidden="1" customHeight="1">
      <c r="B137" s="4"/>
      <c r="C137" s="5"/>
      <c r="D137" s="6"/>
      <c r="E137" s="4"/>
      <c r="F137" s="4"/>
      <c r="G137" s="4"/>
      <c r="H137" s="6"/>
      <c r="I137" s="4"/>
      <c r="N137" s="4"/>
      <c r="Q137" s="14"/>
      <c r="R137" s="1"/>
      <c r="W137" s="22"/>
      <c r="X137" s="10"/>
      <c r="Y137" s="5"/>
      <c r="AA137" s="14"/>
      <c r="AC137" s="14"/>
      <c r="AD137" s="17"/>
      <c r="AF137" s="10"/>
      <c r="AH137" s="10"/>
      <c r="AI137" s="10"/>
      <c r="AJ137" s="10"/>
      <c r="AK137" s="10">
        <f t="shared" si="15"/>
        <v>0</v>
      </c>
      <c r="AL137" s="10"/>
      <c r="AM137" s="167" t="e">
        <f t="shared" si="16"/>
        <v>#DIV/0!</v>
      </c>
      <c r="AN137" s="21"/>
      <c r="AO137" s="13" t="str">
        <f t="shared" si="14"/>
        <v xml:space="preserve">   </v>
      </c>
    </row>
    <row r="138" spans="2:41" ht="27" hidden="1" customHeight="1">
      <c r="B138" s="4"/>
      <c r="C138" s="5"/>
      <c r="D138" s="6"/>
      <c r="E138" s="4"/>
      <c r="F138" s="4"/>
      <c r="G138" s="4"/>
      <c r="H138" s="6"/>
      <c r="I138" s="4"/>
      <c r="N138" s="4"/>
      <c r="Q138" s="14"/>
      <c r="R138" s="1"/>
      <c r="W138" s="22"/>
      <c r="X138" s="10"/>
      <c r="Y138" s="5"/>
      <c r="AA138" s="14"/>
      <c r="AC138" s="14"/>
      <c r="AD138" s="17"/>
      <c r="AF138" s="10"/>
      <c r="AH138" s="10"/>
      <c r="AI138" s="10"/>
      <c r="AJ138" s="10"/>
      <c r="AK138" s="10">
        <f t="shared" si="15"/>
        <v>0</v>
      </c>
      <c r="AL138" s="10"/>
      <c r="AM138" s="167" t="e">
        <f t="shared" si="16"/>
        <v>#DIV/0!</v>
      </c>
      <c r="AN138" s="21"/>
      <c r="AO138" s="13" t="str">
        <f t="shared" si="14"/>
        <v xml:space="preserve">   </v>
      </c>
    </row>
    <row r="139" spans="2:41" ht="27" hidden="1" customHeight="1">
      <c r="B139" s="4"/>
      <c r="C139" s="5"/>
      <c r="D139" s="6"/>
      <c r="E139" s="4"/>
      <c r="F139" s="4"/>
      <c r="G139" s="4"/>
      <c r="H139" s="6"/>
      <c r="I139" s="4"/>
      <c r="N139" s="4"/>
      <c r="Q139" s="14"/>
      <c r="R139" s="1"/>
      <c r="W139" s="22"/>
      <c r="X139" s="10"/>
      <c r="Y139" s="5"/>
      <c r="AA139" s="14"/>
      <c r="AC139" s="14"/>
      <c r="AD139" s="17"/>
      <c r="AF139" s="10"/>
      <c r="AH139" s="10"/>
      <c r="AI139" s="10"/>
      <c r="AJ139" s="10"/>
      <c r="AK139" s="10">
        <f t="shared" si="15"/>
        <v>0</v>
      </c>
      <c r="AL139" s="10"/>
      <c r="AM139" s="167" t="e">
        <f t="shared" si="16"/>
        <v>#DIV/0!</v>
      </c>
      <c r="AN139" s="21"/>
      <c r="AO139" s="13" t="str">
        <f t="shared" si="14"/>
        <v xml:space="preserve">   </v>
      </c>
    </row>
    <row r="140" spans="2:41" ht="27" hidden="1" customHeight="1">
      <c r="B140" s="4"/>
      <c r="C140" s="5"/>
      <c r="D140" s="6"/>
      <c r="E140" s="4"/>
      <c r="F140" s="4"/>
      <c r="G140" s="4"/>
      <c r="H140" s="6"/>
      <c r="I140" s="4"/>
      <c r="N140" s="4"/>
      <c r="Q140" s="14"/>
      <c r="R140" s="1"/>
      <c r="W140" s="22"/>
      <c r="X140" s="10"/>
      <c r="Y140" s="5"/>
      <c r="AA140" s="14"/>
      <c r="AC140" s="14"/>
      <c r="AD140" s="17"/>
      <c r="AF140" s="10"/>
      <c r="AH140" s="10"/>
      <c r="AI140" s="10"/>
      <c r="AJ140" s="10"/>
      <c r="AK140" s="10">
        <f t="shared" si="15"/>
        <v>0</v>
      </c>
      <c r="AL140" s="10"/>
      <c r="AM140" s="167" t="e">
        <f t="shared" si="16"/>
        <v>#DIV/0!</v>
      </c>
      <c r="AN140" s="21"/>
      <c r="AO140" s="13" t="str">
        <f t="shared" si="14"/>
        <v xml:space="preserve">   </v>
      </c>
    </row>
    <row r="141" spans="2:41" ht="27" hidden="1" customHeight="1">
      <c r="B141" s="4"/>
      <c r="C141" s="5"/>
      <c r="D141" s="6"/>
      <c r="E141" s="4"/>
      <c r="F141" s="4"/>
      <c r="G141" s="4"/>
      <c r="H141" s="6"/>
      <c r="I141" s="4"/>
      <c r="N141" s="4"/>
      <c r="Q141" s="14"/>
      <c r="R141" s="1"/>
      <c r="W141" s="22"/>
      <c r="X141" s="10"/>
      <c r="Y141" s="5"/>
      <c r="AA141" s="14"/>
      <c r="AC141" s="14"/>
      <c r="AD141" s="17"/>
      <c r="AF141" s="10"/>
      <c r="AH141" s="10"/>
      <c r="AI141" s="10"/>
      <c r="AJ141" s="10"/>
      <c r="AK141" s="10">
        <f t="shared" si="15"/>
        <v>0</v>
      </c>
      <c r="AL141" s="10"/>
      <c r="AM141" s="167" t="e">
        <f t="shared" si="16"/>
        <v>#DIV/0!</v>
      </c>
      <c r="AN141" s="21"/>
      <c r="AO141" s="13" t="str">
        <f t="shared" si="14"/>
        <v xml:space="preserve">   </v>
      </c>
    </row>
    <row r="142" spans="2:41" ht="27" hidden="1" customHeight="1">
      <c r="B142" s="4"/>
      <c r="C142" s="5"/>
      <c r="D142" s="6"/>
      <c r="E142" s="4"/>
      <c r="F142" s="4"/>
      <c r="G142" s="4"/>
      <c r="H142" s="6"/>
      <c r="I142" s="4"/>
      <c r="N142" s="4"/>
      <c r="Q142" s="14"/>
      <c r="R142" s="1"/>
      <c r="W142" s="22"/>
      <c r="X142" s="10"/>
      <c r="Y142" s="5"/>
      <c r="AA142" s="14"/>
      <c r="AC142" s="14"/>
      <c r="AD142" s="17"/>
      <c r="AF142" s="10"/>
      <c r="AH142" s="10"/>
      <c r="AI142" s="10"/>
      <c r="AJ142" s="10"/>
      <c r="AK142" s="10">
        <f t="shared" si="15"/>
        <v>0</v>
      </c>
      <c r="AL142" s="10"/>
      <c r="AM142" s="167" t="e">
        <f t="shared" si="16"/>
        <v>#DIV/0!</v>
      </c>
      <c r="AN142" s="21"/>
      <c r="AO142" s="13" t="str">
        <f t="shared" si="14"/>
        <v xml:space="preserve">   </v>
      </c>
    </row>
    <row r="143" spans="2:41" ht="27" hidden="1" customHeight="1">
      <c r="B143" s="4"/>
      <c r="C143" s="5"/>
      <c r="D143" s="6"/>
      <c r="E143" s="4"/>
      <c r="F143" s="4"/>
      <c r="G143" s="4"/>
      <c r="H143" s="6"/>
      <c r="I143" s="4"/>
      <c r="N143" s="4"/>
      <c r="Q143" s="14"/>
      <c r="R143" s="1"/>
      <c r="W143" s="22"/>
      <c r="X143" s="10"/>
      <c r="Y143" s="5"/>
      <c r="AA143" s="14"/>
      <c r="AC143" s="14"/>
      <c r="AD143" s="17"/>
      <c r="AF143" s="10"/>
      <c r="AH143" s="10"/>
      <c r="AI143" s="10"/>
      <c r="AJ143" s="10"/>
      <c r="AK143" s="10">
        <f t="shared" si="15"/>
        <v>0</v>
      </c>
      <c r="AL143" s="10"/>
      <c r="AM143" s="167" t="e">
        <f t="shared" si="16"/>
        <v>#DIV/0!</v>
      </c>
      <c r="AN143" s="21"/>
      <c r="AO143" s="13" t="str">
        <f t="shared" si="14"/>
        <v xml:space="preserve">   </v>
      </c>
    </row>
    <row r="144" spans="2:41" ht="27" hidden="1" customHeight="1">
      <c r="B144" s="4"/>
      <c r="C144" s="5"/>
      <c r="D144" s="6"/>
      <c r="E144" s="4"/>
      <c r="F144" s="4"/>
      <c r="G144" s="4"/>
      <c r="H144" s="6"/>
      <c r="I144" s="4"/>
      <c r="N144" s="4"/>
      <c r="Q144" s="14"/>
      <c r="R144" s="1"/>
      <c r="W144" s="22"/>
      <c r="X144" s="10"/>
      <c r="Y144" s="5"/>
      <c r="AA144" s="14"/>
      <c r="AC144" s="14"/>
      <c r="AD144" s="17"/>
      <c r="AF144" s="10"/>
      <c r="AH144" s="10"/>
      <c r="AI144" s="10"/>
      <c r="AJ144" s="10"/>
      <c r="AK144" s="10">
        <f t="shared" si="15"/>
        <v>0</v>
      </c>
      <c r="AL144" s="10"/>
      <c r="AM144" s="167" t="e">
        <f t="shared" si="16"/>
        <v>#DIV/0!</v>
      </c>
      <c r="AN144" s="21"/>
      <c r="AO144" s="13" t="str">
        <f t="shared" si="14"/>
        <v xml:space="preserve">   </v>
      </c>
    </row>
    <row r="145" spans="2:41" ht="27" hidden="1" customHeight="1">
      <c r="B145" s="4"/>
      <c r="C145" s="5"/>
      <c r="D145" s="6"/>
      <c r="E145" s="4"/>
      <c r="F145" s="4"/>
      <c r="G145" s="4"/>
      <c r="H145" s="6"/>
      <c r="I145" s="4"/>
      <c r="N145" s="4"/>
      <c r="Q145" s="14"/>
      <c r="R145" s="1"/>
      <c r="W145" s="22"/>
      <c r="X145" s="10"/>
      <c r="Y145" s="5"/>
      <c r="AA145" s="14"/>
      <c r="AC145" s="14"/>
      <c r="AD145" s="17"/>
      <c r="AF145" s="10"/>
      <c r="AH145" s="10"/>
      <c r="AI145" s="10"/>
      <c r="AJ145" s="10"/>
      <c r="AK145" s="10">
        <f t="shared" si="15"/>
        <v>0</v>
      </c>
      <c r="AL145" s="10"/>
      <c r="AM145" s="167" t="e">
        <f t="shared" si="16"/>
        <v>#DIV/0!</v>
      </c>
      <c r="AN145" s="21"/>
      <c r="AO145" s="13" t="str">
        <f t="shared" si="14"/>
        <v xml:space="preserve">   </v>
      </c>
    </row>
    <row r="146" spans="2:41" ht="27" hidden="1" customHeight="1">
      <c r="B146" s="4"/>
      <c r="C146" s="5"/>
      <c r="D146" s="6"/>
      <c r="E146" s="4"/>
      <c r="F146" s="4"/>
      <c r="G146" s="4"/>
      <c r="H146" s="6"/>
      <c r="I146" s="4"/>
      <c r="N146" s="4"/>
      <c r="Q146" s="14"/>
      <c r="R146" s="1"/>
      <c r="W146" s="22"/>
      <c r="X146" s="10"/>
      <c r="Y146" s="5"/>
      <c r="AA146" s="14"/>
      <c r="AC146" s="14"/>
      <c r="AD146" s="17"/>
      <c r="AF146" s="10"/>
      <c r="AH146" s="10"/>
      <c r="AI146" s="10"/>
      <c r="AJ146" s="10"/>
      <c r="AK146" s="10">
        <f t="shared" si="15"/>
        <v>0</v>
      </c>
      <c r="AL146" s="10"/>
      <c r="AM146" s="167" t="e">
        <f t="shared" si="16"/>
        <v>#DIV/0!</v>
      </c>
      <c r="AN146" s="21"/>
      <c r="AO146" s="13" t="str">
        <f t="shared" si="14"/>
        <v xml:space="preserve">   </v>
      </c>
    </row>
    <row r="147" spans="2:41" ht="27" hidden="1" customHeight="1">
      <c r="B147" s="4"/>
      <c r="C147" s="5"/>
      <c r="D147" s="6"/>
      <c r="E147" s="4"/>
      <c r="F147" s="4"/>
      <c r="G147" s="4"/>
      <c r="H147" s="6"/>
      <c r="I147" s="4"/>
      <c r="N147" s="4"/>
      <c r="Q147" s="14"/>
      <c r="R147" s="1"/>
      <c r="W147" s="22"/>
      <c r="X147" s="10"/>
      <c r="Y147" s="5"/>
      <c r="AA147" s="14"/>
      <c r="AC147" s="14"/>
      <c r="AD147" s="17"/>
      <c r="AF147" s="10"/>
      <c r="AH147" s="10"/>
      <c r="AI147" s="10"/>
      <c r="AJ147" s="10"/>
      <c r="AK147" s="10">
        <f t="shared" si="15"/>
        <v>0</v>
      </c>
      <c r="AL147" s="10"/>
      <c r="AM147" s="167" t="e">
        <f t="shared" si="16"/>
        <v>#DIV/0!</v>
      </c>
      <c r="AN147" s="21"/>
      <c r="AO147" s="13" t="str">
        <f t="shared" si="14"/>
        <v xml:space="preserve">   </v>
      </c>
    </row>
    <row r="148" spans="2:41" ht="27" hidden="1" customHeight="1">
      <c r="B148" s="4"/>
      <c r="C148" s="5"/>
      <c r="D148" s="6"/>
      <c r="E148" s="4"/>
      <c r="F148" s="4"/>
      <c r="G148" s="4"/>
      <c r="H148" s="6"/>
      <c r="I148" s="4"/>
      <c r="N148" s="4"/>
      <c r="Q148" s="14"/>
      <c r="R148" s="1"/>
      <c r="W148" s="22"/>
      <c r="X148" s="10"/>
      <c r="Y148" s="5"/>
      <c r="AA148" s="14"/>
      <c r="AC148" s="14"/>
      <c r="AD148" s="17"/>
      <c r="AF148" s="10"/>
      <c r="AH148" s="10"/>
      <c r="AI148" s="10"/>
      <c r="AJ148" s="10"/>
      <c r="AK148" s="10">
        <f t="shared" si="15"/>
        <v>0</v>
      </c>
      <c r="AL148" s="10"/>
      <c r="AM148" s="167" t="e">
        <f t="shared" si="16"/>
        <v>#DIV/0!</v>
      </c>
      <c r="AN148" s="21"/>
      <c r="AO148" s="13" t="str">
        <f t="shared" si="14"/>
        <v xml:space="preserve">   </v>
      </c>
    </row>
    <row r="149" spans="2:41" ht="27" hidden="1" customHeight="1">
      <c r="B149" s="4"/>
      <c r="C149" s="5"/>
      <c r="D149" s="6"/>
      <c r="E149" s="4"/>
      <c r="F149" s="4"/>
      <c r="G149" s="4"/>
      <c r="H149" s="6"/>
      <c r="I149" s="4"/>
      <c r="N149" s="4"/>
      <c r="Q149" s="14"/>
      <c r="R149" s="1"/>
      <c r="W149" s="22"/>
      <c r="X149" s="10"/>
      <c r="Y149" s="5"/>
      <c r="AA149" s="14"/>
      <c r="AC149" s="14"/>
      <c r="AD149" s="17"/>
      <c r="AF149" s="10"/>
      <c r="AH149" s="10"/>
      <c r="AI149" s="10"/>
      <c r="AJ149" s="10"/>
      <c r="AK149" s="10">
        <f t="shared" si="15"/>
        <v>0</v>
      </c>
      <c r="AL149" s="10"/>
      <c r="AM149" s="167" t="e">
        <f t="shared" si="16"/>
        <v>#DIV/0!</v>
      </c>
      <c r="AN149" s="21"/>
      <c r="AO149" s="13" t="str">
        <f t="shared" si="14"/>
        <v xml:space="preserve">   </v>
      </c>
    </row>
    <row r="150" spans="2:41" ht="27" hidden="1" customHeight="1">
      <c r="B150" s="4"/>
      <c r="C150" s="5"/>
      <c r="D150" s="6"/>
      <c r="E150" s="4"/>
      <c r="F150" s="4"/>
      <c r="G150" s="4"/>
      <c r="H150" s="6"/>
      <c r="I150" s="4"/>
      <c r="N150" s="4"/>
      <c r="Q150" s="14"/>
      <c r="R150" s="1"/>
      <c r="W150" s="22"/>
      <c r="X150" s="10"/>
      <c r="Y150" s="5"/>
      <c r="AA150" s="14"/>
      <c r="AC150" s="14"/>
      <c r="AD150" s="17"/>
      <c r="AF150" s="10"/>
      <c r="AH150" s="10"/>
      <c r="AI150" s="10"/>
      <c r="AJ150" s="10"/>
      <c r="AK150" s="10">
        <f t="shared" si="15"/>
        <v>0</v>
      </c>
      <c r="AL150" s="10"/>
      <c r="AM150" s="167" t="e">
        <f t="shared" si="16"/>
        <v>#DIV/0!</v>
      </c>
      <c r="AN150" s="21"/>
      <c r="AO150" s="13" t="str">
        <f t="shared" si="14"/>
        <v xml:space="preserve">   </v>
      </c>
    </row>
    <row r="151" spans="2:41" ht="27" hidden="1" customHeight="1">
      <c r="B151" s="4"/>
      <c r="C151" s="5"/>
      <c r="D151" s="6"/>
      <c r="E151" s="4"/>
      <c r="F151" s="4"/>
      <c r="G151" s="4"/>
      <c r="H151" s="6"/>
      <c r="I151" s="4"/>
      <c r="N151" s="4"/>
      <c r="Q151" s="14"/>
      <c r="R151" s="1"/>
      <c r="W151" s="22"/>
      <c r="X151" s="10"/>
      <c r="Y151" s="5"/>
      <c r="AA151" s="14"/>
      <c r="AC151" s="14"/>
      <c r="AD151" s="17"/>
      <c r="AF151" s="10"/>
      <c r="AH151" s="10"/>
      <c r="AI151" s="10"/>
      <c r="AJ151" s="10"/>
      <c r="AK151" s="10">
        <f t="shared" si="15"/>
        <v>0</v>
      </c>
      <c r="AL151" s="10"/>
      <c r="AM151" s="167" t="e">
        <f t="shared" si="16"/>
        <v>#DIV/0!</v>
      </c>
      <c r="AN151" s="21"/>
      <c r="AO151" s="13" t="str">
        <f t="shared" si="14"/>
        <v xml:space="preserve">   </v>
      </c>
    </row>
    <row r="152" spans="2:41" ht="27" hidden="1" customHeight="1">
      <c r="B152" s="4"/>
      <c r="C152" s="5"/>
      <c r="D152" s="6"/>
      <c r="E152" s="4"/>
      <c r="F152" s="4"/>
      <c r="G152" s="4"/>
      <c r="H152" s="6"/>
      <c r="I152" s="4"/>
      <c r="N152" s="4"/>
      <c r="Q152" s="14"/>
      <c r="R152" s="1"/>
      <c r="W152" s="22"/>
      <c r="X152" s="10"/>
      <c r="Y152" s="5"/>
      <c r="AA152" s="14"/>
      <c r="AC152" s="14"/>
      <c r="AD152" s="17"/>
      <c r="AF152" s="10"/>
      <c r="AH152" s="10"/>
      <c r="AI152" s="10"/>
      <c r="AJ152" s="10"/>
      <c r="AK152" s="10">
        <f t="shared" si="15"/>
        <v>0</v>
      </c>
      <c r="AL152" s="10"/>
      <c r="AM152" s="167" t="e">
        <f t="shared" si="16"/>
        <v>#DIV/0!</v>
      </c>
      <c r="AN152" s="21"/>
      <c r="AO152" s="13" t="str">
        <f t="shared" si="14"/>
        <v xml:space="preserve">   </v>
      </c>
    </row>
    <row r="153" spans="2:41" ht="27" hidden="1" customHeight="1">
      <c r="B153" s="4"/>
      <c r="C153" s="5"/>
      <c r="D153" s="6"/>
      <c r="E153" s="4"/>
      <c r="F153" s="4"/>
      <c r="G153" s="4"/>
      <c r="H153" s="6"/>
      <c r="I153" s="4"/>
      <c r="N153" s="4"/>
      <c r="Q153" s="14"/>
      <c r="R153" s="1"/>
      <c r="W153" s="22"/>
      <c r="X153" s="10"/>
      <c r="Y153" s="5"/>
      <c r="AA153" s="14"/>
      <c r="AC153" s="14"/>
      <c r="AD153" s="17"/>
      <c r="AF153" s="10"/>
      <c r="AH153" s="10"/>
      <c r="AI153" s="10"/>
      <c r="AJ153" s="10"/>
      <c r="AK153" s="10">
        <f t="shared" si="15"/>
        <v>0</v>
      </c>
      <c r="AL153" s="10"/>
      <c r="AM153" s="167" t="e">
        <f t="shared" si="16"/>
        <v>#DIV/0!</v>
      </c>
      <c r="AN153" s="21"/>
      <c r="AO153" s="13" t="str">
        <f t="shared" si="14"/>
        <v xml:space="preserve">   </v>
      </c>
    </row>
    <row r="154" spans="2:41" ht="27" hidden="1" customHeight="1">
      <c r="B154" s="4"/>
      <c r="C154" s="5"/>
      <c r="D154" s="6"/>
      <c r="E154" s="4"/>
      <c r="F154" s="4"/>
      <c r="G154" s="4"/>
      <c r="H154" s="6"/>
      <c r="I154" s="4"/>
      <c r="N154" s="4"/>
      <c r="Q154" s="14"/>
      <c r="R154" s="1"/>
      <c r="W154" s="22"/>
      <c r="X154" s="10"/>
      <c r="Y154" s="5"/>
      <c r="AA154" s="14"/>
      <c r="AC154" s="14"/>
      <c r="AD154" s="17"/>
      <c r="AF154" s="10"/>
      <c r="AH154" s="10"/>
      <c r="AI154" s="10"/>
      <c r="AJ154" s="10"/>
      <c r="AK154" s="10">
        <f t="shared" si="15"/>
        <v>0</v>
      </c>
      <c r="AL154" s="10"/>
      <c r="AM154" s="167" t="e">
        <f t="shared" si="16"/>
        <v>#DIV/0!</v>
      </c>
      <c r="AN154" s="21"/>
      <c r="AO154" s="13" t="str">
        <f t="shared" si="14"/>
        <v xml:space="preserve">   </v>
      </c>
    </row>
    <row r="155" spans="2:41" ht="27" hidden="1" customHeight="1">
      <c r="B155" s="4"/>
      <c r="C155" s="5"/>
      <c r="D155" s="6"/>
      <c r="E155" s="4"/>
      <c r="F155" s="4"/>
      <c r="G155" s="4"/>
      <c r="H155" s="6"/>
      <c r="I155" s="4"/>
      <c r="N155" s="4"/>
      <c r="Q155" s="14"/>
      <c r="R155" s="1"/>
      <c r="W155" s="22"/>
      <c r="X155" s="10"/>
      <c r="Y155" s="5"/>
      <c r="AA155" s="14"/>
      <c r="AC155" s="14"/>
      <c r="AD155" s="17"/>
      <c r="AF155" s="10"/>
      <c r="AH155" s="10"/>
      <c r="AI155" s="10"/>
      <c r="AJ155" s="10"/>
      <c r="AK155" s="10">
        <f t="shared" si="15"/>
        <v>0</v>
      </c>
      <c r="AL155" s="10"/>
      <c r="AM155" s="167" t="e">
        <f t="shared" si="16"/>
        <v>#DIV/0!</v>
      </c>
      <c r="AN155" s="21"/>
      <c r="AO155" s="13" t="str">
        <f t="shared" si="14"/>
        <v xml:space="preserve">   </v>
      </c>
    </row>
    <row r="156" spans="2:41" ht="27" hidden="1" customHeight="1">
      <c r="B156" s="4"/>
      <c r="C156" s="5"/>
      <c r="D156" s="6"/>
      <c r="E156" s="4"/>
      <c r="F156" s="4"/>
      <c r="G156" s="4"/>
      <c r="H156" s="6"/>
      <c r="I156" s="4"/>
      <c r="N156" s="4"/>
      <c r="Q156" s="14"/>
      <c r="R156" s="1"/>
      <c r="W156" s="22"/>
      <c r="X156" s="10"/>
      <c r="Y156" s="5"/>
      <c r="AA156" s="14"/>
      <c r="AC156" s="14"/>
      <c r="AD156" s="17"/>
      <c r="AF156" s="10"/>
      <c r="AH156" s="10"/>
      <c r="AI156" s="10"/>
      <c r="AJ156" s="10"/>
      <c r="AK156" s="10">
        <f t="shared" si="15"/>
        <v>0</v>
      </c>
      <c r="AL156" s="10"/>
      <c r="AM156" s="167" t="e">
        <f t="shared" si="16"/>
        <v>#DIV/0!</v>
      </c>
      <c r="AN156" s="21"/>
      <c r="AO156" s="13" t="str">
        <f t="shared" si="14"/>
        <v xml:space="preserve">   </v>
      </c>
    </row>
    <row r="157" spans="2:41" ht="27" hidden="1" customHeight="1">
      <c r="B157" s="4"/>
      <c r="C157" s="5"/>
      <c r="D157" s="6"/>
      <c r="E157" s="4"/>
      <c r="F157" s="4"/>
      <c r="G157" s="4"/>
      <c r="H157" s="6"/>
      <c r="I157" s="4"/>
      <c r="N157" s="4"/>
      <c r="Q157" s="14"/>
      <c r="R157" s="1"/>
      <c r="W157" s="22"/>
      <c r="X157" s="10"/>
      <c r="Y157" s="5"/>
      <c r="AA157" s="14"/>
      <c r="AC157" s="14"/>
      <c r="AD157" s="17"/>
      <c r="AF157" s="10"/>
      <c r="AH157" s="10"/>
      <c r="AI157" s="10"/>
      <c r="AJ157" s="10"/>
      <c r="AK157" s="10">
        <f t="shared" si="15"/>
        <v>0</v>
      </c>
      <c r="AL157" s="10"/>
      <c r="AM157" s="167" t="e">
        <f t="shared" si="16"/>
        <v>#DIV/0!</v>
      </c>
      <c r="AN157" s="21"/>
      <c r="AO157" s="13" t="str">
        <f t="shared" si="14"/>
        <v xml:space="preserve">   </v>
      </c>
    </row>
    <row r="158" spans="2:41" ht="27" hidden="1" customHeight="1">
      <c r="B158" s="4"/>
      <c r="C158" s="5"/>
      <c r="D158" s="6"/>
      <c r="E158" s="4"/>
      <c r="F158" s="4"/>
      <c r="G158" s="4"/>
      <c r="H158" s="6"/>
      <c r="I158" s="4"/>
      <c r="N158" s="4"/>
      <c r="Q158" s="14"/>
      <c r="R158" s="1"/>
      <c r="W158" s="22"/>
      <c r="X158" s="10"/>
      <c r="Y158" s="5"/>
      <c r="AA158" s="14"/>
      <c r="AC158" s="14"/>
      <c r="AD158" s="17"/>
      <c r="AF158" s="10"/>
      <c r="AH158" s="10"/>
      <c r="AI158" s="10"/>
      <c r="AJ158" s="10"/>
      <c r="AK158" s="10">
        <f t="shared" si="15"/>
        <v>0</v>
      </c>
      <c r="AL158" s="10"/>
      <c r="AM158" s="167" t="e">
        <f t="shared" si="16"/>
        <v>#DIV/0!</v>
      </c>
      <c r="AN158" s="21"/>
      <c r="AO158" s="13" t="str">
        <f t="shared" si="14"/>
        <v xml:space="preserve">   </v>
      </c>
    </row>
    <row r="159" spans="2:41" ht="27" hidden="1" customHeight="1">
      <c r="B159" s="4"/>
      <c r="C159" s="5"/>
      <c r="D159" s="6"/>
      <c r="E159" s="4"/>
      <c r="F159" s="4"/>
      <c r="G159" s="4"/>
      <c r="H159" s="6"/>
      <c r="I159" s="4"/>
      <c r="N159" s="4"/>
      <c r="Q159" s="14"/>
      <c r="R159" s="1"/>
      <c r="W159" s="22"/>
      <c r="X159" s="10"/>
      <c r="Y159" s="5"/>
      <c r="AA159" s="14"/>
      <c r="AC159" s="14"/>
      <c r="AD159" s="17"/>
      <c r="AF159" s="10"/>
      <c r="AH159" s="10"/>
      <c r="AI159" s="10"/>
      <c r="AJ159" s="10"/>
      <c r="AK159" s="10">
        <f t="shared" si="15"/>
        <v>0</v>
      </c>
      <c r="AL159" s="10"/>
      <c r="AM159" s="167" t="e">
        <f t="shared" si="16"/>
        <v>#DIV/0!</v>
      </c>
      <c r="AN159" s="21"/>
      <c r="AO159" s="13" t="str">
        <f t="shared" si="14"/>
        <v xml:space="preserve">   </v>
      </c>
    </row>
    <row r="160" spans="2:41" ht="27" hidden="1" customHeight="1">
      <c r="B160" s="4"/>
      <c r="C160" s="5"/>
      <c r="D160" s="6"/>
      <c r="E160" s="4"/>
      <c r="F160" s="4"/>
      <c r="G160" s="4"/>
      <c r="H160" s="6"/>
      <c r="I160" s="4"/>
      <c r="N160" s="4"/>
      <c r="Q160" s="14"/>
      <c r="R160" s="1"/>
      <c r="W160" s="22"/>
      <c r="X160" s="10"/>
      <c r="Y160" s="5"/>
      <c r="AA160" s="14"/>
      <c r="AC160" s="14"/>
      <c r="AD160" s="17"/>
      <c r="AF160" s="10"/>
      <c r="AH160" s="10"/>
      <c r="AI160" s="10"/>
      <c r="AJ160" s="10"/>
      <c r="AK160" s="10">
        <f t="shared" si="15"/>
        <v>0</v>
      </c>
      <c r="AL160" s="10"/>
      <c r="AM160" s="167" t="e">
        <f t="shared" si="16"/>
        <v>#DIV/0!</v>
      </c>
      <c r="AN160" s="21"/>
      <c r="AO160" s="13" t="str">
        <f t="shared" si="14"/>
        <v xml:space="preserve">   </v>
      </c>
    </row>
    <row r="161" spans="2:41" ht="27" hidden="1" customHeight="1">
      <c r="B161" s="4"/>
      <c r="C161" s="5"/>
      <c r="D161" s="6"/>
      <c r="E161" s="4"/>
      <c r="F161" s="4"/>
      <c r="G161" s="4"/>
      <c r="H161" s="6"/>
      <c r="I161" s="4"/>
      <c r="N161" s="4"/>
      <c r="Q161" s="14"/>
      <c r="R161" s="1"/>
      <c r="W161" s="22"/>
      <c r="X161" s="10"/>
      <c r="Y161" s="5"/>
      <c r="AA161" s="14"/>
      <c r="AC161" s="14"/>
      <c r="AD161" s="17"/>
      <c r="AF161" s="10"/>
      <c r="AH161" s="10"/>
      <c r="AI161" s="10"/>
      <c r="AJ161" s="10"/>
      <c r="AK161" s="10">
        <f t="shared" si="15"/>
        <v>0</v>
      </c>
      <c r="AL161" s="10"/>
      <c r="AM161" s="167" t="e">
        <f t="shared" si="16"/>
        <v>#DIV/0!</v>
      </c>
      <c r="AN161" s="21"/>
      <c r="AO161" s="13" t="str">
        <f t="shared" si="14"/>
        <v xml:space="preserve">   </v>
      </c>
    </row>
    <row r="162" spans="2:41" ht="27" hidden="1" customHeight="1">
      <c r="B162" s="4"/>
      <c r="C162" s="5"/>
      <c r="D162" s="6"/>
      <c r="E162" s="4"/>
      <c r="F162" s="4"/>
      <c r="G162" s="4"/>
      <c r="H162" s="6"/>
      <c r="I162" s="4"/>
      <c r="N162" s="4"/>
      <c r="Q162" s="14"/>
      <c r="R162" s="1"/>
      <c r="W162" s="22"/>
      <c r="X162" s="10"/>
      <c r="Y162" s="5"/>
      <c r="AA162" s="14"/>
      <c r="AC162" s="14"/>
      <c r="AD162" s="17"/>
      <c r="AF162" s="10"/>
      <c r="AH162" s="10"/>
      <c r="AI162" s="10"/>
      <c r="AJ162" s="10"/>
      <c r="AK162" s="10">
        <f t="shared" si="15"/>
        <v>0</v>
      </c>
      <c r="AL162" s="10"/>
      <c r="AM162" s="167" t="e">
        <f t="shared" si="16"/>
        <v>#DIV/0!</v>
      </c>
      <c r="AN162" s="21"/>
      <c r="AO162" s="13" t="str">
        <f t="shared" si="14"/>
        <v xml:space="preserve">   </v>
      </c>
    </row>
    <row r="163" spans="2:41" ht="27" hidden="1" customHeight="1">
      <c r="B163" s="4"/>
      <c r="C163" s="5"/>
      <c r="D163" s="6"/>
      <c r="E163" s="4"/>
      <c r="F163" s="4"/>
      <c r="G163" s="4"/>
      <c r="H163" s="6"/>
      <c r="I163" s="4"/>
      <c r="N163" s="4"/>
      <c r="Q163" s="14"/>
      <c r="R163" s="1"/>
      <c r="W163" s="22"/>
      <c r="X163" s="10"/>
      <c r="Y163" s="5"/>
      <c r="AA163" s="14"/>
      <c r="AC163" s="14"/>
      <c r="AD163" s="17"/>
      <c r="AF163" s="10"/>
      <c r="AH163" s="10"/>
      <c r="AI163" s="10"/>
      <c r="AJ163" s="10"/>
      <c r="AK163" s="10">
        <f t="shared" si="15"/>
        <v>0</v>
      </c>
      <c r="AL163" s="10"/>
      <c r="AM163" s="167" t="e">
        <f t="shared" si="16"/>
        <v>#DIV/0!</v>
      </c>
      <c r="AN163" s="21"/>
      <c r="AO163" s="13" t="str">
        <f t="shared" si="14"/>
        <v xml:space="preserve">   </v>
      </c>
    </row>
    <row r="164" spans="2:41" ht="27" hidden="1" customHeight="1">
      <c r="B164" s="4"/>
      <c r="C164" s="5"/>
      <c r="D164" s="6"/>
      <c r="E164" s="4"/>
      <c r="F164" s="4"/>
      <c r="G164" s="4"/>
      <c r="H164" s="6"/>
      <c r="I164" s="4"/>
      <c r="N164" s="4"/>
      <c r="Q164" s="14"/>
      <c r="R164" s="1"/>
      <c r="W164" s="22"/>
      <c r="X164" s="10"/>
      <c r="Y164" s="5"/>
      <c r="AA164" s="14"/>
      <c r="AC164" s="14"/>
      <c r="AD164" s="17"/>
      <c r="AF164" s="10"/>
      <c r="AH164" s="10"/>
      <c r="AI164" s="10"/>
      <c r="AJ164" s="10"/>
      <c r="AK164" s="10">
        <f t="shared" si="15"/>
        <v>0</v>
      </c>
      <c r="AL164" s="10"/>
      <c r="AM164" s="167" t="e">
        <f t="shared" si="16"/>
        <v>#DIV/0!</v>
      </c>
      <c r="AN164" s="21"/>
      <c r="AO164" s="13" t="str">
        <f t="shared" si="14"/>
        <v xml:space="preserve">   </v>
      </c>
    </row>
    <row r="165" spans="2:41" ht="27" hidden="1" customHeight="1">
      <c r="B165" s="4"/>
      <c r="C165" s="5"/>
      <c r="D165" s="6"/>
      <c r="E165" s="4"/>
      <c r="F165" s="4"/>
      <c r="G165" s="4"/>
      <c r="H165" s="6"/>
      <c r="I165" s="4"/>
      <c r="N165" s="4"/>
      <c r="Q165" s="14"/>
      <c r="R165" s="1"/>
      <c r="W165" s="22"/>
      <c r="X165" s="10"/>
      <c r="Y165" s="5"/>
      <c r="AA165" s="14"/>
      <c r="AC165" s="14"/>
      <c r="AD165" s="17"/>
      <c r="AF165" s="10"/>
      <c r="AH165" s="10"/>
      <c r="AI165" s="10"/>
      <c r="AJ165" s="10"/>
      <c r="AK165" s="10">
        <f t="shared" si="15"/>
        <v>0</v>
      </c>
      <c r="AL165" s="10"/>
      <c r="AM165" s="167" t="e">
        <f t="shared" si="16"/>
        <v>#DIV/0!</v>
      </c>
      <c r="AN165" s="21"/>
      <c r="AO165" s="13" t="str">
        <f t="shared" si="14"/>
        <v xml:space="preserve">   </v>
      </c>
    </row>
    <row r="166" spans="2:41" ht="27" hidden="1" customHeight="1">
      <c r="B166" s="4"/>
      <c r="C166" s="5"/>
      <c r="D166" s="6"/>
      <c r="E166" s="4"/>
      <c r="F166" s="4"/>
      <c r="G166" s="4"/>
      <c r="H166" s="6"/>
      <c r="I166" s="4"/>
      <c r="N166" s="4"/>
      <c r="Q166" s="14"/>
      <c r="R166" s="1"/>
      <c r="W166" s="22"/>
      <c r="X166" s="10"/>
      <c r="Y166" s="5"/>
      <c r="AA166" s="14"/>
      <c r="AC166" s="14"/>
      <c r="AD166" s="17"/>
      <c r="AF166" s="10"/>
      <c r="AH166" s="10"/>
      <c r="AI166" s="10"/>
      <c r="AJ166" s="10"/>
      <c r="AK166" s="10">
        <f t="shared" si="15"/>
        <v>0</v>
      </c>
      <c r="AL166" s="10"/>
      <c r="AM166" s="167" t="e">
        <f t="shared" si="16"/>
        <v>#DIV/0!</v>
      </c>
      <c r="AN166" s="21"/>
      <c r="AO166" s="13" t="str">
        <f t="shared" si="14"/>
        <v xml:space="preserve">   </v>
      </c>
    </row>
    <row r="167" spans="2:41" ht="27" hidden="1" customHeight="1">
      <c r="B167" s="4"/>
      <c r="C167" s="5"/>
      <c r="D167" s="6"/>
      <c r="E167" s="4"/>
      <c r="F167" s="4"/>
      <c r="G167" s="4"/>
      <c r="H167" s="6"/>
      <c r="I167" s="4"/>
      <c r="N167" s="4"/>
      <c r="Q167" s="14"/>
      <c r="R167" s="1"/>
      <c r="W167" s="22"/>
      <c r="X167" s="10"/>
      <c r="Y167" s="5"/>
      <c r="AA167" s="14"/>
      <c r="AC167" s="14"/>
      <c r="AD167" s="17"/>
      <c r="AF167" s="10"/>
      <c r="AH167" s="10"/>
      <c r="AI167" s="10"/>
      <c r="AJ167" s="10"/>
      <c r="AK167" s="10">
        <f t="shared" si="15"/>
        <v>0</v>
      </c>
      <c r="AL167" s="10"/>
      <c r="AM167" s="167" t="e">
        <f t="shared" si="16"/>
        <v>#DIV/0!</v>
      </c>
      <c r="AN167" s="21"/>
      <c r="AO167" s="13" t="str">
        <f t="shared" si="14"/>
        <v xml:space="preserve">   </v>
      </c>
    </row>
    <row r="168" spans="2:41" ht="27" hidden="1" customHeight="1">
      <c r="B168" s="4"/>
      <c r="C168" s="5"/>
      <c r="D168" s="6"/>
      <c r="E168" s="4"/>
      <c r="F168" s="4"/>
      <c r="G168" s="4"/>
      <c r="H168" s="6"/>
      <c r="I168" s="4"/>
      <c r="N168" s="4"/>
      <c r="Q168" s="14"/>
      <c r="R168" s="1"/>
      <c r="W168" s="22"/>
      <c r="X168" s="10"/>
      <c r="Y168" s="5"/>
      <c r="AA168" s="14"/>
      <c r="AC168" s="14"/>
      <c r="AD168" s="17"/>
      <c r="AF168" s="10"/>
      <c r="AH168" s="10"/>
      <c r="AI168" s="10"/>
      <c r="AJ168" s="10"/>
      <c r="AK168" s="10">
        <f t="shared" si="15"/>
        <v>0</v>
      </c>
      <c r="AL168" s="10"/>
      <c r="AM168" s="167" t="e">
        <f t="shared" si="16"/>
        <v>#DIV/0!</v>
      </c>
      <c r="AN168" s="21"/>
      <c r="AO168" s="13" t="str">
        <f t="shared" si="14"/>
        <v xml:space="preserve">   </v>
      </c>
    </row>
    <row r="169" spans="2:41" ht="27" hidden="1" customHeight="1">
      <c r="B169" s="4"/>
      <c r="C169" s="5"/>
      <c r="D169" s="6"/>
      <c r="E169" s="4"/>
      <c r="F169" s="4"/>
      <c r="G169" s="4"/>
      <c r="H169" s="6"/>
      <c r="I169" s="4"/>
      <c r="N169" s="4"/>
      <c r="Q169" s="14"/>
      <c r="R169" s="1"/>
      <c r="W169" s="22"/>
      <c r="X169" s="10"/>
      <c r="Y169" s="5"/>
      <c r="AA169" s="14"/>
      <c r="AC169" s="14"/>
      <c r="AD169" s="17"/>
      <c r="AF169" s="10"/>
      <c r="AH169" s="10"/>
      <c r="AI169" s="10"/>
      <c r="AJ169" s="10"/>
      <c r="AK169" s="10">
        <f t="shared" si="15"/>
        <v>0</v>
      </c>
      <c r="AL169" s="10"/>
      <c r="AM169" s="167" t="e">
        <f t="shared" si="16"/>
        <v>#DIV/0!</v>
      </c>
      <c r="AN169" s="21"/>
      <c r="AO169" s="13" t="str">
        <f t="shared" si="14"/>
        <v xml:space="preserve">   </v>
      </c>
    </row>
    <row r="170" spans="2:41" ht="27" hidden="1" customHeight="1">
      <c r="B170" s="4"/>
      <c r="C170" s="5"/>
      <c r="D170" s="6"/>
      <c r="E170" s="4"/>
      <c r="F170" s="4"/>
      <c r="G170" s="4"/>
      <c r="H170" s="6"/>
      <c r="I170" s="4"/>
      <c r="N170" s="4"/>
      <c r="Q170" s="14"/>
      <c r="R170" s="1"/>
      <c r="W170" s="22"/>
      <c r="X170" s="10"/>
      <c r="Y170" s="5"/>
      <c r="AA170" s="14"/>
      <c r="AC170" s="14"/>
      <c r="AD170" s="17"/>
      <c r="AF170" s="10"/>
      <c r="AH170" s="10"/>
      <c r="AI170" s="10"/>
      <c r="AJ170" s="10"/>
      <c r="AK170" s="10">
        <f t="shared" si="15"/>
        <v>0</v>
      </c>
      <c r="AL170" s="10"/>
      <c r="AM170" s="167" t="e">
        <f t="shared" si="16"/>
        <v>#DIV/0!</v>
      </c>
      <c r="AN170" s="21"/>
      <c r="AO170" s="13" t="str">
        <f t="shared" si="14"/>
        <v xml:space="preserve">   </v>
      </c>
    </row>
    <row r="171" spans="2:41" ht="27" hidden="1" customHeight="1">
      <c r="B171" s="4"/>
      <c r="C171" s="5"/>
      <c r="D171" s="6"/>
      <c r="E171" s="4"/>
      <c r="F171" s="4"/>
      <c r="G171" s="4"/>
      <c r="H171" s="6"/>
      <c r="I171" s="4"/>
      <c r="N171" s="4"/>
      <c r="Q171" s="14"/>
      <c r="R171" s="1"/>
      <c r="W171" s="22"/>
      <c r="X171" s="10"/>
      <c r="Y171" s="5"/>
      <c r="AA171" s="14"/>
      <c r="AC171" s="14"/>
      <c r="AD171" s="17"/>
      <c r="AF171" s="10"/>
      <c r="AH171" s="10"/>
      <c r="AI171" s="10"/>
      <c r="AJ171" s="10"/>
      <c r="AK171" s="10">
        <f t="shared" si="15"/>
        <v>0</v>
      </c>
      <c r="AL171" s="10"/>
      <c r="AM171" s="167" t="e">
        <f t="shared" si="16"/>
        <v>#DIV/0!</v>
      </c>
      <c r="AN171" s="21"/>
      <c r="AO171" s="13" t="str">
        <f t="shared" si="14"/>
        <v xml:space="preserve">   </v>
      </c>
    </row>
    <row r="172" spans="2:41" ht="27" hidden="1" customHeight="1">
      <c r="B172" s="4"/>
      <c r="C172" s="5"/>
      <c r="D172" s="6"/>
      <c r="E172" s="4"/>
      <c r="F172" s="4"/>
      <c r="G172" s="4"/>
      <c r="H172" s="6"/>
      <c r="I172" s="4"/>
      <c r="N172" s="4"/>
      <c r="Q172" s="14"/>
      <c r="R172" s="1"/>
      <c r="W172" s="22"/>
      <c r="X172" s="10"/>
      <c r="Y172" s="5"/>
      <c r="AA172" s="14"/>
      <c r="AC172" s="14"/>
      <c r="AD172" s="17"/>
      <c r="AF172" s="10"/>
      <c r="AH172" s="10"/>
      <c r="AI172" s="10"/>
      <c r="AJ172" s="10"/>
      <c r="AK172" s="10">
        <f t="shared" si="15"/>
        <v>0</v>
      </c>
      <c r="AL172" s="10"/>
      <c r="AM172" s="167" t="e">
        <f t="shared" si="16"/>
        <v>#DIV/0!</v>
      </c>
      <c r="AN172" s="21"/>
      <c r="AO172" s="13" t="str">
        <f t="shared" si="14"/>
        <v xml:space="preserve">   </v>
      </c>
    </row>
    <row r="173" spans="2:41" ht="27" hidden="1" customHeight="1">
      <c r="B173" s="4"/>
      <c r="C173" s="5"/>
      <c r="D173" s="6"/>
      <c r="E173" s="4"/>
      <c r="F173" s="4"/>
      <c r="G173" s="4"/>
      <c r="H173" s="6"/>
      <c r="I173" s="4"/>
      <c r="N173" s="4"/>
      <c r="Q173" s="14"/>
      <c r="R173" s="1"/>
      <c r="W173" s="22"/>
      <c r="X173" s="10"/>
      <c r="Y173" s="5"/>
      <c r="AA173" s="14"/>
      <c r="AC173" s="14"/>
      <c r="AD173" s="17"/>
      <c r="AF173" s="10"/>
      <c r="AH173" s="10"/>
      <c r="AI173" s="10"/>
      <c r="AJ173" s="10"/>
      <c r="AK173" s="10">
        <f t="shared" si="15"/>
        <v>0</v>
      </c>
      <c r="AL173" s="10"/>
      <c r="AM173" s="167" t="e">
        <f t="shared" si="16"/>
        <v>#DIV/0!</v>
      </c>
      <c r="AN173" s="21"/>
      <c r="AO173" s="13" t="str">
        <f t="shared" si="14"/>
        <v xml:space="preserve">   </v>
      </c>
    </row>
    <row r="174" spans="2:41" ht="27" hidden="1" customHeight="1">
      <c r="B174" s="4"/>
      <c r="C174" s="5"/>
      <c r="D174" s="6"/>
      <c r="E174" s="4"/>
      <c r="F174" s="4"/>
      <c r="G174" s="4"/>
      <c r="H174" s="6"/>
      <c r="I174" s="4"/>
      <c r="N174" s="4"/>
      <c r="Q174" s="14"/>
      <c r="R174" s="1"/>
      <c r="W174" s="22"/>
      <c r="X174" s="10"/>
      <c r="Y174" s="5"/>
      <c r="AA174" s="14"/>
      <c r="AC174" s="14"/>
      <c r="AD174" s="17"/>
      <c r="AF174" s="10"/>
      <c r="AH174" s="10"/>
      <c r="AI174" s="10"/>
      <c r="AJ174" s="10"/>
      <c r="AK174" s="10">
        <f t="shared" si="15"/>
        <v>0</v>
      </c>
      <c r="AL174" s="10"/>
      <c r="AM174" s="167" t="e">
        <f t="shared" si="16"/>
        <v>#DIV/0!</v>
      </c>
      <c r="AN174" s="21"/>
      <c r="AO174" s="13" t="str">
        <f t="shared" si="14"/>
        <v xml:space="preserve">   </v>
      </c>
    </row>
    <row r="175" spans="2:41" ht="27" hidden="1" customHeight="1">
      <c r="B175" s="4"/>
      <c r="C175" s="5"/>
      <c r="D175" s="6"/>
      <c r="E175" s="4"/>
      <c r="F175" s="4"/>
      <c r="G175" s="4"/>
      <c r="H175" s="6"/>
      <c r="I175" s="4"/>
      <c r="N175" s="4"/>
      <c r="Q175" s="14"/>
      <c r="R175" s="1"/>
      <c r="W175" s="22"/>
      <c r="X175" s="10"/>
      <c r="Y175" s="5"/>
      <c r="AA175" s="14"/>
      <c r="AC175" s="14"/>
      <c r="AD175" s="17"/>
      <c r="AF175" s="10"/>
      <c r="AH175" s="10"/>
      <c r="AI175" s="10"/>
      <c r="AJ175" s="10"/>
      <c r="AK175" s="10">
        <f t="shared" si="15"/>
        <v>0</v>
      </c>
      <c r="AL175" s="10"/>
      <c r="AM175" s="167" t="e">
        <f t="shared" si="16"/>
        <v>#DIV/0!</v>
      </c>
      <c r="AN175" s="21"/>
      <c r="AO175" s="13" t="str">
        <f t="shared" si="14"/>
        <v xml:space="preserve">   </v>
      </c>
    </row>
    <row r="176" spans="2:41" ht="27" hidden="1" customHeight="1">
      <c r="B176" s="4"/>
      <c r="C176" s="5"/>
      <c r="D176" s="6"/>
      <c r="E176" s="4"/>
      <c r="F176" s="4"/>
      <c r="G176" s="4"/>
      <c r="H176" s="6"/>
      <c r="I176" s="4"/>
      <c r="N176" s="4"/>
      <c r="Q176" s="14"/>
      <c r="R176" s="1"/>
      <c r="W176" s="22"/>
      <c r="X176" s="10"/>
      <c r="Y176" s="5"/>
      <c r="AA176" s="14"/>
      <c r="AC176" s="14"/>
      <c r="AD176" s="17"/>
      <c r="AF176" s="10"/>
      <c r="AH176" s="10"/>
      <c r="AI176" s="10"/>
      <c r="AJ176" s="10"/>
      <c r="AK176" s="10">
        <f t="shared" si="15"/>
        <v>0</v>
      </c>
      <c r="AL176" s="10"/>
      <c r="AM176" s="167" t="e">
        <f t="shared" si="16"/>
        <v>#DIV/0!</v>
      </c>
      <c r="AN176" s="21"/>
      <c r="AO176" s="13" t="str">
        <f t="shared" si="14"/>
        <v xml:space="preserve">   </v>
      </c>
    </row>
    <row r="177" spans="2:41" ht="27" hidden="1" customHeight="1">
      <c r="B177" s="4"/>
      <c r="C177" s="5"/>
      <c r="D177" s="6"/>
      <c r="E177" s="4"/>
      <c r="F177" s="4"/>
      <c r="G177" s="4"/>
      <c r="H177" s="6"/>
      <c r="I177" s="4"/>
      <c r="N177" s="4"/>
      <c r="Q177" s="14"/>
      <c r="R177" s="1"/>
      <c r="W177" s="22"/>
      <c r="X177" s="10"/>
      <c r="Y177" s="5"/>
      <c r="AA177" s="14"/>
      <c r="AC177" s="14"/>
      <c r="AD177" s="17"/>
      <c r="AF177" s="10"/>
      <c r="AH177" s="10"/>
      <c r="AI177" s="10"/>
      <c r="AJ177" s="10"/>
      <c r="AK177" s="10">
        <f t="shared" si="15"/>
        <v>0</v>
      </c>
      <c r="AL177" s="10"/>
      <c r="AM177" s="167" t="e">
        <f t="shared" si="16"/>
        <v>#DIV/0!</v>
      </c>
      <c r="AN177" s="21"/>
      <c r="AO177" s="13" t="str">
        <f t="shared" si="14"/>
        <v xml:space="preserve">   </v>
      </c>
    </row>
    <row r="178" spans="2:41" ht="27" hidden="1" customHeight="1">
      <c r="B178" s="4"/>
      <c r="C178" s="5"/>
      <c r="D178" s="6"/>
      <c r="E178" s="4"/>
      <c r="F178" s="4"/>
      <c r="G178" s="4"/>
      <c r="H178" s="6"/>
      <c r="I178" s="4"/>
      <c r="N178" s="4"/>
      <c r="Q178" s="14"/>
      <c r="R178" s="1"/>
      <c r="W178" s="22"/>
      <c r="X178" s="10"/>
      <c r="Y178" s="5"/>
      <c r="AA178" s="14"/>
      <c r="AC178" s="14"/>
      <c r="AD178" s="17"/>
      <c r="AF178" s="10"/>
      <c r="AH178" s="10"/>
      <c r="AI178" s="10"/>
      <c r="AJ178" s="10"/>
      <c r="AK178" s="10">
        <f t="shared" si="15"/>
        <v>0</v>
      </c>
      <c r="AL178" s="10"/>
      <c r="AM178" s="167" t="e">
        <f t="shared" si="16"/>
        <v>#DIV/0!</v>
      </c>
      <c r="AN178" s="21"/>
      <c r="AO178" s="13" t="str">
        <f t="shared" si="14"/>
        <v xml:space="preserve">   </v>
      </c>
    </row>
    <row r="179" spans="2:41" ht="27" hidden="1" customHeight="1">
      <c r="B179" s="4"/>
      <c r="C179" s="5"/>
      <c r="D179" s="6"/>
      <c r="E179" s="4"/>
      <c r="F179" s="4"/>
      <c r="G179" s="4"/>
      <c r="H179" s="6"/>
      <c r="I179" s="4"/>
      <c r="N179" s="4"/>
      <c r="Q179" s="14"/>
      <c r="R179" s="1"/>
      <c r="W179" s="22"/>
      <c r="X179" s="10"/>
      <c r="Y179" s="5"/>
      <c r="AA179" s="14"/>
      <c r="AC179" s="14"/>
      <c r="AD179" s="17"/>
      <c r="AF179" s="10"/>
      <c r="AH179" s="10"/>
      <c r="AI179" s="10"/>
      <c r="AJ179" s="10"/>
      <c r="AK179" s="10">
        <f t="shared" si="15"/>
        <v>0</v>
      </c>
      <c r="AL179" s="10"/>
      <c r="AM179" s="167" t="e">
        <f t="shared" si="16"/>
        <v>#DIV/0!</v>
      </c>
      <c r="AN179" s="21"/>
      <c r="AO179" s="13" t="str">
        <f t="shared" si="14"/>
        <v xml:space="preserve">   </v>
      </c>
    </row>
    <row r="180" spans="2:41" ht="27" hidden="1" customHeight="1">
      <c r="B180" s="4"/>
      <c r="C180" s="5"/>
      <c r="D180" s="6"/>
      <c r="E180" s="4"/>
      <c r="F180" s="4"/>
      <c r="G180" s="4"/>
      <c r="H180" s="6"/>
      <c r="I180" s="4"/>
      <c r="N180" s="4"/>
      <c r="Q180" s="14"/>
      <c r="R180" s="1"/>
      <c r="W180" s="22"/>
      <c r="X180" s="10"/>
      <c r="Y180" s="5"/>
      <c r="AA180" s="14"/>
      <c r="AC180" s="14"/>
      <c r="AD180" s="17"/>
      <c r="AF180" s="10"/>
      <c r="AH180" s="10"/>
      <c r="AI180" s="10"/>
      <c r="AJ180" s="10"/>
      <c r="AK180" s="10">
        <f t="shared" si="15"/>
        <v>0</v>
      </c>
      <c r="AL180" s="10"/>
      <c r="AM180" s="167" t="e">
        <f t="shared" si="16"/>
        <v>#DIV/0!</v>
      </c>
      <c r="AN180" s="21"/>
      <c r="AO180" s="13" t="str">
        <f t="shared" si="14"/>
        <v xml:space="preserve">   </v>
      </c>
    </row>
    <row r="181" spans="2:41" ht="27" hidden="1" customHeight="1">
      <c r="B181" s="4"/>
      <c r="C181" s="5"/>
      <c r="D181" s="6"/>
      <c r="E181" s="4"/>
      <c r="F181" s="4"/>
      <c r="G181" s="4"/>
      <c r="H181" s="6"/>
      <c r="I181" s="4"/>
      <c r="N181" s="4"/>
      <c r="Q181" s="14"/>
      <c r="R181" s="1"/>
      <c r="W181" s="22"/>
      <c r="X181" s="10"/>
      <c r="Y181" s="5"/>
      <c r="AA181" s="14"/>
      <c r="AC181" s="14"/>
      <c r="AD181" s="17"/>
      <c r="AF181" s="10"/>
      <c r="AH181" s="10"/>
      <c r="AI181" s="10"/>
      <c r="AJ181" s="10"/>
      <c r="AK181" s="10">
        <f t="shared" si="15"/>
        <v>0</v>
      </c>
      <c r="AL181" s="10"/>
      <c r="AM181" s="167" t="e">
        <f t="shared" si="16"/>
        <v>#DIV/0!</v>
      </c>
      <c r="AN181" s="21"/>
      <c r="AO181" s="13" t="str">
        <f t="shared" si="14"/>
        <v xml:space="preserve">   </v>
      </c>
    </row>
    <row r="182" spans="2:41" ht="27" hidden="1" customHeight="1">
      <c r="B182" s="4"/>
      <c r="C182" s="5"/>
      <c r="D182" s="6"/>
      <c r="E182" s="4"/>
      <c r="F182" s="4"/>
      <c r="G182" s="4"/>
      <c r="H182" s="6"/>
      <c r="I182" s="4"/>
      <c r="N182" s="4"/>
      <c r="Q182" s="14"/>
      <c r="R182" s="1"/>
      <c r="W182" s="22"/>
      <c r="X182" s="10"/>
      <c r="Y182" s="5"/>
      <c r="AA182" s="14"/>
      <c r="AC182" s="14"/>
      <c r="AD182" s="17"/>
      <c r="AF182" s="10"/>
      <c r="AH182" s="10"/>
      <c r="AI182" s="10"/>
      <c r="AJ182" s="10"/>
      <c r="AK182" s="10">
        <f t="shared" si="15"/>
        <v>0</v>
      </c>
      <c r="AL182" s="10"/>
      <c r="AM182" s="167" t="e">
        <f t="shared" si="16"/>
        <v>#DIV/0!</v>
      </c>
      <c r="AN182" s="21"/>
      <c r="AO182" s="13" t="str">
        <f t="shared" si="14"/>
        <v xml:space="preserve">   </v>
      </c>
    </row>
    <row r="183" spans="2:41" ht="27" hidden="1" customHeight="1">
      <c r="B183" s="4"/>
      <c r="C183" s="5"/>
      <c r="D183" s="6"/>
      <c r="E183" s="4"/>
      <c r="F183" s="4"/>
      <c r="G183" s="4"/>
      <c r="H183" s="6"/>
      <c r="I183" s="4"/>
      <c r="N183" s="4"/>
      <c r="Q183" s="14"/>
      <c r="R183" s="1"/>
      <c r="W183" s="22"/>
      <c r="X183" s="10"/>
      <c r="Y183" s="5"/>
      <c r="AA183" s="14"/>
      <c r="AC183" s="14"/>
      <c r="AD183" s="17"/>
      <c r="AF183" s="10"/>
      <c r="AH183" s="10"/>
      <c r="AI183" s="10"/>
      <c r="AJ183" s="10"/>
      <c r="AK183" s="10">
        <f t="shared" si="15"/>
        <v>0</v>
      </c>
      <c r="AL183" s="10"/>
      <c r="AM183" s="167" t="e">
        <f t="shared" si="16"/>
        <v>#DIV/0!</v>
      </c>
      <c r="AN183" s="21"/>
      <c r="AO183" s="13" t="str">
        <f t="shared" si="14"/>
        <v xml:space="preserve">   </v>
      </c>
    </row>
    <row r="184" spans="2:41" ht="27" hidden="1" customHeight="1">
      <c r="B184" s="4"/>
      <c r="C184" s="5"/>
      <c r="D184" s="6"/>
      <c r="E184" s="4"/>
      <c r="F184" s="4"/>
      <c r="G184" s="4"/>
      <c r="H184" s="6"/>
      <c r="I184" s="4"/>
      <c r="N184" s="4"/>
      <c r="Q184" s="14"/>
      <c r="R184" s="1"/>
      <c r="W184" s="22"/>
      <c r="X184" s="10"/>
      <c r="Y184" s="5"/>
      <c r="AA184" s="14"/>
      <c r="AC184" s="14"/>
      <c r="AD184" s="17"/>
      <c r="AF184" s="10"/>
      <c r="AH184" s="10"/>
      <c r="AI184" s="10"/>
      <c r="AJ184" s="10"/>
      <c r="AK184" s="10">
        <f t="shared" si="15"/>
        <v>0</v>
      </c>
      <c r="AL184" s="10"/>
      <c r="AM184" s="167" t="e">
        <f t="shared" si="16"/>
        <v>#DIV/0!</v>
      </c>
      <c r="AN184" s="21"/>
      <c r="AO184" s="13" t="str">
        <f t="shared" si="14"/>
        <v xml:space="preserve">   </v>
      </c>
    </row>
    <row r="185" spans="2:41" ht="27" hidden="1" customHeight="1">
      <c r="B185" s="4"/>
      <c r="C185" s="5"/>
      <c r="D185" s="6"/>
      <c r="E185" s="4"/>
      <c r="F185" s="4"/>
      <c r="G185" s="4"/>
      <c r="H185" s="6"/>
      <c r="I185" s="4"/>
      <c r="N185" s="4"/>
      <c r="Q185" s="14"/>
      <c r="R185" s="1"/>
      <c r="W185" s="22"/>
      <c r="X185" s="10"/>
      <c r="Y185" s="5"/>
      <c r="AA185" s="14"/>
      <c r="AC185" s="14"/>
      <c r="AD185" s="17"/>
      <c r="AF185" s="10"/>
      <c r="AH185" s="10"/>
      <c r="AI185" s="10"/>
      <c r="AJ185" s="10"/>
      <c r="AK185" s="10">
        <f t="shared" si="15"/>
        <v>0</v>
      </c>
      <c r="AL185" s="10"/>
      <c r="AM185" s="167" t="e">
        <f t="shared" si="16"/>
        <v>#DIV/0!</v>
      </c>
      <c r="AN185" s="21"/>
      <c r="AO185" s="13" t="str">
        <f t="shared" si="14"/>
        <v xml:space="preserve">   </v>
      </c>
    </row>
    <row r="186" spans="2:41" ht="27" hidden="1" customHeight="1">
      <c r="B186" s="4"/>
      <c r="C186" s="5"/>
      <c r="D186" s="6"/>
      <c r="E186" s="4"/>
      <c r="F186" s="4"/>
      <c r="G186" s="4"/>
      <c r="H186" s="6"/>
      <c r="I186" s="4"/>
      <c r="N186" s="4"/>
      <c r="Q186" s="14"/>
      <c r="R186" s="1"/>
      <c r="W186" s="22"/>
      <c r="X186" s="10"/>
      <c r="Y186" s="5"/>
      <c r="AA186" s="14"/>
      <c r="AC186" s="14"/>
      <c r="AD186" s="17"/>
      <c r="AF186" s="10"/>
      <c r="AH186" s="10"/>
      <c r="AI186" s="10"/>
      <c r="AJ186" s="10"/>
      <c r="AK186" s="10">
        <f t="shared" si="15"/>
        <v>0</v>
      </c>
      <c r="AL186" s="10"/>
      <c r="AM186" s="167" t="e">
        <f t="shared" si="16"/>
        <v>#DIV/0!</v>
      </c>
      <c r="AN186" s="21"/>
      <c r="AO186" s="13" t="str">
        <f t="shared" si="14"/>
        <v xml:space="preserve">   </v>
      </c>
    </row>
    <row r="187" spans="2:41" ht="27" hidden="1" customHeight="1">
      <c r="B187" s="4"/>
      <c r="C187" s="5"/>
      <c r="D187" s="6"/>
      <c r="E187" s="4"/>
      <c r="F187" s="4"/>
      <c r="G187" s="4"/>
      <c r="H187" s="6"/>
      <c r="I187" s="4"/>
      <c r="N187" s="4"/>
      <c r="Q187" s="14"/>
      <c r="R187" s="1"/>
      <c r="W187" s="22"/>
      <c r="X187" s="10"/>
      <c r="Y187" s="5"/>
      <c r="AA187" s="14"/>
      <c r="AC187" s="14"/>
      <c r="AD187" s="17"/>
      <c r="AF187" s="10"/>
      <c r="AH187" s="10"/>
      <c r="AI187" s="10"/>
      <c r="AJ187" s="10"/>
      <c r="AK187" s="10">
        <f t="shared" si="15"/>
        <v>0</v>
      </c>
      <c r="AL187" s="10"/>
      <c r="AM187" s="167" t="e">
        <f t="shared" si="16"/>
        <v>#DIV/0!</v>
      </c>
      <c r="AN187" s="21"/>
      <c r="AO187" s="13" t="str">
        <f t="shared" ref="AO187:AO250" si="17">+C187&amp;" "&amp;D187&amp;" "&amp;" "&amp;U187</f>
        <v xml:space="preserve">   </v>
      </c>
    </row>
    <row r="188" spans="2:41" ht="27" hidden="1" customHeight="1">
      <c r="B188" s="4"/>
      <c r="C188" s="5"/>
      <c r="D188" s="6"/>
      <c r="E188" s="4"/>
      <c r="F188" s="4"/>
      <c r="G188" s="4"/>
      <c r="H188" s="6"/>
      <c r="I188" s="4"/>
      <c r="N188" s="4"/>
      <c r="Q188" s="14"/>
      <c r="R188" s="1"/>
      <c r="W188" s="22"/>
      <c r="X188" s="10"/>
      <c r="Y188" s="5"/>
      <c r="AA188" s="14"/>
      <c r="AC188" s="14"/>
      <c r="AD188" s="17"/>
      <c r="AF188" s="10"/>
      <c r="AH188" s="10"/>
      <c r="AI188" s="10"/>
      <c r="AJ188" s="10"/>
      <c r="AK188" s="10">
        <f t="shared" si="15"/>
        <v>0</v>
      </c>
      <c r="AL188" s="10"/>
      <c r="AM188" s="167" t="e">
        <f t="shared" si="16"/>
        <v>#DIV/0!</v>
      </c>
      <c r="AN188" s="21"/>
      <c r="AO188" s="13" t="str">
        <f t="shared" si="17"/>
        <v xml:space="preserve">   </v>
      </c>
    </row>
    <row r="189" spans="2:41" ht="27" hidden="1" customHeight="1">
      <c r="B189" s="4"/>
      <c r="C189" s="5"/>
      <c r="D189" s="6"/>
      <c r="E189" s="4"/>
      <c r="F189" s="4"/>
      <c r="G189" s="4"/>
      <c r="H189" s="6"/>
      <c r="I189" s="4"/>
      <c r="N189" s="4"/>
      <c r="Q189" s="14"/>
      <c r="R189" s="1"/>
      <c r="W189" s="22"/>
      <c r="X189" s="10"/>
      <c r="Y189" s="5"/>
      <c r="AA189" s="14"/>
      <c r="AC189" s="14"/>
      <c r="AD189" s="17"/>
      <c r="AF189" s="10"/>
      <c r="AH189" s="10"/>
      <c r="AI189" s="10"/>
      <c r="AJ189" s="10"/>
      <c r="AK189" s="10">
        <f t="shared" si="15"/>
        <v>0</v>
      </c>
      <c r="AL189" s="10"/>
      <c r="AM189" s="167" t="e">
        <f t="shared" si="16"/>
        <v>#DIV/0!</v>
      </c>
      <c r="AN189" s="21"/>
      <c r="AO189" s="13" t="str">
        <f t="shared" si="17"/>
        <v xml:space="preserve">   </v>
      </c>
    </row>
    <row r="190" spans="2:41" ht="27" hidden="1" customHeight="1">
      <c r="B190" s="4"/>
      <c r="C190" s="5"/>
      <c r="D190" s="6"/>
      <c r="E190" s="4"/>
      <c r="F190" s="4"/>
      <c r="G190" s="4"/>
      <c r="H190" s="6"/>
      <c r="I190" s="4"/>
      <c r="N190" s="4"/>
      <c r="Q190" s="14"/>
      <c r="R190" s="1"/>
      <c r="W190" s="22"/>
      <c r="X190" s="10"/>
      <c r="Y190" s="5"/>
      <c r="AA190" s="14"/>
      <c r="AC190" s="14"/>
      <c r="AD190" s="17"/>
      <c r="AF190" s="10"/>
      <c r="AH190" s="10"/>
      <c r="AI190" s="10"/>
      <c r="AJ190" s="10"/>
      <c r="AK190" s="10">
        <f t="shared" si="15"/>
        <v>0</v>
      </c>
      <c r="AL190" s="10"/>
      <c r="AM190" s="167" t="e">
        <f t="shared" si="16"/>
        <v>#DIV/0!</v>
      </c>
      <c r="AN190" s="21"/>
      <c r="AO190" s="13" t="str">
        <f t="shared" si="17"/>
        <v xml:space="preserve">   </v>
      </c>
    </row>
    <row r="191" spans="2:41" ht="27" hidden="1" customHeight="1">
      <c r="B191" s="4"/>
      <c r="C191" s="5"/>
      <c r="D191" s="6"/>
      <c r="E191" s="4"/>
      <c r="F191" s="4"/>
      <c r="G191" s="4"/>
      <c r="H191" s="6"/>
      <c r="I191" s="4"/>
      <c r="N191" s="4"/>
      <c r="Q191" s="14"/>
      <c r="R191" s="1"/>
      <c r="W191" s="22"/>
      <c r="X191" s="10"/>
      <c r="Y191" s="5"/>
      <c r="AA191" s="14"/>
      <c r="AC191" s="14"/>
      <c r="AD191" s="17"/>
      <c r="AF191" s="10"/>
      <c r="AH191" s="10"/>
      <c r="AI191" s="10"/>
      <c r="AJ191" s="10"/>
      <c r="AK191" s="10">
        <f t="shared" si="15"/>
        <v>0</v>
      </c>
      <c r="AL191" s="10"/>
      <c r="AM191" s="167" t="e">
        <f t="shared" si="16"/>
        <v>#DIV/0!</v>
      </c>
      <c r="AN191" s="21"/>
      <c r="AO191" s="13" t="str">
        <f t="shared" si="17"/>
        <v xml:space="preserve">   </v>
      </c>
    </row>
    <row r="192" spans="2:41" ht="27" hidden="1" customHeight="1">
      <c r="B192" s="4"/>
      <c r="C192" s="5"/>
      <c r="D192" s="6"/>
      <c r="E192" s="4"/>
      <c r="F192" s="4"/>
      <c r="G192" s="4"/>
      <c r="H192" s="6"/>
      <c r="I192" s="4"/>
      <c r="N192" s="4"/>
      <c r="Q192" s="14"/>
      <c r="R192" s="1"/>
      <c r="W192" s="22"/>
      <c r="X192" s="10"/>
      <c r="Y192" s="5"/>
      <c r="AA192" s="14"/>
      <c r="AC192" s="14"/>
      <c r="AD192" s="17"/>
      <c r="AF192" s="10"/>
      <c r="AH192" s="10"/>
      <c r="AI192" s="10"/>
      <c r="AJ192" s="10"/>
      <c r="AK192" s="10">
        <f t="shared" si="15"/>
        <v>0</v>
      </c>
      <c r="AL192" s="10"/>
      <c r="AM192" s="167" t="e">
        <f t="shared" si="16"/>
        <v>#DIV/0!</v>
      </c>
      <c r="AN192" s="21"/>
      <c r="AO192" s="13" t="str">
        <f t="shared" si="17"/>
        <v xml:space="preserve">   </v>
      </c>
    </row>
    <row r="193" spans="2:41" ht="27" hidden="1" customHeight="1">
      <c r="B193" s="4"/>
      <c r="C193" s="5"/>
      <c r="D193" s="6"/>
      <c r="E193" s="4"/>
      <c r="F193" s="4"/>
      <c r="G193" s="4"/>
      <c r="H193" s="6"/>
      <c r="I193" s="4"/>
      <c r="N193" s="4"/>
      <c r="Q193" s="14"/>
      <c r="R193" s="1"/>
      <c r="W193" s="22"/>
      <c r="X193" s="10"/>
      <c r="Y193" s="5"/>
      <c r="AA193" s="14"/>
      <c r="AC193" s="14"/>
      <c r="AD193" s="17"/>
      <c r="AF193" s="10"/>
      <c r="AH193" s="10"/>
      <c r="AI193" s="10"/>
      <c r="AJ193" s="10"/>
      <c r="AK193" s="10">
        <f t="shared" si="15"/>
        <v>0</v>
      </c>
      <c r="AL193" s="10"/>
      <c r="AM193" s="167" t="e">
        <f t="shared" si="16"/>
        <v>#DIV/0!</v>
      </c>
      <c r="AN193" s="21"/>
      <c r="AO193" s="13" t="str">
        <f t="shared" si="17"/>
        <v xml:space="preserve">   </v>
      </c>
    </row>
    <row r="194" spans="2:41" ht="27" hidden="1" customHeight="1">
      <c r="B194" s="4"/>
      <c r="C194" s="5"/>
      <c r="D194" s="6"/>
      <c r="E194" s="4"/>
      <c r="F194" s="4"/>
      <c r="G194" s="4"/>
      <c r="H194" s="6"/>
      <c r="I194" s="4"/>
      <c r="N194" s="4"/>
      <c r="Q194" s="14"/>
      <c r="R194" s="1"/>
      <c r="W194" s="22"/>
      <c r="X194" s="10"/>
      <c r="Y194" s="5"/>
      <c r="AA194" s="14"/>
      <c r="AC194" s="14"/>
      <c r="AD194" s="17"/>
      <c r="AF194" s="10"/>
      <c r="AH194" s="10"/>
      <c r="AI194" s="10"/>
      <c r="AJ194" s="10"/>
      <c r="AK194" s="10">
        <f t="shared" si="15"/>
        <v>0</v>
      </c>
      <c r="AL194" s="10"/>
      <c r="AM194" s="167" t="e">
        <f t="shared" si="16"/>
        <v>#DIV/0!</v>
      </c>
      <c r="AN194" s="21"/>
      <c r="AO194" s="13" t="str">
        <f t="shared" si="17"/>
        <v xml:space="preserve">   </v>
      </c>
    </row>
    <row r="195" spans="2:41" ht="27" hidden="1" customHeight="1">
      <c r="B195" s="4"/>
      <c r="C195" s="5"/>
      <c r="D195" s="6"/>
      <c r="E195" s="4"/>
      <c r="F195" s="4"/>
      <c r="G195" s="4"/>
      <c r="H195" s="6"/>
      <c r="I195" s="4"/>
      <c r="N195" s="4"/>
      <c r="Q195" s="14"/>
      <c r="R195" s="1"/>
      <c r="W195" s="22"/>
      <c r="X195" s="10"/>
      <c r="Y195" s="5"/>
      <c r="AA195" s="14"/>
      <c r="AC195" s="14"/>
      <c r="AD195" s="17"/>
      <c r="AF195" s="10"/>
      <c r="AH195" s="10"/>
      <c r="AI195" s="10"/>
      <c r="AJ195" s="10"/>
      <c r="AK195" s="10">
        <f t="shared" si="15"/>
        <v>0</v>
      </c>
      <c r="AL195" s="10"/>
      <c r="AM195" s="167" t="e">
        <f t="shared" si="16"/>
        <v>#DIV/0!</v>
      </c>
      <c r="AN195" s="21"/>
      <c r="AO195" s="13" t="str">
        <f t="shared" si="17"/>
        <v xml:space="preserve">   </v>
      </c>
    </row>
    <row r="196" spans="2:41" ht="27" hidden="1" customHeight="1">
      <c r="B196" s="4"/>
      <c r="C196" s="5"/>
      <c r="D196" s="6"/>
      <c r="E196" s="4"/>
      <c r="F196" s="4"/>
      <c r="G196" s="4"/>
      <c r="H196" s="6"/>
      <c r="I196" s="4"/>
      <c r="N196" s="4"/>
      <c r="Q196" s="14"/>
      <c r="R196" s="1"/>
      <c r="W196" s="22"/>
      <c r="X196" s="10"/>
      <c r="Y196" s="5"/>
      <c r="AA196" s="14"/>
      <c r="AC196" s="14"/>
      <c r="AD196" s="17"/>
      <c r="AF196" s="10"/>
      <c r="AH196" s="10"/>
      <c r="AI196" s="10"/>
      <c r="AJ196" s="10"/>
      <c r="AK196" s="10">
        <f t="shared" ref="AK196:AK259" si="18">R196*$AM$1</f>
        <v>0</v>
      </c>
      <c r="AL196" s="10"/>
      <c r="AM196" s="167" t="e">
        <f t="shared" ref="AM196:AM259" si="19">AK196/X196</f>
        <v>#DIV/0!</v>
      </c>
      <c r="AN196" s="21"/>
      <c r="AO196" s="13" t="str">
        <f t="shared" si="17"/>
        <v xml:space="preserve">   </v>
      </c>
    </row>
    <row r="197" spans="2:41" ht="27" hidden="1" customHeight="1">
      <c r="B197" s="4"/>
      <c r="C197" s="5"/>
      <c r="D197" s="6"/>
      <c r="E197" s="4"/>
      <c r="F197" s="4"/>
      <c r="G197" s="4"/>
      <c r="H197" s="6"/>
      <c r="I197" s="4"/>
      <c r="N197" s="4"/>
      <c r="Q197" s="14"/>
      <c r="R197" s="1"/>
      <c r="W197" s="22"/>
      <c r="X197" s="10"/>
      <c r="Y197" s="5"/>
      <c r="AA197" s="14"/>
      <c r="AC197" s="14"/>
      <c r="AD197" s="17"/>
      <c r="AF197" s="10"/>
      <c r="AH197" s="10"/>
      <c r="AI197" s="10"/>
      <c r="AJ197" s="10"/>
      <c r="AK197" s="10">
        <f t="shared" si="18"/>
        <v>0</v>
      </c>
      <c r="AL197" s="10"/>
      <c r="AM197" s="167" t="e">
        <f t="shared" si="19"/>
        <v>#DIV/0!</v>
      </c>
      <c r="AN197" s="21"/>
      <c r="AO197" s="13" t="str">
        <f t="shared" si="17"/>
        <v xml:space="preserve">   </v>
      </c>
    </row>
    <row r="198" spans="2:41" ht="27" hidden="1" customHeight="1">
      <c r="B198" s="4"/>
      <c r="C198" s="5"/>
      <c r="D198" s="6"/>
      <c r="E198" s="4"/>
      <c r="F198" s="4"/>
      <c r="G198" s="4"/>
      <c r="H198" s="6"/>
      <c r="I198" s="4"/>
      <c r="N198" s="4"/>
      <c r="Q198" s="14"/>
      <c r="R198" s="1"/>
      <c r="W198" s="22"/>
      <c r="X198" s="10"/>
      <c r="Y198" s="5"/>
      <c r="AA198" s="14"/>
      <c r="AC198" s="14"/>
      <c r="AD198" s="17"/>
      <c r="AF198" s="10"/>
      <c r="AH198" s="10"/>
      <c r="AI198" s="10"/>
      <c r="AJ198" s="10"/>
      <c r="AK198" s="10">
        <f t="shared" si="18"/>
        <v>0</v>
      </c>
      <c r="AL198" s="10"/>
      <c r="AM198" s="167" t="e">
        <f t="shared" si="19"/>
        <v>#DIV/0!</v>
      </c>
      <c r="AN198" s="21"/>
      <c r="AO198" s="13" t="str">
        <f t="shared" si="17"/>
        <v xml:space="preserve">   </v>
      </c>
    </row>
    <row r="199" spans="2:41" ht="27" hidden="1" customHeight="1">
      <c r="B199" s="4"/>
      <c r="C199" s="5"/>
      <c r="D199" s="6"/>
      <c r="E199" s="4"/>
      <c r="F199" s="4"/>
      <c r="G199" s="4"/>
      <c r="H199" s="6"/>
      <c r="I199" s="4"/>
      <c r="N199" s="4"/>
      <c r="Q199" s="14"/>
      <c r="R199" s="1"/>
      <c r="W199" s="22"/>
      <c r="X199" s="10"/>
      <c r="Y199" s="5"/>
      <c r="AA199" s="14"/>
      <c r="AC199" s="14"/>
      <c r="AD199" s="17"/>
      <c r="AF199" s="10"/>
      <c r="AH199" s="10"/>
      <c r="AI199" s="10"/>
      <c r="AJ199" s="10"/>
      <c r="AK199" s="10">
        <f t="shared" si="18"/>
        <v>0</v>
      </c>
      <c r="AL199" s="10"/>
      <c r="AM199" s="167" t="e">
        <f t="shared" si="19"/>
        <v>#DIV/0!</v>
      </c>
      <c r="AN199" s="21"/>
      <c r="AO199" s="13" t="str">
        <f t="shared" si="17"/>
        <v xml:space="preserve">   </v>
      </c>
    </row>
    <row r="200" spans="2:41" ht="27" hidden="1" customHeight="1">
      <c r="B200" s="4"/>
      <c r="C200" s="5"/>
      <c r="D200" s="6"/>
      <c r="E200" s="4"/>
      <c r="F200" s="4"/>
      <c r="G200" s="4"/>
      <c r="H200" s="6"/>
      <c r="I200" s="4"/>
      <c r="N200" s="4"/>
      <c r="Q200" s="14"/>
      <c r="R200" s="1"/>
      <c r="W200" s="22"/>
      <c r="X200" s="10"/>
      <c r="Y200" s="5"/>
      <c r="AA200" s="14"/>
      <c r="AC200" s="14"/>
      <c r="AD200" s="17"/>
      <c r="AF200" s="10"/>
      <c r="AH200" s="10"/>
      <c r="AI200" s="10"/>
      <c r="AJ200" s="10"/>
      <c r="AK200" s="10">
        <f t="shared" si="18"/>
        <v>0</v>
      </c>
      <c r="AL200" s="10"/>
      <c r="AM200" s="167" t="e">
        <f t="shared" si="19"/>
        <v>#DIV/0!</v>
      </c>
      <c r="AN200" s="21"/>
      <c r="AO200" s="13" t="str">
        <f t="shared" si="17"/>
        <v xml:space="preserve">   </v>
      </c>
    </row>
    <row r="201" spans="2:41" ht="27" hidden="1" customHeight="1">
      <c r="B201" s="4"/>
      <c r="C201" s="5"/>
      <c r="D201" s="6"/>
      <c r="E201" s="4"/>
      <c r="F201" s="4"/>
      <c r="G201" s="4"/>
      <c r="H201" s="6"/>
      <c r="I201" s="4"/>
      <c r="N201" s="4"/>
      <c r="Q201" s="14"/>
      <c r="R201" s="1"/>
      <c r="W201" s="22"/>
      <c r="X201" s="10"/>
      <c r="Y201" s="5"/>
      <c r="AA201" s="14"/>
      <c r="AC201" s="14"/>
      <c r="AD201" s="17"/>
      <c r="AF201" s="10"/>
      <c r="AH201" s="10"/>
      <c r="AI201" s="10"/>
      <c r="AJ201" s="10"/>
      <c r="AK201" s="10">
        <f t="shared" si="18"/>
        <v>0</v>
      </c>
      <c r="AL201" s="10"/>
      <c r="AM201" s="167" t="e">
        <f t="shared" si="19"/>
        <v>#DIV/0!</v>
      </c>
      <c r="AN201" s="21"/>
      <c r="AO201" s="13" t="str">
        <f t="shared" si="17"/>
        <v xml:space="preserve">   </v>
      </c>
    </row>
    <row r="202" spans="2:41" ht="27" hidden="1" customHeight="1">
      <c r="B202" s="4"/>
      <c r="C202" s="5"/>
      <c r="D202" s="6"/>
      <c r="E202" s="4"/>
      <c r="F202" s="4"/>
      <c r="G202" s="4"/>
      <c r="H202" s="6"/>
      <c r="I202" s="4"/>
      <c r="N202" s="4"/>
      <c r="Q202" s="14"/>
      <c r="R202" s="1"/>
      <c r="W202" s="22"/>
      <c r="X202" s="10"/>
      <c r="Y202" s="5"/>
      <c r="AA202" s="14"/>
      <c r="AC202" s="14"/>
      <c r="AD202" s="17"/>
      <c r="AF202" s="10"/>
      <c r="AH202" s="10"/>
      <c r="AI202" s="10"/>
      <c r="AJ202" s="10"/>
      <c r="AK202" s="10">
        <f t="shared" si="18"/>
        <v>0</v>
      </c>
      <c r="AL202" s="10"/>
      <c r="AM202" s="167" t="e">
        <f t="shared" si="19"/>
        <v>#DIV/0!</v>
      </c>
      <c r="AN202" s="21"/>
      <c r="AO202" s="13" t="str">
        <f t="shared" si="17"/>
        <v xml:space="preserve">   </v>
      </c>
    </row>
    <row r="203" spans="2:41" ht="27" hidden="1" customHeight="1">
      <c r="B203" s="4"/>
      <c r="C203" s="5"/>
      <c r="D203" s="6"/>
      <c r="E203" s="4"/>
      <c r="F203" s="4"/>
      <c r="G203" s="4"/>
      <c r="H203" s="6"/>
      <c r="I203" s="4"/>
      <c r="N203" s="4"/>
      <c r="Q203" s="14"/>
      <c r="R203" s="1"/>
      <c r="W203" s="22"/>
      <c r="X203" s="10"/>
      <c r="Y203" s="5"/>
      <c r="AA203" s="14"/>
      <c r="AC203" s="14"/>
      <c r="AD203" s="17"/>
      <c r="AF203" s="10"/>
      <c r="AH203" s="10"/>
      <c r="AI203" s="10"/>
      <c r="AJ203" s="10"/>
      <c r="AK203" s="10">
        <f t="shared" si="18"/>
        <v>0</v>
      </c>
      <c r="AL203" s="10"/>
      <c r="AM203" s="167" t="e">
        <f t="shared" si="19"/>
        <v>#DIV/0!</v>
      </c>
      <c r="AN203" s="21"/>
      <c r="AO203" s="13" t="str">
        <f t="shared" si="17"/>
        <v xml:space="preserve">   </v>
      </c>
    </row>
    <row r="204" spans="2:41" ht="27" hidden="1" customHeight="1">
      <c r="B204" s="4"/>
      <c r="C204" s="5"/>
      <c r="D204" s="6"/>
      <c r="E204" s="4"/>
      <c r="F204" s="4"/>
      <c r="G204" s="4"/>
      <c r="H204" s="6"/>
      <c r="I204" s="4"/>
      <c r="N204" s="4"/>
      <c r="Q204" s="14"/>
      <c r="R204" s="1"/>
      <c r="W204" s="22"/>
      <c r="X204" s="10"/>
      <c r="Y204" s="5"/>
      <c r="AA204" s="14"/>
      <c r="AC204" s="14"/>
      <c r="AD204" s="17"/>
      <c r="AF204" s="10"/>
      <c r="AH204" s="10"/>
      <c r="AI204" s="10"/>
      <c r="AJ204" s="10"/>
      <c r="AK204" s="10">
        <f t="shared" si="18"/>
        <v>0</v>
      </c>
      <c r="AL204" s="10"/>
      <c r="AM204" s="167" t="e">
        <f t="shared" si="19"/>
        <v>#DIV/0!</v>
      </c>
      <c r="AN204" s="21"/>
      <c r="AO204" s="13" t="str">
        <f t="shared" si="17"/>
        <v xml:space="preserve">   </v>
      </c>
    </row>
    <row r="205" spans="2:41" ht="27" hidden="1" customHeight="1">
      <c r="B205" s="4"/>
      <c r="C205" s="5"/>
      <c r="D205" s="6"/>
      <c r="E205" s="4"/>
      <c r="F205" s="4"/>
      <c r="G205" s="4"/>
      <c r="H205" s="6"/>
      <c r="I205" s="4"/>
      <c r="N205" s="4"/>
      <c r="Q205" s="14"/>
      <c r="R205" s="1"/>
      <c r="W205" s="22"/>
      <c r="X205" s="10"/>
      <c r="Y205" s="5"/>
      <c r="AA205" s="14"/>
      <c r="AC205" s="14"/>
      <c r="AD205" s="17"/>
      <c r="AF205" s="10"/>
      <c r="AH205" s="10"/>
      <c r="AI205" s="10"/>
      <c r="AJ205" s="10"/>
      <c r="AK205" s="10">
        <f t="shared" si="18"/>
        <v>0</v>
      </c>
      <c r="AL205" s="10"/>
      <c r="AM205" s="167" t="e">
        <f t="shared" si="19"/>
        <v>#DIV/0!</v>
      </c>
      <c r="AN205" s="21"/>
      <c r="AO205" s="13" t="str">
        <f t="shared" si="17"/>
        <v xml:space="preserve">   </v>
      </c>
    </row>
    <row r="206" spans="2:41" ht="27" hidden="1" customHeight="1">
      <c r="B206" s="4"/>
      <c r="C206" s="5"/>
      <c r="D206" s="6"/>
      <c r="E206" s="4"/>
      <c r="F206" s="4"/>
      <c r="G206" s="4"/>
      <c r="H206" s="6"/>
      <c r="I206" s="4"/>
      <c r="N206" s="4"/>
      <c r="Q206" s="14"/>
      <c r="R206" s="1"/>
      <c r="W206" s="22"/>
      <c r="X206" s="10"/>
      <c r="Y206" s="5"/>
      <c r="AA206" s="14"/>
      <c r="AC206" s="14"/>
      <c r="AD206" s="17"/>
      <c r="AF206" s="10"/>
      <c r="AH206" s="10"/>
      <c r="AI206" s="10"/>
      <c r="AJ206" s="10"/>
      <c r="AK206" s="10">
        <f t="shared" si="18"/>
        <v>0</v>
      </c>
      <c r="AL206" s="10"/>
      <c r="AM206" s="167" t="e">
        <f t="shared" si="19"/>
        <v>#DIV/0!</v>
      </c>
      <c r="AN206" s="21"/>
      <c r="AO206" s="13" t="str">
        <f t="shared" si="17"/>
        <v xml:space="preserve">   </v>
      </c>
    </row>
    <row r="207" spans="2:41" ht="27" hidden="1" customHeight="1">
      <c r="B207" s="4"/>
      <c r="C207" s="5"/>
      <c r="D207" s="6"/>
      <c r="E207" s="4"/>
      <c r="F207" s="4"/>
      <c r="G207" s="4"/>
      <c r="H207" s="6"/>
      <c r="I207" s="4"/>
      <c r="N207" s="4"/>
      <c r="Q207" s="14"/>
      <c r="R207" s="1"/>
      <c r="W207" s="22"/>
      <c r="X207" s="10"/>
      <c r="Y207" s="5"/>
      <c r="AA207" s="14"/>
      <c r="AC207" s="14"/>
      <c r="AD207" s="17"/>
      <c r="AF207" s="10"/>
      <c r="AH207" s="10"/>
      <c r="AI207" s="10"/>
      <c r="AJ207" s="10"/>
      <c r="AK207" s="10">
        <f t="shared" si="18"/>
        <v>0</v>
      </c>
      <c r="AL207" s="10"/>
      <c r="AM207" s="167" t="e">
        <f t="shared" si="19"/>
        <v>#DIV/0!</v>
      </c>
      <c r="AN207" s="21"/>
      <c r="AO207" s="13" t="str">
        <f t="shared" si="17"/>
        <v xml:space="preserve">   </v>
      </c>
    </row>
    <row r="208" spans="2:41" ht="27" hidden="1" customHeight="1">
      <c r="B208" s="4"/>
      <c r="C208" s="5"/>
      <c r="D208" s="6"/>
      <c r="E208" s="4"/>
      <c r="F208" s="4"/>
      <c r="G208" s="4"/>
      <c r="H208" s="6"/>
      <c r="I208" s="4"/>
      <c r="N208" s="4"/>
      <c r="Q208" s="14"/>
      <c r="R208" s="1"/>
      <c r="W208" s="22"/>
      <c r="X208" s="10"/>
      <c r="Y208" s="5"/>
      <c r="AA208" s="14"/>
      <c r="AC208" s="14"/>
      <c r="AD208" s="17"/>
      <c r="AF208" s="10"/>
      <c r="AH208" s="10"/>
      <c r="AI208" s="10"/>
      <c r="AJ208" s="10"/>
      <c r="AK208" s="10">
        <f t="shared" si="18"/>
        <v>0</v>
      </c>
      <c r="AL208" s="10"/>
      <c r="AM208" s="167" t="e">
        <f t="shared" si="19"/>
        <v>#DIV/0!</v>
      </c>
      <c r="AN208" s="21"/>
      <c r="AO208" s="13" t="str">
        <f t="shared" si="17"/>
        <v xml:space="preserve">   </v>
      </c>
    </row>
    <row r="209" spans="2:41" ht="27" hidden="1" customHeight="1">
      <c r="B209" s="4"/>
      <c r="C209" s="5"/>
      <c r="D209" s="6"/>
      <c r="E209" s="4"/>
      <c r="F209" s="4"/>
      <c r="G209" s="4"/>
      <c r="H209" s="6"/>
      <c r="I209" s="4"/>
      <c r="N209" s="4"/>
      <c r="Q209" s="14"/>
      <c r="R209" s="1"/>
      <c r="W209" s="22"/>
      <c r="X209" s="10"/>
      <c r="Y209" s="5"/>
      <c r="AA209" s="14"/>
      <c r="AC209" s="14"/>
      <c r="AD209" s="17"/>
      <c r="AF209" s="10"/>
      <c r="AH209" s="10"/>
      <c r="AI209" s="10"/>
      <c r="AJ209" s="10"/>
      <c r="AK209" s="10">
        <f t="shared" si="18"/>
        <v>0</v>
      </c>
      <c r="AL209" s="10"/>
      <c r="AM209" s="167" t="e">
        <f t="shared" si="19"/>
        <v>#DIV/0!</v>
      </c>
      <c r="AN209" s="21"/>
      <c r="AO209" s="13" t="str">
        <f t="shared" si="17"/>
        <v xml:space="preserve">   </v>
      </c>
    </row>
    <row r="210" spans="2:41" ht="27" hidden="1" customHeight="1">
      <c r="B210" s="4"/>
      <c r="C210" s="5"/>
      <c r="D210" s="6"/>
      <c r="E210" s="4"/>
      <c r="F210" s="4"/>
      <c r="G210" s="4"/>
      <c r="H210" s="6"/>
      <c r="I210" s="4"/>
      <c r="N210" s="4"/>
      <c r="Q210" s="14"/>
      <c r="R210" s="1"/>
      <c r="W210" s="22"/>
      <c r="X210" s="10"/>
      <c r="Y210" s="5"/>
      <c r="AA210" s="14"/>
      <c r="AC210" s="14"/>
      <c r="AD210" s="17"/>
      <c r="AF210" s="10"/>
      <c r="AH210" s="10"/>
      <c r="AI210" s="10"/>
      <c r="AJ210" s="10"/>
      <c r="AK210" s="10">
        <f t="shared" si="18"/>
        <v>0</v>
      </c>
      <c r="AL210" s="10"/>
      <c r="AM210" s="167" t="e">
        <f t="shared" si="19"/>
        <v>#DIV/0!</v>
      </c>
      <c r="AN210" s="21"/>
      <c r="AO210" s="13" t="str">
        <f t="shared" si="17"/>
        <v xml:space="preserve">   </v>
      </c>
    </row>
    <row r="211" spans="2:41" ht="27" hidden="1" customHeight="1">
      <c r="B211" s="4"/>
      <c r="C211" s="5"/>
      <c r="D211" s="6"/>
      <c r="E211" s="4"/>
      <c r="F211" s="4"/>
      <c r="G211" s="4"/>
      <c r="H211" s="6"/>
      <c r="I211" s="4"/>
      <c r="N211" s="4"/>
      <c r="Q211" s="14"/>
      <c r="R211" s="1"/>
      <c r="W211" s="22"/>
      <c r="X211" s="10"/>
      <c r="Y211" s="5"/>
      <c r="AA211" s="14"/>
      <c r="AC211" s="14"/>
      <c r="AD211" s="17"/>
      <c r="AF211" s="10"/>
      <c r="AH211" s="10"/>
      <c r="AI211" s="10"/>
      <c r="AJ211" s="10"/>
      <c r="AK211" s="10">
        <f t="shared" si="18"/>
        <v>0</v>
      </c>
      <c r="AL211" s="10"/>
      <c r="AM211" s="167" t="e">
        <f t="shared" si="19"/>
        <v>#DIV/0!</v>
      </c>
      <c r="AN211" s="21"/>
      <c r="AO211" s="13" t="str">
        <f t="shared" si="17"/>
        <v xml:space="preserve">   </v>
      </c>
    </row>
    <row r="212" spans="2:41" ht="27" hidden="1" customHeight="1">
      <c r="B212" s="4"/>
      <c r="C212" s="5"/>
      <c r="D212" s="6"/>
      <c r="E212" s="4"/>
      <c r="F212" s="4"/>
      <c r="G212" s="4"/>
      <c r="H212" s="6"/>
      <c r="I212" s="4"/>
      <c r="N212" s="4"/>
      <c r="Q212" s="14"/>
      <c r="R212" s="1"/>
      <c r="W212" s="22"/>
      <c r="X212" s="10"/>
      <c r="Y212" s="5"/>
      <c r="AA212" s="14"/>
      <c r="AC212" s="14"/>
      <c r="AD212" s="17"/>
      <c r="AF212" s="10"/>
      <c r="AH212" s="10"/>
      <c r="AI212" s="10"/>
      <c r="AJ212" s="10"/>
      <c r="AK212" s="10">
        <f t="shared" si="18"/>
        <v>0</v>
      </c>
      <c r="AL212" s="10"/>
      <c r="AM212" s="167" t="e">
        <f t="shared" si="19"/>
        <v>#DIV/0!</v>
      </c>
      <c r="AN212" s="21"/>
      <c r="AO212" s="13" t="str">
        <f t="shared" si="17"/>
        <v xml:space="preserve">   </v>
      </c>
    </row>
    <row r="213" spans="2:41" ht="27" hidden="1" customHeight="1">
      <c r="B213" s="4"/>
      <c r="C213" s="5"/>
      <c r="D213" s="6"/>
      <c r="E213" s="4"/>
      <c r="F213" s="4"/>
      <c r="G213" s="4"/>
      <c r="H213" s="6"/>
      <c r="I213" s="4"/>
      <c r="N213" s="4"/>
      <c r="Q213" s="14"/>
      <c r="R213" s="1"/>
      <c r="W213" s="22"/>
      <c r="X213" s="10"/>
      <c r="Y213" s="5"/>
      <c r="AA213" s="14"/>
      <c r="AC213" s="14"/>
      <c r="AD213" s="17"/>
      <c r="AF213" s="10"/>
      <c r="AH213" s="10"/>
      <c r="AI213" s="10"/>
      <c r="AJ213" s="10"/>
      <c r="AK213" s="10">
        <f t="shared" si="18"/>
        <v>0</v>
      </c>
      <c r="AL213" s="10"/>
      <c r="AM213" s="167" t="e">
        <f t="shared" si="19"/>
        <v>#DIV/0!</v>
      </c>
      <c r="AN213" s="21"/>
      <c r="AO213" s="13" t="str">
        <f t="shared" si="17"/>
        <v xml:space="preserve">   </v>
      </c>
    </row>
    <row r="214" spans="2:41" ht="27" hidden="1" customHeight="1">
      <c r="B214" s="4"/>
      <c r="C214" s="5"/>
      <c r="D214" s="6"/>
      <c r="E214" s="4"/>
      <c r="F214" s="4"/>
      <c r="G214" s="4"/>
      <c r="H214" s="6"/>
      <c r="I214" s="4"/>
      <c r="N214" s="4"/>
      <c r="Q214" s="14"/>
      <c r="R214" s="1"/>
      <c r="W214" s="22"/>
      <c r="X214" s="10"/>
      <c r="Y214" s="5"/>
      <c r="AA214" s="14"/>
      <c r="AC214" s="14"/>
      <c r="AD214" s="17"/>
      <c r="AF214" s="10"/>
      <c r="AH214" s="10"/>
      <c r="AI214" s="10"/>
      <c r="AJ214" s="10"/>
      <c r="AK214" s="10">
        <f t="shared" si="18"/>
        <v>0</v>
      </c>
      <c r="AL214" s="10"/>
      <c r="AM214" s="167" t="e">
        <f t="shared" si="19"/>
        <v>#DIV/0!</v>
      </c>
      <c r="AN214" s="21"/>
      <c r="AO214" s="13" t="str">
        <f t="shared" si="17"/>
        <v xml:space="preserve">   </v>
      </c>
    </row>
    <row r="215" spans="2:41" ht="27" hidden="1" customHeight="1">
      <c r="B215" s="4"/>
      <c r="C215" s="5"/>
      <c r="D215" s="6"/>
      <c r="E215" s="4"/>
      <c r="F215" s="4"/>
      <c r="G215" s="4"/>
      <c r="H215" s="6"/>
      <c r="I215" s="4"/>
      <c r="N215" s="4"/>
      <c r="Q215" s="14"/>
      <c r="R215" s="1"/>
      <c r="W215" s="22"/>
      <c r="X215" s="10"/>
      <c r="Y215" s="5"/>
      <c r="AA215" s="14"/>
      <c r="AC215" s="14"/>
      <c r="AD215" s="17"/>
      <c r="AF215" s="10"/>
      <c r="AH215" s="10"/>
      <c r="AI215" s="10"/>
      <c r="AJ215" s="10"/>
      <c r="AK215" s="10">
        <f t="shared" si="18"/>
        <v>0</v>
      </c>
      <c r="AL215" s="10"/>
      <c r="AM215" s="167" t="e">
        <f t="shared" si="19"/>
        <v>#DIV/0!</v>
      </c>
      <c r="AN215" s="21"/>
      <c r="AO215" s="13" t="str">
        <f t="shared" si="17"/>
        <v xml:space="preserve">   </v>
      </c>
    </row>
    <row r="216" spans="2:41" ht="27" hidden="1" customHeight="1">
      <c r="B216" s="4"/>
      <c r="C216" s="5"/>
      <c r="D216" s="6"/>
      <c r="E216" s="4"/>
      <c r="F216" s="4"/>
      <c r="G216" s="4"/>
      <c r="H216" s="6"/>
      <c r="I216" s="4"/>
      <c r="N216" s="4"/>
      <c r="Q216" s="14"/>
      <c r="R216" s="1"/>
      <c r="W216" s="22"/>
      <c r="X216" s="10"/>
      <c r="Y216" s="5"/>
      <c r="AA216" s="14"/>
      <c r="AC216" s="14"/>
      <c r="AD216" s="17"/>
      <c r="AF216" s="10"/>
      <c r="AH216" s="10"/>
      <c r="AI216" s="10"/>
      <c r="AJ216" s="10"/>
      <c r="AK216" s="10">
        <f t="shared" si="18"/>
        <v>0</v>
      </c>
      <c r="AL216" s="10"/>
      <c r="AM216" s="167" t="e">
        <f t="shared" si="19"/>
        <v>#DIV/0!</v>
      </c>
      <c r="AN216" s="21"/>
      <c r="AO216" s="13" t="str">
        <f t="shared" si="17"/>
        <v xml:space="preserve">   </v>
      </c>
    </row>
    <row r="217" spans="2:41" ht="27" hidden="1" customHeight="1">
      <c r="B217" s="4"/>
      <c r="C217" s="5"/>
      <c r="D217" s="6"/>
      <c r="E217" s="4"/>
      <c r="F217" s="4"/>
      <c r="G217" s="4"/>
      <c r="H217" s="6"/>
      <c r="I217" s="4"/>
      <c r="N217" s="4"/>
      <c r="Q217" s="14"/>
      <c r="R217" s="1"/>
      <c r="W217" s="22"/>
      <c r="X217" s="10"/>
      <c r="Y217" s="5"/>
      <c r="AA217" s="14"/>
      <c r="AC217" s="14"/>
      <c r="AD217" s="17"/>
      <c r="AF217" s="10"/>
      <c r="AH217" s="10"/>
      <c r="AI217" s="10"/>
      <c r="AJ217" s="10"/>
      <c r="AK217" s="10">
        <f t="shared" si="18"/>
        <v>0</v>
      </c>
      <c r="AL217" s="10"/>
      <c r="AM217" s="167" t="e">
        <f t="shared" si="19"/>
        <v>#DIV/0!</v>
      </c>
      <c r="AN217" s="21"/>
      <c r="AO217" s="13" t="str">
        <f t="shared" si="17"/>
        <v xml:space="preserve">   </v>
      </c>
    </row>
    <row r="218" spans="2:41" ht="27" hidden="1" customHeight="1">
      <c r="B218" s="4"/>
      <c r="C218" s="5"/>
      <c r="D218" s="6"/>
      <c r="E218" s="4"/>
      <c r="F218" s="4"/>
      <c r="G218" s="4"/>
      <c r="H218" s="6"/>
      <c r="I218" s="4"/>
      <c r="N218" s="4"/>
      <c r="Q218" s="14"/>
      <c r="R218" s="1"/>
      <c r="W218" s="22"/>
      <c r="X218" s="10"/>
      <c r="Y218" s="5"/>
      <c r="AA218" s="14"/>
      <c r="AC218" s="14"/>
      <c r="AD218" s="17"/>
      <c r="AF218" s="10"/>
      <c r="AH218" s="10"/>
      <c r="AI218" s="10"/>
      <c r="AJ218" s="10"/>
      <c r="AK218" s="10">
        <f t="shared" si="18"/>
        <v>0</v>
      </c>
      <c r="AL218" s="10"/>
      <c r="AM218" s="167" t="e">
        <f t="shared" si="19"/>
        <v>#DIV/0!</v>
      </c>
      <c r="AN218" s="21"/>
      <c r="AO218" s="13" t="str">
        <f t="shared" si="17"/>
        <v xml:space="preserve">   </v>
      </c>
    </row>
    <row r="219" spans="2:41" ht="27" hidden="1" customHeight="1">
      <c r="B219" s="4"/>
      <c r="C219" s="5"/>
      <c r="D219" s="6"/>
      <c r="E219" s="4"/>
      <c r="F219" s="4"/>
      <c r="G219" s="4"/>
      <c r="H219" s="6"/>
      <c r="I219" s="4"/>
      <c r="N219" s="4"/>
      <c r="Q219" s="14"/>
      <c r="R219" s="1"/>
      <c r="W219" s="22"/>
      <c r="X219" s="10"/>
      <c r="Y219" s="5"/>
      <c r="AA219" s="14"/>
      <c r="AC219" s="14"/>
      <c r="AD219" s="17"/>
      <c r="AF219" s="10"/>
      <c r="AH219" s="10"/>
      <c r="AI219" s="10"/>
      <c r="AJ219" s="10"/>
      <c r="AK219" s="10">
        <f t="shared" si="18"/>
        <v>0</v>
      </c>
      <c r="AL219" s="10"/>
      <c r="AM219" s="167" t="e">
        <f t="shared" si="19"/>
        <v>#DIV/0!</v>
      </c>
      <c r="AN219" s="21"/>
      <c r="AO219" s="13" t="str">
        <f t="shared" si="17"/>
        <v xml:space="preserve">   </v>
      </c>
    </row>
    <row r="220" spans="2:41" ht="27" hidden="1" customHeight="1">
      <c r="B220" s="4"/>
      <c r="C220" s="5"/>
      <c r="D220" s="6"/>
      <c r="E220" s="4"/>
      <c r="F220" s="4"/>
      <c r="G220" s="4"/>
      <c r="H220" s="6"/>
      <c r="I220" s="4"/>
      <c r="N220" s="4"/>
      <c r="Q220" s="14"/>
      <c r="R220" s="1"/>
      <c r="W220" s="22"/>
      <c r="X220" s="10"/>
      <c r="Y220" s="5"/>
      <c r="AA220" s="14"/>
      <c r="AC220" s="14"/>
      <c r="AD220" s="17"/>
      <c r="AF220" s="10"/>
      <c r="AH220" s="10"/>
      <c r="AI220" s="10"/>
      <c r="AJ220" s="10"/>
      <c r="AK220" s="10">
        <f t="shared" si="18"/>
        <v>0</v>
      </c>
      <c r="AL220" s="10"/>
      <c r="AM220" s="167" t="e">
        <f t="shared" si="19"/>
        <v>#DIV/0!</v>
      </c>
      <c r="AN220" s="21"/>
      <c r="AO220" s="13" t="str">
        <f t="shared" si="17"/>
        <v xml:space="preserve">   </v>
      </c>
    </row>
    <row r="221" spans="2:41" ht="27" hidden="1" customHeight="1">
      <c r="B221" s="4"/>
      <c r="C221" s="5"/>
      <c r="D221" s="6"/>
      <c r="E221" s="4"/>
      <c r="F221" s="4"/>
      <c r="G221" s="4"/>
      <c r="H221" s="6"/>
      <c r="I221" s="4"/>
      <c r="N221" s="4"/>
      <c r="Q221" s="14"/>
      <c r="R221" s="1"/>
      <c r="W221" s="22"/>
      <c r="X221" s="10"/>
      <c r="Y221" s="5"/>
      <c r="AA221" s="14"/>
      <c r="AC221" s="14"/>
      <c r="AD221" s="17"/>
      <c r="AF221" s="10"/>
      <c r="AH221" s="10"/>
      <c r="AI221" s="10"/>
      <c r="AJ221" s="10"/>
      <c r="AK221" s="10">
        <f t="shared" si="18"/>
        <v>0</v>
      </c>
      <c r="AL221" s="10"/>
      <c r="AM221" s="167" t="e">
        <f t="shared" si="19"/>
        <v>#DIV/0!</v>
      </c>
      <c r="AN221" s="21"/>
      <c r="AO221" s="13" t="str">
        <f t="shared" si="17"/>
        <v xml:space="preserve">   </v>
      </c>
    </row>
    <row r="222" spans="2:41" ht="27" hidden="1" customHeight="1">
      <c r="B222" s="4"/>
      <c r="C222" s="5"/>
      <c r="D222" s="6"/>
      <c r="E222" s="4"/>
      <c r="F222" s="4"/>
      <c r="G222" s="4"/>
      <c r="H222" s="6"/>
      <c r="I222" s="4"/>
      <c r="N222" s="4"/>
      <c r="Q222" s="14"/>
      <c r="R222" s="1"/>
      <c r="W222" s="22"/>
      <c r="X222" s="10"/>
      <c r="Y222" s="5"/>
      <c r="AA222" s="14"/>
      <c r="AC222" s="14"/>
      <c r="AD222" s="17"/>
      <c r="AF222" s="10"/>
      <c r="AH222" s="10"/>
      <c r="AI222" s="10"/>
      <c r="AJ222" s="10"/>
      <c r="AK222" s="10">
        <f t="shared" si="18"/>
        <v>0</v>
      </c>
      <c r="AL222" s="10"/>
      <c r="AM222" s="167" t="e">
        <f t="shared" si="19"/>
        <v>#DIV/0!</v>
      </c>
      <c r="AN222" s="21"/>
      <c r="AO222" s="13" t="str">
        <f t="shared" si="17"/>
        <v xml:space="preserve">   </v>
      </c>
    </row>
    <row r="223" spans="2:41" ht="27" hidden="1" customHeight="1">
      <c r="B223" s="4"/>
      <c r="C223" s="5"/>
      <c r="D223" s="6"/>
      <c r="E223" s="4"/>
      <c r="F223" s="4"/>
      <c r="G223" s="4"/>
      <c r="H223" s="6"/>
      <c r="I223" s="4"/>
      <c r="N223" s="4"/>
      <c r="Q223" s="14"/>
      <c r="R223" s="1"/>
      <c r="W223" s="22"/>
      <c r="X223" s="10"/>
      <c r="Y223" s="5"/>
      <c r="AA223" s="14"/>
      <c r="AC223" s="14"/>
      <c r="AD223" s="17"/>
      <c r="AF223" s="10"/>
      <c r="AH223" s="10"/>
      <c r="AI223" s="10"/>
      <c r="AJ223" s="10"/>
      <c r="AK223" s="10">
        <f t="shared" si="18"/>
        <v>0</v>
      </c>
      <c r="AL223" s="10"/>
      <c r="AM223" s="167" t="e">
        <f t="shared" si="19"/>
        <v>#DIV/0!</v>
      </c>
      <c r="AN223" s="21"/>
      <c r="AO223" s="13" t="str">
        <f t="shared" si="17"/>
        <v xml:space="preserve">   </v>
      </c>
    </row>
    <row r="224" spans="2:41" ht="27" hidden="1" customHeight="1">
      <c r="B224" s="4"/>
      <c r="C224" s="5"/>
      <c r="D224" s="6"/>
      <c r="E224" s="4"/>
      <c r="F224" s="4"/>
      <c r="G224" s="4"/>
      <c r="H224" s="6"/>
      <c r="I224" s="4"/>
      <c r="N224" s="4"/>
      <c r="Q224" s="14"/>
      <c r="R224" s="1"/>
      <c r="W224" s="22"/>
      <c r="X224" s="10"/>
      <c r="Y224" s="5"/>
      <c r="AA224" s="14"/>
      <c r="AC224" s="14"/>
      <c r="AD224" s="17"/>
      <c r="AF224" s="10"/>
      <c r="AH224" s="10"/>
      <c r="AI224" s="10"/>
      <c r="AJ224" s="10"/>
      <c r="AK224" s="10">
        <f t="shared" si="18"/>
        <v>0</v>
      </c>
      <c r="AL224" s="10"/>
      <c r="AM224" s="167" t="e">
        <f t="shared" si="19"/>
        <v>#DIV/0!</v>
      </c>
      <c r="AN224" s="21"/>
      <c r="AO224" s="13" t="str">
        <f t="shared" si="17"/>
        <v xml:space="preserve">   </v>
      </c>
    </row>
    <row r="225" spans="2:41" ht="27" hidden="1" customHeight="1">
      <c r="B225" s="4"/>
      <c r="C225" s="5"/>
      <c r="D225" s="6"/>
      <c r="E225" s="4"/>
      <c r="F225" s="4"/>
      <c r="G225" s="4"/>
      <c r="H225" s="6"/>
      <c r="I225" s="4"/>
      <c r="N225" s="4"/>
      <c r="Q225" s="14"/>
      <c r="R225" s="1"/>
      <c r="W225" s="22"/>
      <c r="X225" s="10"/>
      <c r="Y225" s="5"/>
      <c r="AA225" s="14"/>
      <c r="AC225" s="14"/>
      <c r="AD225" s="17"/>
      <c r="AF225" s="10"/>
      <c r="AH225" s="10"/>
      <c r="AI225" s="10"/>
      <c r="AJ225" s="10"/>
      <c r="AK225" s="10">
        <f t="shared" si="18"/>
        <v>0</v>
      </c>
      <c r="AL225" s="10"/>
      <c r="AM225" s="167" t="e">
        <f t="shared" si="19"/>
        <v>#DIV/0!</v>
      </c>
      <c r="AN225" s="21"/>
      <c r="AO225" s="13" t="str">
        <f t="shared" si="17"/>
        <v xml:space="preserve">   </v>
      </c>
    </row>
    <row r="226" spans="2:41" ht="27" hidden="1" customHeight="1">
      <c r="B226" s="4"/>
      <c r="C226" s="5"/>
      <c r="D226" s="6"/>
      <c r="E226" s="4"/>
      <c r="F226" s="4"/>
      <c r="G226" s="4"/>
      <c r="H226" s="6"/>
      <c r="I226" s="4"/>
      <c r="N226" s="4"/>
      <c r="Q226" s="14"/>
      <c r="R226" s="1"/>
      <c r="W226" s="22"/>
      <c r="X226" s="10"/>
      <c r="Y226" s="5"/>
      <c r="AA226" s="14"/>
      <c r="AC226" s="14"/>
      <c r="AD226" s="17"/>
      <c r="AF226" s="10"/>
      <c r="AH226" s="10"/>
      <c r="AI226" s="10"/>
      <c r="AJ226" s="10"/>
      <c r="AK226" s="10">
        <f t="shared" si="18"/>
        <v>0</v>
      </c>
      <c r="AL226" s="10"/>
      <c r="AM226" s="167" t="e">
        <f t="shared" si="19"/>
        <v>#DIV/0!</v>
      </c>
      <c r="AN226" s="21"/>
      <c r="AO226" s="13" t="str">
        <f t="shared" si="17"/>
        <v xml:space="preserve">   </v>
      </c>
    </row>
    <row r="227" spans="2:41" ht="27" hidden="1" customHeight="1">
      <c r="B227" s="4"/>
      <c r="C227" s="5"/>
      <c r="D227" s="6"/>
      <c r="E227" s="4"/>
      <c r="F227" s="4"/>
      <c r="G227" s="4"/>
      <c r="H227" s="6"/>
      <c r="I227" s="4"/>
      <c r="N227" s="4"/>
      <c r="Q227" s="14"/>
      <c r="R227" s="1"/>
      <c r="W227" s="22"/>
      <c r="X227" s="10"/>
      <c r="Y227" s="5"/>
      <c r="AA227" s="14"/>
      <c r="AC227" s="14"/>
      <c r="AD227" s="17"/>
      <c r="AF227" s="10"/>
      <c r="AH227" s="10"/>
      <c r="AI227" s="10"/>
      <c r="AJ227" s="10"/>
      <c r="AK227" s="10">
        <f t="shared" si="18"/>
        <v>0</v>
      </c>
      <c r="AL227" s="10"/>
      <c r="AM227" s="167" t="e">
        <f t="shared" si="19"/>
        <v>#DIV/0!</v>
      </c>
      <c r="AN227" s="21"/>
      <c r="AO227" s="13" t="str">
        <f t="shared" si="17"/>
        <v xml:space="preserve">   </v>
      </c>
    </row>
    <row r="228" spans="2:41" ht="27" hidden="1" customHeight="1">
      <c r="B228" s="4"/>
      <c r="C228" s="5"/>
      <c r="D228" s="6"/>
      <c r="E228" s="4"/>
      <c r="F228" s="4"/>
      <c r="G228" s="4"/>
      <c r="H228" s="6"/>
      <c r="I228" s="4"/>
      <c r="N228" s="4"/>
      <c r="Q228" s="14"/>
      <c r="R228" s="1"/>
      <c r="W228" s="22"/>
      <c r="X228" s="10"/>
      <c r="Y228" s="5"/>
      <c r="AA228" s="14"/>
      <c r="AC228" s="14"/>
      <c r="AD228" s="17"/>
      <c r="AF228" s="10"/>
      <c r="AH228" s="10"/>
      <c r="AI228" s="10"/>
      <c r="AJ228" s="10"/>
      <c r="AK228" s="10">
        <f t="shared" si="18"/>
        <v>0</v>
      </c>
      <c r="AL228" s="10"/>
      <c r="AM228" s="167" t="e">
        <f t="shared" si="19"/>
        <v>#DIV/0!</v>
      </c>
      <c r="AN228" s="21"/>
      <c r="AO228" s="13" t="str">
        <f t="shared" si="17"/>
        <v xml:space="preserve">   </v>
      </c>
    </row>
    <row r="229" spans="2:41" ht="27" hidden="1" customHeight="1">
      <c r="B229" s="4"/>
      <c r="C229" s="5"/>
      <c r="D229" s="6"/>
      <c r="E229" s="4"/>
      <c r="F229" s="4"/>
      <c r="G229" s="4"/>
      <c r="H229" s="6"/>
      <c r="I229" s="4"/>
      <c r="N229" s="4"/>
      <c r="Q229" s="14"/>
      <c r="R229" s="1"/>
      <c r="W229" s="22"/>
      <c r="X229" s="10"/>
      <c r="Y229" s="5"/>
      <c r="AA229" s="14"/>
      <c r="AC229" s="14"/>
      <c r="AD229" s="17"/>
      <c r="AF229" s="10"/>
      <c r="AH229" s="10"/>
      <c r="AI229" s="10"/>
      <c r="AJ229" s="10"/>
      <c r="AK229" s="10">
        <f t="shared" si="18"/>
        <v>0</v>
      </c>
      <c r="AL229" s="10"/>
      <c r="AM229" s="167" t="e">
        <f t="shared" si="19"/>
        <v>#DIV/0!</v>
      </c>
      <c r="AN229" s="21"/>
      <c r="AO229" s="13" t="str">
        <f t="shared" si="17"/>
        <v xml:space="preserve">   </v>
      </c>
    </row>
    <row r="230" spans="2:41" ht="27" hidden="1" customHeight="1">
      <c r="B230" s="4"/>
      <c r="C230" s="5"/>
      <c r="D230" s="6"/>
      <c r="E230" s="4"/>
      <c r="F230" s="4"/>
      <c r="G230" s="4"/>
      <c r="H230" s="6"/>
      <c r="I230" s="4"/>
      <c r="N230" s="4"/>
      <c r="Q230" s="14"/>
      <c r="R230" s="1"/>
      <c r="W230" s="22"/>
      <c r="X230" s="10"/>
      <c r="Y230" s="5"/>
      <c r="AA230" s="14"/>
      <c r="AC230" s="14"/>
      <c r="AD230" s="17"/>
      <c r="AF230" s="10"/>
      <c r="AH230" s="10"/>
      <c r="AI230" s="10"/>
      <c r="AJ230" s="10"/>
      <c r="AK230" s="10">
        <f t="shared" si="18"/>
        <v>0</v>
      </c>
      <c r="AL230" s="10"/>
      <c r="AM230" s="167" t="e">
        <f t="shared" si="19"/>
        <v>#DIV/0!</v>
      </c>
      <c r="AN230" s="21"/>
      <c r="AO230" s="13" t="str">
        <f t="shared" si="17"/>
        <v xml:space="preserve">   </v>
      </c>
    </row>
    <row r="231" spans="2:41" ht="27" hidden="1" customHeight="1">
      <c r="B231" s="4"/>
      <c r="C231" s="5"/>
      <c r="D231" s="6"/>
      <c r="E231" s="4"/>
      <c r="F231" s="4"/>
      <c r="G231" s="4"/>
      <c r="H231" s="6"/>
      <c r="I231" s="4"/>
      <c r="N231" s="4"/>
      <c r="Q231" s="14"/>
      <c r="R231" s="1"/>
      <c r="W231" s="22"/>
      <c r="X231" s="10"/>
      <c r="Y231" s="5"/>
      <c r="AA231" s="14"/>
      <c r="AC231" s="14"/>
      <c r="AD231" s="17"/>
      <c r="AF231" s="10"/>
      <c r="AH231" s="10"/>
      <c r="AI231" s="10"/>
      <c r="AJ231" s="10"/>
      <c r="AK231" s="10">
        <f t="shared" si="18"/>
        <v>0</v>
      </c>
      <c r="AL231" s="10"/>
      <c r="AM231" s="167" t="e">
        <f t="shared" si="19"/>
        <v>#DIV/0!</v>
      </c>
      <c r="AN231" s="21"/>
      <c r="AO231" s="13" t="str">
        <f t="shared" si="17"/>
        <v xml:space="preserve">   </v>
      </c>
    </row>
    <row r="232" spans="2:41" ht="27" hidden="1" customHeight="1">
      <c r="B232" s="4"/>
      <c r="C232" s="5"/>
      <c r="D232" s="6"/>
      <c r="E232" s="4"/>
      <c r="F232" s="4"/>
      <c r="G232" s="4"/>
      <c r="H232" s="6"/>
      <c r="I232" s="4"/>
      <c r="N232" s="4"/>
      <c r="Q232" s="14"/>
      <c r="R232" s="1"/>
      <c r="W232" s="22"/>
      <c r="X232" s="10"/>
      <c r="Y232" s="5"/>
      <c r="AA232" s="14"/>
      <c r="AC232" s="14"/>
      <c r="AD232" s="17"/>
      <c r="AF232" s="10"/>
      <c r="AH232" s="10"/>
      <c r="AI232" s="10"/>
      <c r="AJ232" s="10"/>
      <c r="AK232" s="10">
        <f t="shared" si="18"/>
        <v>0</v>
      </c>
      <c r="AL232" s="10"/>
      <c r="AM232" s="167" t="e">
        <f t="shared" si="19"/>
        <v>#DIV/0!</v>
      </c>
      <c r="AN232" s="21"/>
      <c r="AO232" s="13" t="str">
        <f t="shared" si="17"/>
        <v xml:space="preserve">   </v>
      </c>
    </row>
    <row r="233" spans="2:41" ht="27" hidden="1" customHeight="1">
      <c r="B233" s="4"/>
      <c r="C233" s="5"/>
      <c r="D233" s="6"/>
      <c r="E233" s="4"/>
      <c r="F233" s="4"/>
      <c r="G233" s="4"/>
      <c r="H233" s="6"/>
      <c r="I233" s="4"/>
      <c r="N233" s="4"/>
      <c r="Q233" s="14"/>
      <c r="R233" s="1"/>
      <c r="W233" s="22"/>
      <c r="X233" s="10"/>
      <c r="Y233" s="5"/>
      <c r="AA233" s="14"/>
      <c r="AC233" s="14"/>
      <c r="AD233" s="17"/>
      <c r="AF233" s="10"/>
      <c r="AH233" s="10"/>
      <c r="AI233" s="10"/>
      <c r="AJ233" s="10"/>
      <c r="AK233" s="10">
        <f t="shared" si="18"/>
        <v>0</v>
      </c>
      <c r="AL233" s="10"/>
      <c r="AM233" s="167" t="e">
        <f t="shared" si="19"/>
        <v>#DIV/0!</v>
      </c>
      <c r="AN233" s="21"/>
      <c r="AO233" s="13" t="str">
        <f t="shared" si="17"/>
        <v xml:space="preserve">   </v>
      </c>
    </row>
    <row r="234" spans="2:41" ht="27" hidden="1" customHeight="1">
      <c r="B234" s="4"/>
      <c r="C234" s="5"/>
      <c r="D234" s="6"/>
      <c r="E234" s="4"/>
      <c r="F234" s="4"/>
      <c r="G234" s="4"/>
      <c r="H234" s="6"/>
      <c r="I234" s="4"/>
      <c r="N234" s="4"/>
      <c r="Q234" s="14"/>
      <c r="R234" s="1"/>
      <c r="W234" s="22"/>
      <c r="X234" s="10"/>
      <c r="Y234" s="5"/>
      <c r="AA234" s="14"/>
      <c r="AC234" s="14"/>
      <c r="AD234" s="17"/>
      <c r="AF234" s="10"/>
      <c r="AH234" s="10"/>
      <c r="AI234" s="10"/>
      <c r="AJ234" s="10"/>
      <c r="AK234" s="10">
        <f t="shared" si="18"/>
        <v>0</v>
      </c>
      <c r="AL234" s="10"/>
      <c r="AM234" s="167" t="e">
        <f t="shared" si="19"/>
        <v>#DIV/0!</v>
      </c>
      <c r="AN234" s="21"/>
      <c r="AO234" s="13" t="str">
        <f t="shared" si="17"/>
        <v xml:space="preserve">   </v>
      </c>
    </row>
    <row r="235" spans="2:41" ht="27" hidden="1" customHeight="1">
      <c r="B235" s="4"/>
      <c r="C235" s="5"/>
      <c r="D235" s="6"/>
      <c r="E235" s="4"/>
      <c r="F235" s="4"/>
      <c r="G235" s="4"/>
      <c r="H235" s="6"/>
      <c r="I235" s="4"/>
      <c r="N235" s="4"/>
      <c r="Q235" s="14"/>
      <c r="R235" s="1"/>
      <c r="W235" s="22"/>
      <c r="X235" s="10"/>
      <c r="Y235" s="5"/>
      <c r="AA235" s="14"/>
      <c r="AC235" s="14"/>
      <c r="AD235" s="17"/>
      <c r="AF235" s="10"/>
      <c r="AH235" s="10"/>
      <c r="AI235" s="10"/>
      <c r="AJ235" s="10"/>
      <c r="AK235" s="10">
        <f t="shared" si="18"/>
        <v>0</v>
      </c>
      <c r="AL235" s="10"/>
      <c r="AM235" s="167" t="e">
        <f t="shared" si="19"/>
        <v>#DIV/0!</v>
      </c>
      <c r="AN235" s="21"/>
      <c r="AO235" s="13" t="str">
        <f t="shared" si="17"/>
        <v xml:space="preserve">   </v>
      </c>
    </row>
    <row r="236" spans="2:41" ht="27" hidden="1" customHeight="1">
      <c r="B236" s="4"/>
      <c r="C236" s="5"/>
      <c r="D236" s="6"/>
      <c r="E236" s="4"/>
      <c r="F236" s="4"/>
      <c r="G236" s="4"/>
      <c r="H236" s="6"/>
      <c r="I236" s="4"/>
      <c r="N236" s="4"/>
      <c r="Q236" s="14"/>
      <c r="R236" s="1"/>
      <c r="W236" s="22"/>
      <c r="X236" s="10"/>
      <c r="Y236" s="5"/>
      <c r="AA236" s="14"/>
      <c r="AC236" s="14"/>
      <c r="AD236" s="17"/>
      <c r="AF236" s="10"/>
      <c r="AH236" s="10"/>
      <c r="AI236" s="10"/>
      <c r="AJ236" s="10"/>
      <c r="AK236" s="10">
        <f t="shared" si="18"/>
        <v>0</v>
      </c>
      <c r="AL236" s="10"/>
      <c r="AM236" s="167" t="e">
        <f t="shared" si="19"/>
        <v>#DIV/0!</v>
      </c>
      <c r="AN236" s="21"/>
      <c r="AO236" s="13" t="str">
        <f t="shared" si="17"/>
        <v xml:space="preserve">   </v>
      </c>
    </row>
    <row r="237" spans="2:41" ht="27" hidden="1" customHeight="1">
      <c r="B237" s="4"/>
      <c r="C237" s="5"/>
      <c r="D237" s="6"/>
      <c r="E237" s="4"/>
      <c r="F237" s="4"/>
      <c r="G237" s="4"/>
      <c r="H237" s="6"/>
      <c r="I237" s="4"/>
      <c r="N237" s="4"/>
      <c r="Q237" s="14"/>
      <c r="R237" s="1"/>
      <c r="W237" s="22"/>
      <c r="X237" s="10"/>
      <c r="Y237" s="5"/>
      <c r="AA237" s="14"/>
      <c r="AC237" s="14"/>
      <c r="AD237" s="17"/>
      <c r="AF237" s="10"/>
      <c r="AH237" s="10"/>
      <c r="AI237" s="10"/>
      <c r="AJ237" s="10"/>
      <c r="AK237" s="10">
        <f t="shared" si="18"/>
        <v>0</v>
      </c>
      <c r="AL237" s="10"/>
      <c r="AM237" s="167" t="e">
        <f t="shared" si="19"/>
        <v>#DIV/0!</v>
      </c>
      <c r="AN237" s="21"/>
      <c r="AO237" s="13" t="str">
        <f t="shared" si="17"/>
        <v xml:space="preserve">   </v>
      </c>
    </row>
    <row r="238" spans="2:41" ht="27" hidden="1" customHeight="1">
      <c r="B238" s="4"/>
      <c r="C238" s="5"/>
      <c r="D238" s="6"/>
      <c r="E238" s="4"/>
      <c r="F238" s="4"/>
      <c r="G238" s="4"/>
      <c r="H238" s="6"/>
      <c r="I238" s="4"/>
      <c r="N238" s="4"/>
      <c r="Q238" s="14"/>
      <c r="R238" s="1"/>
      <c r="W238" s="22"/>
      <c r="X238" s="10"/>
      <c r="Y238" s="5"/>
      <c r="AA238" s="14"/>
      <c r="AC238" s="14"/>
      <c r="AD238" s="17"/>
      <c r="AF238" s="10"/>
      <c r="AH238" s="10"/>
      <c r="AI238" s="10"/>
      <c r="AJ238" s="10"/>
      <c r="AK238" s="10">
        <f t="shared" si="18"/>
        <v>0</v>
      </c>
      <c r="AL238" s="10"/>
      <c r="AM238" s="167" t="e">
        <f t="shared" si="19"/>
        <v>#DIV/0!</v>
      </c>
      <c r="AN238" s="21"/>
      <c r="AO238" s="13" t="str">
        <f t="shared" si="17"/>
        <v xml:space="preserve">   </v>
      </c>
    </row>
    <row r="239" spans="2:41" ht="27" hidden="1" customHeight="1">
      <c r="B239" s="4"/>
      <c r="C239" s="5"/>
      <c r="D239" s="6"/>
      <c r="E239" s="4"/>
      <c r="F239" s="4"/>
      <c r="G239" s="4"/>
      <c r="H239" s="6"/>
      <c r="I239" s="4"/>
      <c r="N239" s="4"/>
      <c r="Q239" s="14"/>
      <c r="R239" s="1"/>
      <c r="W239" s="22"/>
      <c r="X239" s="10"/>
      <c r="Y239" s="5"/>
      <c r="AA239" s="14"/>
      <c r="AC239" s="14"/>
      <c r="AD239" s="17"/>
      <c r="AF239" s="10"/>
      <c r="AH239" s="10"/>
      <c r="AI239" s="10"/>
      <c r="AJ239" s="10"/>
      <c r="AK239" s="10">
        <f t="shared" si="18"/>
        <v>0</v>
      </c>
      <c r="AL239" s="10"/>
      <c r="AM239" s="167" t="e">
        <f t="shared" si="19"/>
        <v>#DIV/0!</v>
      </c>
      <c r="AN239" s="21"/>
      <c r="AO239" s="13" t="str">
        <f t="shared" si="17"/>
        <v xml:space="preserve">   </v>
      </c>
    </row>
    <row r="240" spans="2:41" ht="27" hidden="1" customHeight="1">
      <c r="B240" s="4"/>
      <c r="C240" s="5"/>
      <c r="D240" s="6"/>
      <c r="E240" s="4"/>
      <c r="F240" s="4"/>
      <c r="G240" s="4"/>
      <c r="H240" s="6"/>
      <c r="I240" s="4"/>
      <c r="N240" s="4"/>
      <c r="Q240" s="14"/>
      <c r="R240" s="1"/>
      <c r="W240" s="22"/>
      <c r="X240" s="10"/>
      <c r="Y240" s="5"/>
      <c r="AA240" s="14"/>
      <c r="AC240" s="14"/>
      <c r="AD240" s="17"/>
      <c r="AF240" s="10"/>
      <c r="AH240" s="10"/>
      <c r="AI240" s="10"/>
      <c r="AJ240" s="10"/>
      <c r="AK240" s="10">
        <f t="shared" si="18"/>
        <v>0</v>
      </c>
      <c r="AL240" s="10"/>
      <c r="AM240" s="167" t="e">
        <f t="shared" si="19"/>
        <v>#DIV/0!</v>
      </c>
      <c r="AN240" s="21"/>
      <c r="AO240" s="13" t="str">
        <f t="shared" si="17"/>
        <v xml:space="preserve">   </v>
      </c>
    </row>
    <row r="241" spans="2:41" ht="27" hidden="1" customHeight="1">
      <c r="B241" s="4"/>
      <c r="C241" s="5"/>
      <c r="D241" s="6"/>
      <c r="E241" s="4"/>
      <c r="F241" s="4"/>
      <c r="G241" s="4"/>
      <c r="H241" s="6"/>
      <c r="I241" s="4"/>
      <c r="N241" s="4"/>
      <c r="Q241" s="14"/>
      <c r="R241" s="1"/>
      <c r="W241" s="22"/>
      <c r="X241" s="10"/>
      <c r="Y241" s="5"/>
      <c r="AA241" s="14"/>
      <c r="AC241" s="14"/>
      <c r="AD241" s="17"/>
      <c r="AF241" s="10"/>
      <c r="AH241" s="10"/>
      <c r="AI241" s="10"/>
      <c r="AJ241" s="10"/>
      <c r="AK241" s="10">
        <f t="shared" si="18"/>
        <v>0</v>
      </c>
      <c r="AL241" s="10"/>
      <c r="AM241" s="167" t="e">
        <f t="shared" si="19"/>
        <v>#DIV/0!</v>
      </c>
      <c r="AN241" s="21"/>
      <c r="AO241" s="13" t="str">
        <f t="shared" si="17"/>
        <v xml:space="preserve">   </v>
      </c>
    </row>
    <row r="242" spans="2:41" ht="27" hidden="1" customHeight="1">
      <c r="B242" s="4"/>
      <c r="C242" s="5"/>
      <c r="D242" s="6"/>
      <c r="E242" s="4"/>
      <c r="F242" s="4"/>
      <c r="G242" s="4"/>
      <c r="H242" s="6"/>
      <c r="I242" s="4"/>
      <c r="N242" s="4"/>
      <c r="Q242" s="14"/>
      <c r="R242" s="1"/>
      <c r="W242" s="22"/>
      <c r="X242" s="10"/>
      <c r="Y242" s="5"/>
      <c r="AA242" s="14"/>
      <c r="AC242" s="14"/>
      <c r="AD242" s="17"/>
      <c r="AF242" s="10"/>
      <c r="AH242" s="10"/>
      <c r="AI242" s="10"/>
      <c r="AJ242" s="10"/>
      <c r="AK242" s="10">
        <f t="shared" si="18"/>
        <v>0</v>
      </c>
      <c r="AL242" s="10"/>
      <c r="AM242" s="167" t="e">
        <f t="shared" si="19"/>
        <v>#DIV/0!</v>
      </c>
      <c r="AN242" s="21"/>
      <c r="AO242" s="13" t="str">
        <f t="shared" si="17"/>
        <v xml:space="preserve">   </v>
      </c>
    </row>
    <row r="243" spans="2:41" ht="27" hidden="1" customHeight="1">
      <c r="B243" s="4"/>
      <c r="C243" s="5"/>
      <c r="D243" s="6"/>
      <c r="E243" s="4"/>
      <c r="F243" s="4"/>
      <c r="G243" s="4"/>
      <c r="H243" s="6"/>
      <c r="I243" s="4"/>
      <c r="N243" s="4"/>
      <c r="Q243" s="14"/>
      <c r="R243" s="1"/>
      <c r="W243" s="22"/>
      <c r="X243" s="10"/>
      <c r="Y243" s="5"/>
      <c r="AA243" s="14"/>
      <c r="AC243" s="14"/>
      <c r="AD243" s="17"/>
      <c r="AF243" s="10"/>
      <c r="AH243" s="10"/>
      <c r="AI243" s="10"/>
      <c r="AJ243" s="10"/>
      <c r="AK243" s="10">
        <f t="shared" si="18"/>
        <v>0</v>
      </c>
      <c r="AL243" s="10"/>
      <c r="AM243" s="167" t="e">
        <f t="shared" si="19"/>
        <v>#DIV/0!</v>
      </c>
      <c r="AN243" s="21"/>
      <c r="AO243" s="13" t="str">
        <f t="shared" si="17"/>
        <v xml:space="preserve">   </v>
      </c>
    </row>
    <row r="244" spans="2:41" ht="27" hidden="1" customHeight="1">
      <c r="B244" s="4"/>
      <c r="C244" s="5"/>
      <c r="D244" s="6"/>
      <c r="E244" s="4"/>
      <c r="F244" s="4"/>
      <c r="G244" s="4"/>
      <c r="H244" s="6"/>
      <c r="I244" s="4"/>
      <c r="N244" s="4"/>
      <c r="Q244" s="14"/>
      <c r="R244" s="1"/>
      <c r="W244" s="22"/>
      <c r="X244" s="10"/>
      <c r="Y244" s="5"/>
      <c r="AA244" s="14"/>
      <c r="AC244" s="14"/>
      <c r="AD244" s="17"/>
      <c r="AF244" s="10"/>
      <c r="AH244" s="10"/>
      <c r="AI244" s="10"/>
      <c r="AJ244" s="10"/>
      <c r="AK244" s="10">
        <f t="shared" si="18"/>
        <v>0</v>
      </c>
      <c r="AL244" s="10"/>
      <c r="AM244" s="167" t="e">
        <f t="shared" si="19"/>
        <v>#DIV/0!</v>
      </c>
      <c r="AN244" s="21"/>
      <c r="AO244" s="13" t="str">
        <f t="shared" si="17"/>
        <v xml:space="preserve">   </v>
      </c>
    </row>
    <row r="245" spans="2:41" ht="27" hidden="1" customHeight="1">
      <c r="B245" s="4"/>
      <c r="C245" s="5"/>
      <c r="D245" s="6"/>
      <c r="E245" s="4"/>
      <c r="F245" s="4"/>
      <c r="G245" s="4"/>
      <c r="H245" s="6"/>
      <c r="I245" s="4"/>
      <c r="N245" s="4"/>
      <c r="Q245" s="14"/>
      <c r="R245" s="1"/>
      <c r="W245" s="22"/>
      <c r="X245" s="10"/>
      <c r="Y245" s="5"/>
      <c r="AA245" s="14"/>
      <c r="AC245" s="14"/>
      <c r="AD245" s="17"/>
      <c r="AF245" s="10"/>
      <c r="AH245" s="10"/>
      <c r="AI245" s="10"/>
      <c r="AJ245" s="10"/>
      <c r="AK245" s="10">
        <f t="shared" si="18"/>
        <v>0</v>
      </c>
      <c r="AL245" s="10"/>
      <c r="AM245" s="167" t="e">
        <f t="shared" si="19"/>
        <v>#DIV/0!</v>
      </c>
      <c r="AN245" s="21"/>
      <c r="AO245" s="13" t="str">
        <f t="shared" si="17"/>
        <v xml:space="preserve">   </v>
      </c>
    </row>
    <row r="246" spans="2:41" ht="27" hidden="1" customHeight="1">
      <c r="B246" s="4"/>
      <c r="C246" s="5"/>
      <c r="D246" s="6"/>
      <c r="E246" s="4"/>
      <c r="F246" s="4"/>
      <c r="G246" s="4"/>
      <c r="H246" s="6"/>
      <c r="I246" s="4"/>
      <c r="N246" s="4"/>
      <c r="Q246" s="14"/>
      <c r="R246" s="1"/>
      <c r="W246" s="22"/>
      <c r="X246" s="10"/>
      <c r="Y246" s="5"/>
      <c r="AA246" s="14"/>
      <c r="AC246" s="14"/>
      <c r="AD246" s="17"/>
      <c r="AF246" s="10"/>
      <c r="AH246" s="10"/>
      <c r="AI246" s="10"/>
      <c r="AJ246" s="10"/>
      <c r="AK246" s="10">
        <f t="shared" si="18"/>
        <v>0</v>
      </c>
      <c r="AL246" s="10"/>
      <c r="AM246" s="167" t="e">
        <f t="shared" si="19"/>
        <v>#DIV/0!</v>
      </c>
      <c r="AN246" s="21"/>
      <c r="AO246" s="13" t="str">
        <f t="shared" si="17"/>
        <v xml:space="preserve">   </v>
      </c>
    </row>
    <row r="247" spans="2:41" ht="27" hidden="1" customHeight="1">
      <c r="B247" s="4"/>
      <c r="C247" s="5"/>
      <c r="D247" s="6"/>
      <c r="E247" s="4"/>
      <c r="F247" s="4"/>
      <c r="G247" s="4"/>
      <c r="H247" s="6"/>
      <c r="I247" s="4"/>
      <c r="N247" s="4"/>
      <c r="Q247" s="14"/>
      <c r="R247" s="1"/>
      <c r="W247" s="22"/>
      <c r="X247" s="10"/>
      <c r="Y247" s="5"/>
      <c r="AA247" s="14"/>
      <c r="AC247" s="14"/>
      <c r="AD247" s="17"/>
      <c r="AF247" s="10"/>
      <c r="AH247" s="10"/>
      <c r="AI247" s="10"/>
      <c r="AJ247" s="10"/>
      <c r="AK247" s="10">
        <f t="shared" si="18"/>
        <v>0</v>
      </c>
      <c r="AL247" s="10"/>
      <c r="AM247" s="167" t="e">
        <f t="shared" si="19"/>
        <v>#DIV/0!</v>
      </c>
      <c r="AN247" s="21"/>
      <c r="AO247" s="13" t="str">
        <f t="shared" si="17"/>
        <v xml:space="preserve">   </v>
      </c>
    </row>
    <row r="248" spans="2:41" ht="27" hidden="1" customHeight="1">
      <c r="B248" s="4"/>
      <c r="C248" s="5"/>
      <c r="D248" s="6"/>
      <c r="E248" s="4"/>
      <c r="F248" s="4"/>
      <c r="G248" s="4"/>
      <c r="H248" s="6"/>
      <c r="I248" s="4"/>
      <c r="N248" s="4"/>
      <c r="Q248" s="14"/>
      <c r="R248" s="1"/>
      <c r="W248" s="22"/>
      <c r="X248" s="10"/>
      <c r="Y248" s="5"/>
      <c r="AA248" s="14"/>
      <c r="AC248" s="14"/>
      <c r="AD248" s="17"/>
      <c r="AF248" s="10"/>
      <c r="AH248" s="10"/>
      <c r="AI248" s="10"/>
      <c r="AJ248" s="10"/>
      <c r="AK248" s="10">
        <f t="shared" si="18"/>
        <v>0</v>
      </c>
      <c r="AL248" s="10"/>
      <c r="AM248" s="167" t="e">
        <f t="shared" si="19"/>
        <v>#DIV/0!</v>
      </c>
      <c r="AN248" s="21"/>
      <c r="AO248" s="13" t="str">
        <f t="shared" si="17"/>
        <v xml:space="preserve">   </v>
      </c>
    </row>
    <row r="249" spans="2:41" ht="27" hidden="1" customHeight="1">
      <c r="B249" s="4"/>
      <c r="C249" s="5"/>
      <c r="D249" s="6"/>
      <c r="E249" s="4"/>
      <c r="F249" s="4"/>
      <c r="G249" s="4"/>
      <c r="H249" s="6"/>
      <c r="I249" s="4"/>
      <c r="N249" s="4"/>
      <c r="Q249" s="14"/>
      <c r="R249" s="1"/>
      <c r="W249" s="22"/>
      <c r="X249" s="10"/>
      <c r="Y249" s="5"/>
      <c r="AA249" s="14"/>
      <c r="AC249" s="14"/>
      <c r="AD249" s="17"/>
      <c r="AF249" s="10"/>
      <c r="AH249" s="10"/>
      <c r="AI249" s="10"/>
      <c r="AJ249" s="10"/>
      <c r="AK249" s="10">
        <f t="shared" si="18"/>
        <v>0</v>
      </c>
      <c r="AL249" s="10"/>
      <c r="AM249" s="167" t="e">
        <f t="shared" si="19"/>
        <v>#DIV/0!</v>
      </c>
      <c r="AN249" s="21"/>
      <c r="AO249" s="13" t="str">
        <f t="shared" si="17"/>
        <v xml:space="preserve">   </v>
      </c>
    </row>
    <row r="250" spans="2:41" ht="27" hidden="1" customHeight="1">
      <c r="B250" s="4"/>
      <c r="C250" s="5"/>
      <c r="D250" s="6"/>
      <c r="E250" s="4"/>
      <c r="F250" s="4"/>
      <c r="G250" s="4"/>
      <c r="H250" s="6"/>
      <c r="I250" s="4"/>
      <c r="N250" s="4"/>
      <c r="Q250" s="14"/>
      <c r="R250" s="1"/>
      <c r="W250" s="22"/>
      <c r="X250" s="10"/>
      <c r="Y250" s="5"/>
      <c r="AA250" s="14"/>
      <c r="AC250" s="14"/>
      <c r="AD250" s="17"/>
      <c r="AF250" s="10"/>
      <c r="AH250" s="10"/>
      <c r="AI250" s="10"/>
      <c r="AJ250" s="10"/>
      <c r="AK250" s="10">
        <f t="shared" si="18"/>
        <v>0</v>
      </c>
      <c r="AL250" s="10"/>
      <c r="AM250" s="167" t="e">
        <f t="shared" si="19"/>
        <v>#DIV/0!</v>
      </c>
      <c r="AN250" s="21"/>
      <c r="AO250" s="13" t="str">
        <f t="shared" si="17"/>
        <v xml:space="preserve">   </v>
      </c>
    </row>
    <row r="251" spans="2:41" ht="27" hidden="1" customHeight="1">
      <c r="B251" s="4"/>
      <c r="C251" s="5"/>
      <c r="D251" s="6"/>
      <c r="E251" s="4"/>
      <c r="F251" s="4"/>
      <c r="G251" s="4"/>
      <c r="H251" s="6"/>
      <c r="I251" s="4"/>
      <c r="N251" s="4"/>
      <c r="Q251" s="14"/>
      <c r="R251" s="1"/>
      <c r="W251" s="22"/>
      <c r="X251" s="10"/>
      <c r="Y251" s="5"/>
      <c r="AA251" s="14"/>
      <c r="AC251" s="14"/>
      <c r="AD251" s="17"/>
      <c r="AF251" s="10"/>
      <c r="AH251" s="10"/>
      <c r="AI251" s="10"/>
      <c r="AJ251" s="10"/>
      <c r="AK251" s="10">
        <f t="shared" si="18"/>
        <v>0</v>
      </c>
      <c r="AL251" s="10"/>
      <c r="AM251" s="167" t="e">
        <f t="shared" si="19"/>
        <v>#DIV/0!</v>
      </c>
      <c r="AN251" s="21"/>
      <c r="AO251" s="13" t="str">
        <f t="shared" ref="AO251:AO272" si="20">+C251&amp;" "&amp;D251&amp;" "&amp;" "&amp;U251</f>
        <v xml:space="preserve">   </v>
      </c>
    </row>
    <row r="252" spans="2:41" ht="27" hidden="1" customHeight="1">
      <c r="B252" s="4"/>
      <c r="C252" s="5"/>
      <c r="D252" s="6"/>
      <c r="E252" s="4"/>
      <c r="F252" s="4"/>
      <c r="G252" s="4"/>
      <c r="H252" s="6"/>
      <c r="I252" s="4"/>
      <c r="N252" s="4"/>
      <c r="Q252" s="14"/>
      <c r="R252" s="1"/>
      <c r="W252" s="22"/>
      <c r="X252" s="10"/>
      <c r="Y252" s="5"/>
      <c r="AA252" s="14"/>
      <c r="AC252" s="14"/>
      <c r="AD252" s="17"/>
      <c r="AF252" s="10"/>
      <c r="AH252" s="10"/>
      <c r="AI252" s="10"/>
      <c r="AJ252" s="10"/>
      <c r="AK252" s="10">
        <f t="shared" si="18"/>
        <v>0</v>
      </c>
      <c r="AL252" s="10"/>
      <c r="AM252" s="167" t="e">
        <f t="shared" si="19"/>
        <v>#DIV/0!</v>
      </c>
      <c r="AN252" s="21"/>
      <c r="AO252" s="13" t="str">
        <f t="shared" si="20"/>
        <v xml:space="preserve">   </v>
      </c>
    </row>
    <row r="253" spans="2:41" ht="27" hidden="1" customHeight="1">
      <c r="B253" s="4"/>
      <c r="C253" s="5"/>
      <c r="D253" s="6"/>
      <c r="E253" s="4"/>
      <c r="F253" s="4"/>
      <c r="G253" s="4"/>
      <c r="H253" s="6"/>
      <c r="I253" s="4"/>
      <c r="N253" s="4"/>
      <c r="Q253" s="14"/>
      <c r="R253" s="1"/>
      <c r="W253" s="22"/>
      <c r="X253" s="10"/>
      <c r="Y253" s="5"/>
      <c r="AA253" s="14"/>
      <c r="AC253" s="14"/>
      <c r="AD253" s="17"/>
      <c r="AF253" s="10"/>
      <c r="AH253" s="10"/>
      <c r="AI253" s="10"/>
      <c r="AJ253" s="10"/>
      <c r="AK253" s="10">
        <f t="shared" si="18"/>
        <v>0</v>
      </c>
      <c r="AL253" s="10"/>
      <c r="AM253" s="167" t="e">
        <f t="shared" si="19"/>
        <v>#DIV/0!</v>
      </c>
      <c r="AN253" s="21"/>
      <c r="AO253" s="13" t="str">
        <f t="shared" si="20"/>
        <v xml:space="preserve">   </v>
      </c>
    </row>
    <row r="254" spans="2:41" ht="27" hidden="1" customHeight="1">
      <c r="B254" s="4"/>
      <c r="C254" s="5"/>
      <c r="D254" s="6"/>
      <c r="E254" s="4"/>
      <c r="F254" s="4"/>
      <c r="G254" s="4"/>
      <c r="H254" s="6"/>
      <c r="I254" s="4"/>
      <c r="N254" s="4"/>
      <c r="Q254" s="14"/>
      <c r="R254" s="1"/>
      <c r="W254" s="22"/>
      <c r="X254" s="10"/>
      <c r="Y254" s="5"/>
      <c r="AA254" s="14"/>
      <c r="AC254" s="14"/>
      <c r="AD254" s="17"/>
      <c r="AF254" s="10"/>
      <c r="AH254" s="10"/>
      <c r="AI254" s="10"/>
      <c r="AJ254" s="10"/>
      <c r="AK254" s="10">
        <f t="shared" si="18"/>
        <v>0</v>
      </c>
      <c r="AL254" s="10"/>
      <c r="AM254" s="167" t="e">
        <f t="shared" si="19"/>
        <v>#DIV/0!</v>
      </c>
      <c r="AN254" s="21"/>
      <c r="AO254" s="13" t="str">
        <f t="shared" si="20"/>
        <v xml:space="preserve">   </v>
      </c>
    </row>
    <row r="255" spans="2:41" ht="27" hidden="1" customHeight="1">
      <c r="B255" s="4"/>
      <c r="C255" s="5"/>
      <c r="D255" s="6"/>
      <c r="E255" s="4"/>
      <c r="F255" s="4"/>
      <c r="G255" s="4"/>
      <c r="H255" s="6"/>
      <c r="I255" s="4"/>
      <c r="N255" s="4"/>
      <c r="Q255" s="14"/>
      <c r="R255" s="1"/>
      <c r="W255" s="22"/>
      <c r="X255" s="10"/>
      <c r="Y255" s="5"/>
      <c r="AA255" s="14"/>
      <c r="AC255" s="14"/>
      <c r="AD255" s="17"/>
      <c r="AF255" s="10"/>
      <c r="AH255" s="10"/>
      <c r="AI255" s="10"/>
      <c r="AJ255" s="10"/>
      <c r="AK255" s="10">
        <f t="shared" si="18"/>
        <v>0</v>
      </c>
      <c r="AL255" s="10"/>
      <c r="AM255" s="167" t="e">
        <f t="shared" si="19"/>
        <v>#DIV/0!</v>
      </c>
      <c r="AN255" s="21"/>
      <c r="AO255" s="13" t="str">
        <f t="shared" si="20"/>
        <v xml:space="preserve">   </v>
      </c>
    </row>
    <row r="256" spans="2:41" ht="27" hidden="1" customHeight="1">
      <c r="B256" s="4"/>
      <c r="C256" s="5"/>
      <c r="D256" s="6"/>
      <c r="E256" s="4"/>
      <c r="F256" s="4"/>
      <c r="G256" s="4"/>
      <c r="H256" s="6"/>
      <c r="I256" s="4"/>
      <c r="N256" s="4"/>
      <c r="Q256" s="14"/>
      <c r="R256" s="1"/>
      <c r="W256" s="22"/>
      <c r="X256" s="10"/>
      <c r="Y256" s="5"/>
      <c r="AA256" s="14"/>
      <c r="AC256" s="14"/>
      <c r="AD256" s="17"/>
      <c r="AF256" s="10"/>
      <c r="AH256" s="10"/>
      <c r="AI256" s="10"/>
      <c r="AJ256" s="10"/>
      <c r="AK256" s="10">
        <f t="shared" si="18"/>
        <v>0</v>
      </c>
      <c r="AL256" s="10"/>
      <c r="AM256" s="167" t="e">
        <f t="shared" si="19"/>
        <v>#DIV/0!</v>
      </c>
      <c r="AN256" s="21"/>
      <c r="AO256" s="13" t="str">
        <f t="shared" si="20"/>
        <v xml:space="preserve">   </v>
      </c>
    </row>
    <row r="257" spans="2:41" ht="27" hidden="1" customHeight="1">
      <c r="B257" s="4"/>
      <c r="C257" s="5"/>
      <c r="D257" s="6"/>
      <c r="E257" s="4"/>
      <c r="F257" s="4"/>
      <c r="G257" s="4"/>
      <c r="H257" s="6"/>
      <c r="I257" s="4"/>
      <c r="N257" s="4"/>
      <c r="Q257" s="14"/>
      <c r="R257" s="1"/>
      <c r="W257" s="22"/>
      <c r="X257" s="10"/>
      <c r="Y257" s="5"/>
      <c r="AA257" s="14"/>
      <c r="AC257" s="14"/>
      <c r="AD257" s="17"/>
      <c r="AF257" s="10"/>
      <c r="AH257" s="10"/>
      <c r="AI257" s="10"/>
      <c r="AJ257" s="10"/>
      <c r="AK257" s="10">
        <f t="shared" si="18"/>
        <v>0</v>
      </c>
      <c r="AL257" s="10"/>
      <c r="AM257" s="167" t="e">
        <f t="shared" si="19"/>
        <v>#DIV/0!</v>
      </c>
      <c r="AN257" s="21"/>
      <c r="AO257" s="13" t="str">
        <f t="shared" si="20"/>
        <v xml:space="preserve">   </v>
      </c>
    </row>
    <row r="258" spans="2:41" ht="27" hidden="1" customHeight="1">
      <c r="B258" s="4"/>
      <c r="C258" s="5"/>
      <c r="D258" s="6"/>
      <c r="E258" s="4"/>
      <c r="F258" s="4"/>
      <c r="G258" s="4"/>
      <c r="H258" s="6"/>
      <c r="I258" s="4"/>
      <c r="N258" s="4"/>
      <c r="Q258" s="14"/>
      <c r="R258" s="1"/>
      <c r="W258" s="22"/>
      <c r="X258" s="10"/>
      <c r="Y258" s="5"/>
      <c r="AA258" s="14"/>
      <c r="AC258" s="14"/>
      <c r="AD258" s="17"/>
      <c r="AF258" s="10"/>
      <c r="AH258" s="10"/>
      <c r="AI258" s="10"/>
      <c r="AJ258" s="10"/>
      <c r="AK258" s="10">
        <f t="shared" si="18"/>
        <v>0</v>
      </c>
      <c r="AL258" s="10"/>
      <c r="AM258" s="167" t="e">
        <f t="shared" si="19"/>
        <v>#DIV/0!</v>
      </c>
      <c r="AN258" s="21"/>
      <c r="AO258" s="13" t="str">
        <f t="shared" si="20"/>
        <v xml:space="preserve">   </v>
      </c>
    </row>
    <row r="259" spans="2:41" ht="27" hidden="1" customHeight="1">
      <c r="B259" s="4"/>
      <c r="C259" s="5"/>
      <c r="D259" s="6"/>
      <c r="E259" s="4"/>
      <c r="F259" s="4"/>
      <c r="G259" s="4"/>
      <c r="H259" s="6"/>
      <c r="I259" s="4"/>
      <c r="N259" s="4"/>
      <c r="Q259" s="14"/>
      <c r="R259" s="1"/>
      <c r="W259" s="22"/>
      <c r="X259" s="10"/>
      <c r="Y259" s="5"/>
      <c r="AA259" s="14"/>
      <c r="AC259" s="14"/>
      <c r="AD259" s="17"/>
      <c r="AF259" s="10"/>
      <c r="AH259" s="10"/>
      <c r="AI259" s="10"/>
      <c r="AJ259" s="10"/>
      <c r="AK259" s="10">
        <f t="shared" si="18"/>
        <v>0</v>
      </c>
      <c r="AL259" s="10"/>
      <c r="AM259" s="167" t="e">
        <f t="shared" si="19"/>
        <v>#DIV/0!</v>
      </c>
      <c r="AN259" s="21"/>
      <c r="AO259" s="13" t="str">
        <f t="shared" si="20"/>
        <v xml:space="preserve">   </v>
      </c>
    </row>
    <row r="260" spans="2:41" ht="27" hidden="1" customHeight="1">
      <c r="B260" s="4"/>
      <c r="C260" s="5"/>
      <c r="D260" s="6"/>
      <c r="E260" s="4"/>
      <c r="F260" s="4"/>
      <c r="G260" s="4"/>
      <c r="H260" s="6"/>
      <c r="I260" s="4"/>
      <c r="N260" s="4"/>
      <c r="Q260" s="14"/>
      <c r="R260" s="1"/>
      <c r="W260" s="22"/>
      <c r="X260" s="10"/>
      <c r="Y260" s="5"/>
      <c r="AA260" s="14"/>
      <c r="AC260" s="14"/>
      <c r="AD260" s="17"/>
      <c r="AF260" s="10"/>
      <c r="AH260" s="10"/>
      <c r="AI260" s="10"/>
      <c r="AJ260" s="10"/>
      <c r="AK260" s="10">
        <f t="shared" ref="AK260:AK272" si="21">R260*$AM$1</f>
        <v>0</v>
      </c>
      <c r="AL260" s="10"/>
      <c r="AM260" s="167" t="e">
        <f t="shared" ref="AM260:AM272" si="22">AK260/X260</f>
        <v>#DIV/0!</v>
      </c>
      <c r="AN260" s="21"/>
      <c r="AO260" s="13" t="str">
        <f t="shared" si="20"/>
        <v xml:space="preserve">   </v>
      </c>
    </row>
    <row r="261" spans="2:41" ht="27" hidden="1" customHeight="1">
      <c r="B261" s="4"/>
      <c r="C261" s="5"/>
      <c r="D261" s="6"/>
      <c r="E261" s="4"/>
      <c r="F261" s="4"/>
      <c r="G261" s="4"/>
      <c r="H261" s="6"/>
      <c r="I261" s="4"/>
      <c r="N261" s="4"/>
      <c r="Q261" s="14"/>
      <c r="R261" s="1"/>
      <c r="W261" s="22"/>
      <c r="X261" s="10"/>
      <c r="Y261" s="5"/>
      <c r="AA261" s="14"/>
      <c r="AC261" s="14"/>
      <c r="AD261" s="17"/>
      <c r="AF261" s="10"/>
      <c r="AH261" s="10"/>
      <c r="AI261" s="10"/>
      <c r="AJ261" s="10"/>
      <c r="AK261" s="10">
        <f t="shared" si="21"/>
        <v>0</v>
      </c>
      <c r="AL261" s="10"/>
      <c r="AM261" s="167" t="e">
        <f t="shared" si="22"/>
        <v>#DIV/0!</v>
      </c>
      <c r="AN261" s="21"/>
      <c r="AO261" s="13" t="str">
        <f t="shared" si="20"/>
        <v xml:space="preserve">   </v>
      </c>
    </row>
    <row r="262" spans="2:41" ht="27" hidden="1" customHeight="1">
      <c r="B262" s="4"/>
      <c r="C262" s="5"/>
      <c r="D262" s="6"/>
      <c r="E262" s="4"/>
      <c r="F262" s="4"/>
      <c r="G262" s="4"/>
      <c r="H262" s="6"/>
      <c r="I262" s="4"/>
      <c r="N262" s="4"/>
      <c r="Q262" s="14"/>
      <c r="R262" s="1"/>
      <c r="W262" s="22"/>
      <c r="X262" s="10"/>
      <c r="Y262" s="5"/>
      <c r="AA262" s="14"/>
      <c r="AC262" s="14"/>
      <c r="AD262" s="17"/>
      <c r="AF262" s="10"/>
      <c r="AH262" s="10"/>
      <c r="AI262" s="10"/>
      <c r="AJ262" s="10"/>
      <c r="AK262" s="10">
        <f t="shared" si="21"/>
        <v>0</v>
      </c>
      <c r="AL262" s="10"/>
      <c r="AM262" s="167" t="e">
        <f t="shared" si="22"/>
        <v>#DIV/0!</v>
      </c>
      <c r="AN262" s="21"/>
      <c r="AO262" s="13" t="str">
        <f t="shared" si="20"/>
        <v xml:space="preserve">   </v>
      </c>
    </row>
    <row r="263" spans="2:41" ht="27" hidden="1" customHeight="1">
      <c r="B263" s="4"/>
      <c r="C263" s="5"/>
      <c r="D263" s="6"/>
      <c r="E263" s="4"/>
      <c r="F263" s="4"/>
      <c r="G263" s="4"/>
      <c r="H263" s="6"/>
      <c r="I263" s="4"/>
      <c r="N263" s="4"/>
      <c r="Q263" s="14"/>
      <c r="R263" s="1"/>
      <c r="W263" s="22"/>
      <c r="X263" s="10"/>
      <c r="Y263" s="5"/>
      <c r="AA263" s="14"/>
      <c r="AC263" s="14"/>
      <c r="AD263" s="17"/>
      <c r="AF263" s="10"/>
      <c r="AH263" s="10"/>
      <c r="AI263" s="10"/>
      <c r="AJ263" s="10"/>
      <c r="AK263" s="10">
        <f t="shared" si="21"/>
        <v>0</v>
      </c>
      <c r="AL263" s="10"/>
      <c r="AM263" s="167" t="e">
        <f t="shared" si="22"/>
        <v>#DIV/0!</v>
      </c>
      <c r="AN263" s="21"/>
      <c r="AO263" s="13" t="str">
        <f t="shared" si="20"/>
        <v xml:space="preserve">   </v>
      </c>
    </row>
    <row r="264" spans="2:41" ht="27" hidden="1" customHeight="1">
      <c r="B264" s="4"/>
      <c r="C264" s="5"/>
      <c r="D264" s="6"/>
      <c r="E264" s="4"/>
      <c r="F264" s="4"/>
      <c r="G264" s="4"/>
      <c r="H264" s="6"/>
      <c r="I264" s="4"/>
      <c r="N264" s="4"/>
      <c r="Q264" s="14"/>
      <c r="R264" s="1"/>
      <c r="W264" s="22"/>
      <c r="X264" s="10"/>
      <c r="Y264" s="5"/>
      <c r="AA264" s="14"/>
      <c r="AC264" s="14"/>
      <c r="AD264" s="17"/>
      <c r="AF264" s="10"/>
      <c r="AH264" s="10"/>
      <c r="AI264" s="10"/>
      <c r="AJ264" s="10"/>
      <c r="AK264" s="10">
        <f t="shared" si="21"/>
        <v>0</v>
      </c>
      <c r="AL264" s="10"/>
      <c r="AM264" s="167" t="e">
        <f t="shared" si="22"/>
        <v>#DIV/0!</v>
      </c>
      <c r="AN264" s="21"/>
      <c r="AO264" s="13" t="str">
        <f t="shared" si="20"/>
        <v xml:space="preserve">   </v>
      </c>
    </row>
    <row r="265" spans="2:41" ht="27" hidden="1" customHeight="1">
      <c r="B265" s="4"/>
      <c r="C265" s="5"/>
      <c r="D265" s="6"/>
      <c r="E265" s="4"/>
      <c r="F265" s="4"/>
      <c r="G265" s="4"/>
      <c r="H265" s="6"/>
      <c r="I265" s="4"/>
      <c r="N265" s="4"/>
      <c r="Q265" s="14"/>
      <c r="R265" s="1"/>
      <c r="W265" s="22"/>
      <c r="X265" s="10"/>
      <c r="Y265" s="5"/>
      <c r="AA265" s="14"/>
      <c r="AC265" s="14"/>
      <c r="AD265" s="17"/>
      <c r="AF265" s="10"/>
      <c r="AH265" s="10"/>
      <c r="AI265" s="10"/>
      <c r="AJ265" s="10"/>
      <c r="AK265" s="10">
        <f t="shared" si="21"/>
        <v>0</v>
      </c>
      <c r="AL265" s="10"/>
      <c r="AM265" s="167" t="e">
        <f t="shared" si="22"/>
        <v>#DIV/0!</v>
      </c>
      <c r="AN265" s="21"/>
      <c r="AO265" s="13" t="str">
        <f t="shared" si="20"/>
        <v xml:space="preserve">   </v>
      </c>
    </row>
    <row r="266" spans="2:41" ht="27" hidden="1" customHeight="1">
      <c r="B266" s="4"/>
      <c r="C266" s="5"/>
      <c r="D266" s="6"/>
      <c r="E266" s="4"/>
      <c r="F266" s="4"/>
      <c r="G266" s="4"/>
      <c r="H266" s="6"/>
      <c r="I266" s="4"/>
      <c r="N266" s="4"/>
      <c r="Q266" s="14"/>
      <c r="R266" s="1"/>
      <c r="W266" s="22"/>
      <c r="X266" s="10"/>
      <c r="Y266" s="5"/>
      <c r="AA266" s="14"/>
      <c r="AC266" s="14"/>
      <c r="AD266" s="17"/>
      <c r="AF266" s="10"/>
      <c r="AH266" s="10"/>
      <c r="AI266" s="10"/>
      <c r="AJ266" s="10"/>
      <c r="AK266" s="10">
        <f t="shared" si="21"/>
        <v>0</v>
      </c>
      <c r="AL266" s="10"/>
      <c r="AM266" s="167" t="e">
        <f t="shared" si="22"/>
        <v>#DIV/0!</v>
      </c>
      <c r="AN266" s="21"/>
      <c r="AO266" s="13" t="str">
        <f t="shared" si="20"/>
        <v xml:space="preserve">   </v>
      </c>
    </row>
    <row r="267" spans="2:41" ht="27" hidden="1" customHeight="1">
      <c r="B267" s="4"/>
      <c r="C267" s="5"/>
      <c r="D267" s="6"/>
      <c r="E267" s="4"/>
      <c r="F267" s="4"/>
      <c r="G267" s="4"/>
      <c r="H267" s="6"/>
      <c r="I267" s="4"/>
      <c r="N267" s="4"/>
      <c r="Q267" s="14"/>
      <c r="R267" s="1"/>
      <c r="W267" s="22"/>
      <c r="X267" s="10"/>
      <c r="Y267" s="5"/>
      <c r="AA267" s="14"/>
      <c r="AC267" s="14"/>
      <c r="AD267" s="17"/>
      <c r="AF267" s="10"/>
      <c r="AH267" s="10"/>
      <c r="AI267" s="10"/>
      <c r="AJ267" s="10"/>
      <c r="AK267" s="10">
        <f t="shared" si="21"/>
        <v>0</v>
      </c>
      <c r="AL267" s="10"/>
      <c r="AM267" s="167" t="e">
        <f t="shared" si="22"/>
        <v>#DIV/0!</v>
      </c>
      <c r="AN267" s="21"/>
      <c r="AO267" s="13" t="str">
        <f t="shared" si="20"/>
        <v xml:space="preserve">   </v>
      </c>
    </row>
    <row r="268" spans="2:41" ht="27" hidden="1" customHeight="1">
      <c r="B268" s="4"/>
      <c r="C268" s="5"/>
      <c r="D268" s="6"/>
      <c r="E268" s="4"/>
      <c r="F268" s="4"/>
      <c r="G268" s="4"/>
      <c r="H268" s="6"/>
      <c r="I268" s="4"/>
      <c r="N268" s="4"/>
      <c r="Q268" s="14"/>
      <c r="R268" s="1"/>
      <c r="W268" s="22"/>
      <c r="X268" s="10"/>
      <c r="Y268" s="5"/>
      <c r="AA268" s="14"/>
      <c r="AC268" s="14"/>
      <c r="AD268" s="17"/>
      <c r="AF268" s="10"/>
      <c r="AH268" s="10"/>
      <c r="AI268" s="10"/>
      <c r="AJ268" s="10"/>
      <c r="AK268" s="10">
        <f t="shared" si="21"/>
        <v>0</v>
      </c>
      <c r="AL268" s="10"/>
      <c r="AM268" s="167" t="e">
        <f t="shared" si="22"/>
        <v>#DIV/0!</v>
      </c>
      <c r="AN268" s="21"/>
      <c r="AO268" s="13" t="str">
        <f t="shared" si="20"/>
        <v xml:space="preserve">   </v>
      </c>
    </row>
    <row r="269" spans="2:41" ht="27" hidden="1" customHeight="1">
      <c r="B269" s="4"/>
      <c r="C269" s="5"/>
      <c r="D269" s="6"/>
      <c r="E269" s="4"/>
      <c r="F269" s="4"/>
      <c r="G269" s="4"/>
      <c r="H269" s="6"/>
      <c r="I269" s="4"/>
      <c r="N269" s="4"/>
      <c r="Q269" s="14"/>
      <c r="R269" s="1"/>
      <c r="W269" s="22"/>
      <c r="X269" s="10"/>
      <c r="Y269" s="5"/>
      <c r="AA269" s="14"/>
      <c r="AC269" s="14"/>
      <c r="AD269" s="17"/>
      <c r="AF269" s="10"/>
      <c r="AH269" s="10"/>
      <c r="AI269" s="10"/>
      <c r="AJ269" s="10"/>
      <c r="AK269" s="10">
        <f t="shared" si="21"/>
        <v>0</v>
      </c>
      <c r="AL269" s="10"/>
      <c r="AM269" s="167" t="e">
        <f t="shared" si="22"/>
        <v>#DIV/0!</v>
      </c>
      <c r="AN269" s="21"/>
      <c r="AO269" s="13" t="str">
        <f t="shared" si="20"/>
        <v xml:space="preserve">   </v>
      </c>
    </row>
    <row r="270" spans="2:41" ht="27" hidden="1" customHeight="1">
      <c r="B270" s="4"/>
      <c r="C270" s="5"/>
      <c r="D270" s="6"/>
      <c r="E270" s="4"/>
      <c r="F270" s="4"/>
      <c r="G270" s="4"/>
      <c r="H270" s="6"/>
      <c r="I270" s="4"/>
      <c r="N270" s="4"/>
      <c r="Q270" s="14"/>
      <c r="R270" s="1"/>
      <c r="W270" s="22"/>
      <c r="X270" s="10"/>
      <c r="Y270" s="5"/>
      <c r="AA270" s="14"/>
      <c r="AC270" s="14"/>
      <c r="AD270" s="17"/>
      <c r="AF270" s="10"/>
      <c r="AH270" s="10"/>
      <c r="AI270" s="10"/>
      <c r="AJ270" s="10"/>
      <c r="AK270" s="10">
        <f t="shared" si="21"/>
        <v>0</v>
      </c>
      <c r="AL270" s="10"/>
      <c r="AM270" s="167" t="e">
        <f t="shared" si="22"/>
        <v>#DIV/0!</v>
      </c>
      <c r="AN270" s="21"/>
      <c r="AO270" s="13" t="str">
        <f t="shared" si="20"/>
        <v xml:space="preserve">   </v>
      </c>
    </row>
    <row r="271" spans="2:41" ht="27" hidden="1" customHeight="1">
      <c r="B271" s="4"/>
      <c r="C271" s="5"/>
      <c r="D271" s="6"/>
      <c r="E271" s="4"/>
      <c r="F271" s="4"/>
      <c r="G271" s="4"/>
      <c r="H271" s="6"/>
      <c r="I271" s="4"/>
      <c r="N271" s="4"/>
      <c r="Q271" s="14"/>
      <c r="R271" s="1"/>
      <c r="W271" s="22"/>
      <c r="X271" s="10"/>
      <c r="Y271" s="5"/>
      <c r="AA271" s="14"/>
      <c r="AC271" s="14"/>
      <c r="AD271" s="17"/>
      <c r="AF271" s="10"/>
      <c r="AH271" s="10"/>
      <c r="AI271" s="10"/>
      <c r="AJ271" s="10"/>
      <c r="AK271" s="10">
        <f t="shared" si="21"/>
        <v>0</v>
      </c>
      <c r="AL271" s="10"/>
      <c r="AM271" s="167" t="e">
        <f t="shared" si="22"/>
        <v>#DIV/0!</v>
      </c>
      <c r="AN271" s="21"/>
      <c r="AO271" s="13" t="str">
        <f t="shared" si="20"/>
        <v xml:space="preserve">   </v>
      </c>
    </row>
    <row r="272" spans="2:41" ht="27" hidden="1" customHeight="1">
      <c r="B272" s="4"/>
      <c r="C272" s="5"/>
      <c r="D272" s="6"/>
      <c r="E272" s="4"/>
      <c r="F272" s="4"/>
      <c r="G272" s="4"/>
      <c r="H272" s="6"/>
      <c r="I272" s="4"/>
      <c r="N272" s="4"/>
      <c r="Q272" s="14"/>
      <c r="R272" s="1"/>
      <c r="W272" s="22"/>
      <c r="X272" s="10"/>
      <c r="Y272" s="5"/>
      <c r="AA272" s="14"/>
      <c r="AC272" s="14"/>
      <c r="AD272" s="17"/>
      <c r="AF272" s="10"/>
      <c r="AH272" s="10"/>
      <c r="AI272" s="10"/>
      <c r="AJ272" s="10"/>
      <c r="AK272" s="10">
        <f t="shared" si="21"/>
        <v>0</v>
      </c>
      <c r="AL272" s="10"/>
      <c r="AM272" s="167" t="e">
        <f t="shared" si="22"/>
        <v>#DIV/0!</v>
      </c>
      <c r="AN272" s="21"/>
      <c r="AO272" s="13" t="str">
        <f t="shared" si="20"/>
        <v xml:space="preserve">   </v>
      </c>
    </row>
  </sheetData>
  <autoFilter ref="A2:AS272">
    <filterColumn colId="5">
      <filters>
        <filter val="AIR"/>
      </filters>
    </filterColumn>
  </autoFilter>
  <mergeCells count="8">
    <mergeCell ref="AG1:AH1"/>
    <mergeCell ref="AN1:AS1"/>
    <mergeCell ref="B1:L1"/>
    <mergeCell ref="M1:R1"/>
    <mergeCell ref="S1:X1"/>
    <mergeCell ref="Y1:AD1"/>
    <mergeCell ref="AE1:AF1"/>
    <mergeCell ref="AI1:AJ1"/>
  </mergeCells>
  <phoneticPr fontId="11" type="noConversion"/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DATA!$C$3:$C$39</xm:f>
          </x14:formula1>
          <xm:sqref>E3:E8 E45:E49 E28:E29 C3:C272</xm:sqref>
        </x14:dataValidation>
        <x14:dataValidation type="list" allowBlank="1" showInputMessage="1" showErrorMessage="1">
          <x14:formula1>
            <xm:f>DATA!$D$3:$D$43</xm:f>
          </x14:formula1>
          <xm:sqref>E50:E272 E9:E27 E30:E44</xm:sqref>
        </x14:dataValidation>
        <x14:dataValidation type="list" allowBlank="1" showInputMessage="1" showErrorMessage="1">
          <x14:formula1>
            <xm:f>DATA!$E$3:$E$5</xm:f>
          </x14:formula1>
          <xm:sqref>F3:F272 L43:L44</xm:sqref>
        </x14:dataValidation>
        <x14:dataValidation type="list" allowBlank="1" showInputMessage="1" showErrorMessage="1">
          <x14:formula1>
            <xm:f>DATA!$F$3:$F$9</xm:f>
          </x14:formula1>
          <xm:sqref>I3:I26 I28:I272</xm:sqref>
        </x14:dataValidation>
        <x14:dataValidation type="list" allowBlank="1" showInputMessage="1" showErrorMessage="1">
          <x14:formula1>
            <xm:f>DATA!$I$3:$I$8</xm:f>
          </x14:formula1>
          <xm:sqref>S3:S26 S28:S272</xm:sqref>
        </x14:dataValidation>
        <x14:dataValidation type="list" allowBlank="1" showInputMessage="1" showErrorMessage="1">
          <x14:formula1>
            <xm:f>DATA!$H$3:$H$13</xm:f>
          </x14:formula1>
          <xm:sqref>N3:N272</xm:sqref>
        </x14:dataValidation>
        <x14:dataValidation type="list" allowBlank="1" showInputMessage="1" showErrorMessage="1">
          <x14:formula1>
            <xm:f>DATA!$B$3:$B$14</xm:f>
          </x14:formula1>
          <xm:sqref>B3:B272</xm:sqref>
        </x14:dataValidation>
        <x14:dataValidation type="list" allowBlank="1" showInputMessage="1" showErrorMessage="1">
          <x14:formula1>
            <xm:f>DATA!$G$3:$G$8</xm:f>
          </x14:formula1>
          <xm:sqref>K3:K272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O276"/>
  <sheetViews>
    <sheetView zoomScale="70" zoomScaleNormal="70" workbookViewId="0">
      <pane xSplit="7" ySplit="2" topLeftCell="H12" activePane="bottomRight" state="frozen"/>
      <selection activeCell="Z26" sqref="A1:XFD1048576"/>
      <selection pane="topRight" activeCell="Z26" sqref="A1:XFD1048576"/>
      <selection pane="bottomLeft" activeCell="Z26" sqref="A1:XFD1048576"/>
      <selection pane="bottomRight" activeCell="AM4" sqref="AM4:AM54"/>
    </sheetView>
  </sheetViews>
  <sheetFormatPr baseColWidth="10" defaultRowHeight="15"/>
  <cols>
    <col min="1" max="1" width="46.85546875" customWidth="1"/>
    <col min="3" max="3" width="48.42578125" customWidth="1"/>
    <col min="4" max="4" width="16.85546875" hidden="1" customWidth="1"/>
    <col min="5" max="5" width="19" hidden="1" customWidth="1"/>
    <col min="6" max="6" width="10.85546875" customWidth="1"/>
    <col min="7" max="7" width="16.85546875" customWidth="1"/>
    <col min="8" max="9" width="0" hidden="1" customWidth="1"/>
    <col min="10" max="12" width="22.85546875" hidden="1" customWidth="1"/>
    <col min="13" max="13" width="23.42578125" style="9" hidden="1" customWidth="1"/>
    <col min="14" max="14" width="25.5703125" hidden="1" customWidth="1"/>
    <col min="15" max="15" width="22.5703125" hidden="1" customWidth="1"/>
    <col min="16" max="16" width="24.42578125" style="10" hidden="1" customWidth="1"/>
    <col min="17" max="17" width="0" hidden="1" customWidth="1"/>
    <col min="18" max="18" width="17.5703125" customWidth="1"/>
    <col min="19" max="19" width="18" style="6" hidden="1" customWidth="1"/>
    <col min="20" max="20" width="14.5703125" style="6" hidden="1" customWidth="1"/>
    <col min="21" max="21" width="20" style="6" hidden="1" customWidth="1"/>
    <col min="22" max="22" width="19" hidden="1" customWidth="1"/>
    <col min="23" max="23" width="17.85546875" hidden="1" customWidth="1"/>
    <col min="24" max="24" width="21.5703125" customWidth="1"/>
    <col min="25" max="25" width="20" hidden="1" customWidth="1"/>
    <col min="26" max="26" width="16.5703125" hidden="1" customWidth="1"/>
    <col min="27" max="27" width="19" hidden="1" customWidth="1"/>
    <col min="28" max="28" width="15.42578125" style="10" hidden="1" customWidth="1"/>
    <col min="29" max="29" width="27.42578125" hidden="1" customWidth="1"/>
    <col min="30" max="30" width="18.5703125" hidden="1" customWidth="1"/>
    <col min="31" max="31" width="16" hidden="1" customWidth="1"/>
    <col min="32" max="32" width="17" hidden="1" customWidth="1"/>
    <col min="33" max="33" width="16.85546875" hidden="1" customWidth="1"/>
    <col min="34" max="36" width="18.42578125" hidden="1" customWidth="1"/>
    <col min="37" max="37" width="20.42578125" customWidth="1"/>
    <col min="38" max="38" width="19" bestFit="1" customWidth="1"/>
    <col min="39" max="39" width="14" style="11" customWidth="1"/>
    <col min="40" max="40" width="15.5703125" style="12" customWidth="1"/>
    <col min="41" max="41" width="28.42578125" bestFit="1" customWidth="1"/>
    <col min="42" max="42" width="19.42578125" bestFit="1" customWidth="1"/>
    <col min="44" max="44" width="20.5703125" customWidth="1"/>
    <col min="45" max="45" width="14" bestFit="1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3</v>
      </c>
      <c r="AH1" s="176"/>
      <c r="AI1" s="176" t="s">
        <v>142</v>
      </c>
      <c r="AJ1" s="177"/>
      <c r="AK1" s="18" t="s">
        <v>162</v>
      </c>
      <c r="AL1" s="19" t="s">
        <v>4</v>
      </c>
      <c r="AM1" s="20">
        <v>19.665918181818185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28" t="s">
        <v>15</v>
      </c>
      <c r="N2" s="29" t="s">
        <v>16</v>
      </c>
      <c r="O2" s="2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4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30</v>
      </c>
      <c r="AG2" s="24" t="s">
        <v>31</v>
      </c>
      <c r="AH2" s="25" t="s">
        <v>30</v>
      </c>
      <c r="AI2" s="25" t="s">
        <v>31</v>
      </c>
      <c r="AJ2" s="25" t="s">
        <v>30</v>
      </c>
      <c r="AK2" s="24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68.25" hidden="1" customHeight="1">
      <c r="B3" s="4" t="s">
        <v>67</v>
      </c>
      <c r="C3" s="5" t="s">
        <v>43</v>
      </c>
      <c r="D3" s="6" t="s">
        <v>278</v>
      </c>
      <c r="E3" s="5" t="s">
        <v>43</v>
      </c>
      <c r="F3" s="4" t="s">
        <v>40</v>
      </c>
      <c r="G3" s="4" t="s">
        <v>1691</v>
      </c>
      <c r="H3" s="6" t="s">
        <v>177</v>
      </c>
      <c r="I3" s="4" t="s">
        <v>58</v>
      </c>
      <c r="J3" s="94" t="s">
        <v>1746</v>
      </c>
      <c r="K3" t="s">
        <v>155</v>
      </c>
      <c r="M3" s="82" t="s">
        <v>1745</v>
      </c>
      <c r="N3" s="4" t="s">
        <v>74</v>
      </c>
      <c r="O3" s="9">
        <v>10125553</v>
      </c>
      <c r="P3" s="10">
        <v>1020</v>
      </c>
      <c r="Q3" s="14"/>
      <c r="R3" s="1">
        <f t="shared" ref="R3:R34" si="0">P3+Q3</f>
        <v>1020</v>
      </c>
      <c r="S3" s="6" t="s">
        <v>146</v>
      </c>
      <c r="T3" s="6">
        <v>3921</v>
      </c>
      <c r="U3" s="6">
        <v>4003995</v>
      </c>
      <c r="W3" s="22">
        <v>45597</v>
      </c>
      <c r="X3" s="10">
        <v>1422041</v>
      </c>
      <c r="Y3" s="99" t="s">
        <v>1612</v>
      </c>
      <c r="Z3" s="160" t="s">
        <v>1991</v>
      </c>
      <c r="AA3" s="14">
        <f>23637.85+86884</f>
        <v>110521.85</v>
      </c>
      <c r="AC3" s="14"/>
      <c r="AD3" s="17">
        <f t="shared" ref="AD3:AD34" si="1">AA3+AB3+AC3</f>
        <v>110521.85</v>
      </c>
      <c r="AE3" t="s">
        <v>1822</v>
      </c>
      <c r="AF3" s="10">
        <v>2204</v>
      </c>
      <c r="AH3" s="10"/>
      <c r="AI3">
        <v>10507</v>
      </c>
      <c r="AJ3" s="43">
        <v>20300</v>
      </c>
      <c r="AK3">
        <f>R3*$AM$1</f>
        <v>20059.236545454547</v>
      </c>
      <c r="AM3" s="166">
        <f>AK3/X3</f>
        <v>1.4105948102378587E-2</v>
      </c>
      <c r="AN3" s="45" t="s">
        <v>1992</v>
      </c>
      <c r="AO3" s="13" t="str">
        <f t="shared" ref="AO3:AO54" si="2">+C3&amp;" "&amp;D3&amp;" "&amp;" "&amp;U3</f>
        <v>Perú #22  4003995</v>
      </c>
      <c r="AQ3">
        <v>20013946</v>
      </c>
      <c r="AR3">
        <v>20013288</v>
      </c>
    </row>
    <row r="4" spans="1:16369" ht="27" hidden="1" customHeight="1">
      <c r="B4" s="4" t="s">
        <v>67</v>
      </c>
      <c r="C4" s="5" t="s">
        <v>44</v>
      </c>
      <c r="D4" s="6" t="s">
        <v>1614</v>
      </c>
      <c r="E4" s="4" t="s">
        <v>46</v>
      </c>
      <c r="F4" s="4" t="s">
        <v>49</v>
      </c>
      <c r="G4" s="4" t="s">
        <v>1623</v>
      </c>
      <c r="H4" s="6" t="s">
        <v>167</v>
      </c>
      <c r="I4" s="4" t="s">
        <v>50</v>
      </c>
      <c r="J4" s="69" t="s">
        <v>968</v>
      </c>
      <c r="K4" t="s">
        <v>155</v>
      </c>
      <c r="M4" s="9">
        <v>482813844</v>
      </c>
      <c r="N4" s="4" t="s">
        <v>51</v>
      </c>
      <c r="O4" s="9">
        <v>6210452293</v>
      </c>
      <c r="P4" s="10">
        <v>3485</v>
      </c>
      <c r="Q4" s="14"/>
      <c r="R4" s="1">
        <f t="shared" si="0"/>
        <v>3485</v>
      </c>
      <c r="S4" s="6" t="s">
        <v>151</v>
      </c>
      <c r="T4" s="6">
        <v>1632</v>
      </c>
      <c r="U4" s="6">
        <v>4028386</v>
      </c>
      <c r="W4" s="22">
        <v>45569</v>
      </c>
      <c r="X4" s="10">
        <v>1674129</v>
      </c>
      <c r="Y4" s="5" t="s">
        <v>189</v>
      </c>
      <c r="Z4" t="s">
        <v>170</v>
      </c>
      <c r="AA4" s="14">
        <v>0</v>
      </c>
      <c r="AC4" s="14"/>
      <c r="AD4" s="17">
        <f t="shared" si="1"/>
        <v>0</v>
      </c>
      <c r="AF4" s="10"/>
      <c r="AH4" s="10"/>
      <c r="AI4">
        <v>10436</v>
      </c>
      <c r="AJ4" s="43">
        <v>7018</v>
      </c>
      <c r="AK4">
        <f t="shared" ref="AK4:AK67" si="3">R4*$AM$1</f>
        <v>68535.72486363638</v>
      </c>
      <c r="AM4" s="166">
        <f t="shared" ref="AM4:AM67" si="4">AK4/X4</f>
        <v>4.0938138496875914E-2</v>
      </c>
      <c r="AN4" s="45" t="s">
        <v>1652</v>
      </c>
      <c r="AO4" s="13" t="str">
        <f t="shared" si="2"/>
        <v>BIP SALLY #201  4028386</v>
      </c>
    </row>
    <row r="5" spans="1:16369" ht="27" hidden="1" customHeight="1">
      <c r="B5" s="4" t="s">
        <v>67</v>
      </c>
      <c r="C5" s="5" t="s">
        <v>44</v>
      </c>
      <c r="D5" s="6" t="s">
        <v>1615</v>
      </c>
      <c r="E5" s="4" t="s">
        <v>46</v>
      </c>
      <c r="F5" s="4" t="s">
        <v>49</v>
      </c>
      <c r="G5" s="4" t="s">
        <v>1624</v>
      </c>
      <c r="H5" s="6" t="s">
        <v>167</v>
      </c>
      <c r="I5" s="4" t="s">
        <v>50</v>
      </c>
      <c r="J5" s="69" t="s">
        <v>1642</v>
      </c>
      <c r="K5" t="s">
        <v>155</v>
      </c>
      <c r="M5" s="9">
        <v>490499737</v>
      </c>
      <c r="N5" s="4" t="s">
        <v>51</v>
      </c>
      <c r="O5" s="9">
        <v>6210600471</v>
      </c>
      <c r="P5" s="10">
        <v>3485</v>
      </c>
      <c r="Q5" s="14"/>
      <c r="R5" s="1">
        <f t="shared" si="0"/>
        <v>3485</v>
      </c>
      <c r="S5" s="6" t="s">
        <v>151</v>
      </c>
      <c r="T5" s="6">
        <v>1632</v>
      </c>
      <c r="U5" s="6">
        <v>4028585</v>
      </c>
      <c r="W5" s="22">
        <v>45573</v>
      </c>
      <c r="X5" s="10">
        <v>1437420</v>
      </c>
      <c r="Y5" s="5" t="s">
        <v>189</v>
      </c>
      <c r="Z5" t="s">
        <v>170</v>
      </c>
      <c r="AA5" s="14">
        <v>0</v>
      </c>
      <c r="AC5" s="14"/>
      <c r="AD5" s="17">
        <f t="shared" si="1"/>
        <v>0</v>
      </c>
      <c r="AF5" s="10"/>
      <c r="AH5" s="10"/>
      <c r="AI5">
        <v>10541</v>
      </c>
      <c r="AJ5" s="43">
        <v>7018</v>
      </c>
      <c r="AK5">
        <f t="shared" si="3"/>
        <v>68535.72486363638</v>
      </c>
      <c r="AM5" s="166">
        <f t="shared" si="4"/>
        <v>4.7679679469908851E-2</v>
      </c>
      <c r="AN5" s="45" t="s">
        <v>1844</v>
      </c>
      <c r="AO5" s="13" t="str">
        <f t="shared" si="2"/>
        <v>BIP SALLY #202  4028585</v>
      </c>
    </row>
    <row r="6" spans="1:16369" ht="27" hidden="1" customHeight="1">
      <c r="B6" s="4" t="s">
        <v>67</v>
      </c>
      <c r="C6" s="5" t="s">
        <v>44</v>
      </c>
      <c r="D6" s="6" t="s">
        <v>1616</v>
      </c>
      <c r="E6" s="4" t="s">
        <v>46</v>
      </c>
      <c r="F6" s="4" t="s">
        <v>49</v>
      </c>
      <c r="G6" s="4" t="s">
        <v>1625</v>
      </c>
      <c r="H6" s="6" t="s">
        <v>167</v>
      </c>
      <c r="I6" s="4" t="s">
        <v>50</v>
      </c>
      <c r="J6" s="71" t="s">
        <v>1641</v>
      </c>
      <c r="K6" t="s">
        <v>155</v>
      </c>
      <c r="M6" s="9">
        <v>490499736</v>
      </c>
      <c r="N6" s="4" t="s">
        <v>51</v>
      </c>
      <c r="O6" s="9">
        <v>6210675882</v>
      </c>
      <c r="P6" s="10">
        <v>3485</v>
      </c>
      <c r="Q6" s="14"/>
      <c r="R6" s="1">
        <f t="shared" si="0"/>
        <v>3485</v>
      </c>
      <c r="S6" s="6" t="s">
        <v>151</v>
      </c>
      <c r="T6" s="6">
        <v>1632</v>
      </c>
      <c r="U6" s="6">
        <v>4028864</v>
      </c>
      <c r="W6" s="22">
        <v>45574</v>
      </c>
      <c r="X6" s="10">
        <v>1651919</v>
      </c>
      <c r="Y6" s="5" t="s">
        <v>189</v>
      </c>
      <c r="Z6" t="s">
        <v>170</v>
      </c>
      <c r="AA6" s="14">
        <v>0</v>
      </c>
      <c r="AC6" s="14"/>
      <c r="AD6" s="17">
        <f t="shared" si="1"/>
        <v>0</v>
      </c>
      <c r="AF6" s="10"/>
      <c r="AH6" s="10"/>
      <c r="AI6">
        <v>10443</v>
      </c>
      <c r="AJ6" s="43">
        <v>7018</v>
      </c>
      <c r="AK6">
        <f t="shared" si="3"/>
        <v>68535.72486363638</v>
      </c>
      <c r="AM6" s="166">
        <f t="shared" si="4"/>
        <v>4.1488550506190908E-2</v>
      </c>
      <c r="AN6" s="45" t="s">
        <v>1682</v>
      </c>
      <c r="AO6" s="13" t="str">
        <f t="shared" si="2"/>
        <v>BIP SALLY #203  4028864</v>
      </c>
    </row>
    <row r="7" spans="1:16369" ht="27" hidden="1" customHeight="1">
      <c r="B7" s="4" t="s">
        <v>67</v>
      </c>
      <c r="C7" s="5" t="s">
        <v>44</v>
      </c>
      <c r="D7" s="6" t="s">
        <v>1617</v>
      </c>
      <c r="E7" s="4" t="s">
        <v>46</v>
      </c>
      <c r="F7" s="4" t="s">
        <v>49</v>
      </c>
      <c r="G7" s="4" t="s">
        <v>1638</v>
      </c>
      <c r="H7" s="6" t="s">
        <v>167</v>
      </c>
      <c r="I7" s="4" t="s">
        <v>50</v>
      </c>
      <c r="J7" t="s">
        <v>1644</v>
      </c>
      <c r="K7" t="s">
        <v>155</v>
      </c>
      <c r="M7" s="9">
        <v>490499735</v>
      </c>
      <c r="N7" s="4" t="s">
        <v>51</v>
      </c>
      <c r="O7" s="9">
        <v>6210794827</v>
      </c>
      <c r="P7" s="10">
        <v>3485</v>
      </c>
      <c r="Q7" s="14"/>
      <c r="R7" s="1">
        <f t="shared" si="0"/>
        <v>3485</v>
      </c>
      <c r="S7" s="6" t="s">
        <v>151</v>
      </c>
      <c r="T7" s="6">
        <v>1632</v>
      </c>
      <c r="U7" s="6">
        <v>4028949</v>
      </c>
      <c r="W7" s="22">
        <v>45575</v>
      </c>
      <c r="X7" s="10">
        <v>1017679</v>
      </c>
      <c r="Y7" s="5" t="s">
        <v>189</v>
      </c>
      <c r="Z7" t="s">
        <v>170</v>
      </c>
      <c r="AA7" s="14">
        <v>0</v>
      </c>
      <c r="AC7" s="14"/>
      <c r="AD7" s="17">
        <f t="shared" si="1"/>
        <v>0</v>
      </c>
      <c r="AF7" s="10"/>
      <c r="AH7" s="10"/>
      <c r="AI7">
        <v>10448</v>
      </c>
      <c r="AJ7" s="43">
        <v>7018</v>
      </c>
      <c r="AK7">
        <f t="shared" si="3"/>
        <v>68535.72486363638</v>
      </c>
      <c r="AM7" s="166">
        <f t="shared" si="4"/>
        <v>6.7345130304974729E-2</v>
      </c>
      <c r="AN7" s="45" t="s">
        <v>1667</v>
      </c>
      <c r="AO7" s="13" t="str">
        <f t="shared" si="2"/>
        <v>BIP SALLY #204  4028949</v>
      </c>
    </row>
    <row r="8" spans="1:16369" ht="27" hidden="1" customHeight="1">
      <c r="B8" s="4" t="s">
        <v>67</v>
      </c>
      <c r="C8" s="5" t="s">
        <v>120</v>
      </c>
      <c r="D8" s="6" t="s">
        <v>1640</v>
      </c>
      <c r="E8" s="4" t="s">
        <v>46</v>
      </c>
      <c r="F8" s="4" t="s">
        <v>49</v>
      </c>
      <c r="G8" s="40" t="s">
        <v>1639</v>
      </c>
      <c r="H8" s="6" t="s">
        <v>167</v>
      </c>
      <c r="I8" s="4" t="s">
        <v>50</v>
      </c>
      <c r="J8" s="71" t="s">
        <v>219</v>
      </c>
      <c r="K8" t="s">
        <v>155</v>
      </c>
      <c r="M8" s="9">
        <v>491221863</v>
      </c>
      <c r="N8" s="4" t="s">
        <v>51</v>
      </c>
      <c r="O8" s="9">
        <v>6210890781</v>
      </c>
      <c r="P8" s="10">
        <v>3485</v>
      </c>
      <c r="Q8" s="14"/>
      <c r="R8" s="1">
        <f t="shared" si="0"/>
        <v>3485</v>
      </c>
      <c r="S8" s="6" t="s">
        <v>151</v>
      </c>
      <c r="T8" s="6">
        <v>1632</v>
      </c>
      <c r="U8" s="6">
        <v>4028951</v>
      </c>
      <c r="W8" s="22">
        <v>45576</v>
      </c>
      <c r="X8" s="10">
        <v>460675</v>
      </c>
      <c r="Y8" s="5" t="s">
        <v>189</v>
      </c>
      <c r="Z8" t="s">
        <v>170</v>
      </c>
      <c r="AA8" s="14">
        <v>0</v>
      </c>
      <c r="AC8" s="14"/>
      <c r="AD8" s="17">
        <f t="shared" si="1"/>
        <v>0</v>
      </c>
      <c r="AF8" s="10"/>
      <c r="AH8" s="10"/>
      <c r="AI8">
        <v>10449</v>
      </c>
      <c r="AJ8" s="43">
        <v>7018</v>
      </c>
      <c r="AK8">
        <f t="shared" si="3"/>
        <v>68535.72486363638</v>
      </c>
      <c r="AM8" s="166">
        <f t="shared" si="4"/>
        <v>0.14877239890082244</v>
      </c>
      <c r="AN8" s="45" t="s">
        <v>1667</v>
      </c>
      <c r="AO8" s="13" t="str">
        <f t="shared" si="2"/>
        <v>BIP S + BIP A #205+#45  4028951</v>
      </c>
    </row>
    <row r="9" spans="1:16369" ht="27" hidden="1" customHeight="1">
      <c r="B9" s="4" t="s">
        <v>67</v>
      </c>
      <c r="C9" s="5" t="s">
        <v>113</v>
      </c>
      <c r="D9" s="6" t="s">
        <v>1120</v>
      </c>
      <c r="E9" s="4" t="s">
        <v>48</v>
      </c>
      <c r="F9" s="4" t="s">
        <v>49</v>
      </c>
      <c r="G9" s="4" t="s">
        <v>1643</v>
      </c>
      <c r="H9" s="6" t="s">
        <v>167</v>
      </c>
      <c r="I9" s="4" t="s">
        <v>50</v>
      </c>
      <c r="J9" s="71" t="s">
        <v>188</v>
      </c>
      <c r="K9" t="s">
        <v>155</v>
      </c>
      <c r="M9" s="9">
        <v>489808315</v>
      </c>
      <c r="N9" s="4" t="s">
        <v>51</v>
      </c>
      <c r="O9" s="9">
        <v>6210683374</v>
      </c>
      <c r="P9" s="10">
        <v>3470</v>
      </c>
      <c r="Q9" s="14"/>
      <c r="R9" s="1">
        <f t="shared" si="0"/>
        <v>3470</v>
      </c>
      <c r="S9" s="6" t="s">
        <v>151</v>
      </c>
      <c r="T9" s="6">
        <v>1632</v>
      </c>
      <c r="U9" s="6">
        <v>4028843</v>
      </c>
      <c r="W9" s="22">
        <v>45574</v>
      </c>
      <c r="X9" s="10">
        <v>1330704</v>
      </c>
      <c r="Y9" s="5" t="s">
        <v>189</v>
      </c>
      <c r="Z9" t="s">
        <v>170</v>
      </c>
      <c r="AA9" s="14">
        <v>0</v>
      </c>
      <c r="AC9" s="14"/>
      <c r="AD9" s="17">
        <f t="shared" si="1"/>
        <v>0</v>
      </c>
      <c r="AF9" s="10"/>
      <c r="AH9" s="10"/>
      <c r="AI9">
        <v>10442</v>
      </c>
      <c r="AJ9" s="43">
        <v>7018</v>
      </c>
      <c r="AK9">
        <f t="shared" si="3"/>
        <v>68240.736090909108</v>
      </c>
      <c r="AM9" s="166">
        <f t="shared" si="4"/>
        <v>5.1281679540235173E-2</v>
      </c>
      <c r="AN9" s="45" t="s">
        <v>1682</v>
      </c>
      <c r="AO9" s="13" t="str">
        <f t="shared" si="2"/>
        <v>BIP WALDENCAST #17  4028843</v>
      </c>
    </row>
    <row r="10" spans="1:16369" ht="27" hidden="1" customHeight="1">
      <c r="B10" s="4" t="s">
        <v>67</v>
      </c>
      <c r="C10" s="5" t="s">
        <v>116</v>
      </c>
      <c r="D10" s="6" t="s">
        <v>212</v>
      </c>
      <c r="E10" s="4" t="s">
        <v>46</v>
      </c>
      <c r="F10" s="4" t="s">
        <v>49</v>
      </c>
      <c r="G10" s="4" t="s">
        <v>1622</v>
      </c>
      <c r="H10" s="6" t="s">
        <v>167</v>
      </c>
      <c r="I10" s="4" t="s">
        <v>50</v>
      </c>
      <c r="J10" t="s">
        <v>1747</v>
      </c>
      <c r="K10" t="s">
        <v>155</v>
      </c>
      <c r="M10" s="9">
        <v>892008101</v>
      </c>
      <c r="N10" s="6" t="s">
        <v>452</v>
      </c>
      <c r="O10" s="9">
        <v>97704081</v>
      </c>
      <c r="P10" s="10">
        <v>3404.7</v>
      </c>
      <c r="Q10" s="14"/>
      <c r="R10" s="1">
        <f t="shared" si="0"/>
        <v>3404.7</v>
      </c>
      <c r="S10" s="6" t="s">
        <v>151</v>
      </c>
      <c r="T10" s="6">
        <v>1688</v>
      </c>
      <c r="U10" s="6">
        <v>4004989</v>
      </c>
      <c r="W10" s="22">
        <v>45572</v>
      </c>
      <c r="X10" s="10">
        <v>1020326</v>
      </c>
      <c r="Y10" s="5" t="s">
        <v>75</v>
      </c>
      <c r="Z10" t="s">
        <v>1653</v>
      </c>
      <c r="AA10" s="14">
        <v>8043.84</v>
      </c>
      <c r="AC10" s="14"/>
      <c r="AD10" s="17">
        <f t="shared" si="1"/>
        <v>8043.84</v>
      </c>
      <c r="AF10" s="10"/>
      <c r="AH10" s="10"/>
      <c r="AI10">
        <v>10441</v>
      </c>
      <c r="AJ10" s="43">
        <v>7018</v>
      </c>
      <c r="AK10">
        <f t="shared" si="3"/>
        <v>66956.551633636365</v>
      </c>
      <c r="AM10" s="166">
        <f t="shared" si="4"/>
        <v>6.5622704541133295E-2</v>
      </c>
      <c r="AN10" s="45" t="s">
        <v>1652</v>
      </c>
      <c r="AO10" s="13" t="str">
        <f t="shared" si="2"/>
        <v>BIP LOREAL #14  4004989</v>
      </c>
    </row>
    <row r="11" spans="1:16369" ht="27" hidden="1" customHeight="1">
      <c r="B11" s="4" t="s">
        <v>67</v>
      </c>
      <c r="C11" s="5" t="s">
        <v>84</v>
      </c>
      <c r="D11" s="6" t="s">
        <v>174</v>
      </c>
      <c r="E11" s="4" t="s">
        <v>84</v>
      </c>
      <c r="F11" s="4" t="s">
        <v>40</v>
      </c>
      <c r="G11" s="4" t="s">
        <v>1637</v>
      </c>
      <c r="H11" s="6" t="s">
        <v>177</v>
      </c>
      <c r="I11" s="4" t="s">
        <v>59</v>
      </c>
      <c r="J11" s="71" t="s">
        <v>245</v>
      </c>
      <c r="K11" t="s">
        <v>155</v>
      </c>
      <c r="M11" s="9" t="s">
        <v>1657</v>
      </c>
      <c r="N11" s="6" t="s">
        <v>815</v>
      </c>
      <c r="O11" s="9" t="s">
        <v>1833</v>
      </c>
      <c r="P11" s="10">
        <v>2931.6</v>
      </c>
      <c r="Q11" s="14"/>
      <c r="R11" s="1">
        <f t="shared" si="0"/>
        <v>2931.6</v>
      </c>
      <c r="S11" s="6" t="s">
        <v>147</v>
      </c>
      <c r="T11" s="6">
        <v>3921</v>
      </c>
      <c r="U11" s="6">
        <v>4017914</v>
      </c>
      <c r="W11" s="22">
        <v>45579</v>
      </c>
      <c r="X11" s="10">
        <v>198683</v>
      </c>
      <c r="Y11" s="5" t="s">
        <v>42</v>
      </c>
      <c r="Z11" s="128" t="s">
        <v>246</v>
      </c>
      <c r="AA11" s="14">
        <v>0</v>
      </c>
      <c r="AC11" s="14"/>
      <c r="AD11" s="17">
        <f t="shared" si="1"/>
        <v>0</v>
      </c>
      <c r="AE11" s="123" t="s">
        <v>1787</v>
      </c>
      <c r="AF11" s="10">
        <v>2204</v>
      </c>
      <c r="AH11" s="10"/>
      <c r="AI11">
        <v>10459</v>
      </c>
      <c r="AJ11" s="43">
        <v>9639.6</v>
      </c>
      <c r="AK11">
        <f t="shared" si="3"/>
        <v>57652.605741818188</v>
      </c>
      <c r="AM11" s="166">
        <f t="shared" si="4"/>
        <v>0.29017382333575692</v>
      </c>
      <c r="AN11" s="45" t="s">
        <v>1834</v>
      </c>
      <c r="AO11" s="13" t="str">
        <f t="shared" si="2"/>
        <v>Brasil #4  4017914</v>
      </c>
      <c r="AP11">
        <v>20013285</v>
      </c>
    </row>
    <row r="12" spans="1:16369" ht="27" customHeight="1">
      <c r="B12" s="4" t="s">
        <v>67</v>
      </c>
      <c r="C12" s="5" t="s">
        <v>84</v>
      </c>
      <c r="D12" s="6" t="s">
        <v>1618</v>
      </c>
      <c r="E12" s="4" t="s">
        <v>84</v>
      </c>
      <c r="F12" s="4" t="s">
        <v>52</v>
      </c>
      <c r="G12" s="4" t="s">
        <v>1626</v>
      </c>
      <c r="H12" s="6" t="s">
        <v>177</v>
      </c>
      <c r="I12" s="4" t="s">
        <v>140</v>
      </c>
      <c r="J12" s="71" t="s">
        <v>245</v>
      </c>
      <c r="K12" t="s">
        <v>155</v>
      </c>
      <c r="M12" s="9" t="s">
        <v>1748</v>
      </c>
      <c r="N12" s="4" t="s">
        <v>70</v>
      </c>
      <c r="O12" t="s">
        <v>245</v>
      </c>
      <c r="P12" s="10">
        <v>0</v>
      </c>
      <c r="Q12" s="14"/>
      <c r="R12" s="1">
        <f t="shared" si="0"/>
        <v>0</v>
      </c>
      <c r="S12" s="6" t="s">
        <v>245</v>
      </c>
      <c r="T12" s="6" t="s">
        <v>245</v>
      </c>
      <c r="U12" s="6" t="s">
        <v>245</v>
      </c>
      <c r="W12" s="6" t="s">
        <v>245</v>
      </c>
      <c r="X12" s="10">
        <v>0</v>
      </c>
      <c r="Y12" s="5" t="s">
        <v>245</v>
      </c>
      <c r="Z12" t="s">
        <v>245</v>
      </c>
      <c r="AA12" s="14">
        <v>0</v>
      </c>
      <c r="AC12" s="14"/>
      <c r="AD12" s="17">
        <f t="shared" si="1"/>
        <v>0</v>
      </c>
      <c r="AE12" s="123" t="s">
        <v>1785</v>
      </c>
      <c r="AF12" s="10">
        <v>2784</v>
      </c>
      <c r="AH12" s="10"/>
      <c r="AI12" s="47" t="s">
        <v>245</v>
      </c>
      <c r="AJ12" s="10">
        <v>0</v>
      </c>
      <c r="AK12">
        <f t="shared" si="3"/>
        <v>0</v>
      </c>
      <c r="AM12" s="166" t="e">
        <f t="shared" si="4"/>
        <v>#DIV/0!</v>
      </c>
      <c r="AN12" s="21">
        <v>45602</v>
      </c>
      <c r="AO12" s="13" t="str">
        <f t="shared" si="2"/>
        <v>Brasil MP00020  N/A</v>
      </c>
    </row>
    <row r="13" spans="1:16369" ht="27" hidden="1" customHeight="1">
      <c r="B13" s="4" t="s">
        <v>67</v>
      </c>
      <c r="C13" s="5" t="s">
        <v>92</v>
      </c>
      <c r="D13" s="6" t="s">
        <v>278</v>
      </c>
      <c r="E13" s="4" t="s">
        <v>92</v>
      </c>
      <c r="F13" s="4" t="s">
        <v>40</v>
      </c>
      <c r="G13" s="4" t="s">
        <v>1671</v>
      </c>
      <c r="H13" s="6" t="s">
        <v>167</v>
      </c>
      <c r="I13" s="4" t="s">
        <v>41</v>
      </c>
      <c r="J13" s="129" t="s">
        <v>1744</v>
      </c>
      <c r="K13" t="s">
        <v>155</v>
      </c>
      <c r="M13" s="9" t="s">
        <v>1743</v>
      </c>
      <c r="N13" s="4" t="s">
        <v>42</v>
      </c>
      <c r="O13" s="9" t="s">
        <v>1743</v>
      </c>
      <c r="P13" s="10">
        <v>710</v>
      </c>
      <c r="Q13" s="14"/>
      <c r="R13" s="1">
        <f t="shared" si="0"/>
        <v>710</v>
      </c>
      <c r="S13" s="6" t="s">
        <v>147</v>
      </c>
      <c r="T13" s="6">
        <v>3921</v>
      </c>
      <c r="U13" s="6">
        <v>4018386</v>
      </c>
      <c r="W13" s="22">
        <v>45580</v>
      </c>
      <c r="X13" s="10">
        <v>805203</v>
      </c>
      <c r="Y13" s="5" t="s">
        <v>42</v>
      </c>
      <c r="Z13" t="s">
        <v>2004</v>
      </c>
      <c r="AA13" s="14">
        <v>65202.6</v>
      </c>
      <c r="AC13" s="14"/>
      <c r="AD13" s="17">
        <f t="shared" si="1"/>
        <v>65202.6</v>
      </c>
      <c r="AF13" s="10"/>
      <c r="AH13" s="10"/>
      <c r="AI13">
        <v>10466</v>
      </c>
      <c r="AJ13" s="43">
        <v>9639.6</v>
      </c>
      <c r="AK13">
        <f t="shared" si="3"/>
        <v>13962.801909090911</v>
      </c>
      <c r="AM13" s="166">
        <f t="shared" si="4"/>
        <v>1.7340722661354852E-2</v>
      </c>
      <c r="AN13" s="45" t="s">
        <v>1998</v>
      </c>
      <c r="AO13" s="13" t="str">
        <f t="shared" si="2"/>
        <v>Italia #22  4018386</v>
      </c>
    </row>
    <row r="14" spans="1:16369" ht="27" hidden="1" customHeight="1">
      <c r="B14" s="4" t="s">
        <v>67</v>
      </c>
      <c r="C14" s="5" t="s">
        <v>44</v>
      </c>
      <c r="D14" s="6" t="s">
        <v>1631</v>
      </c>
      <c r="E14" s="4" t="s">
        <v>46</v>
      </c>
      <c r="F14" s="4" t="s">
        <v>49</v>
      </c>
      <c r="G14" s="4" t="s">
        <v>1635</v>
      </c>
      <c r="H14" s="6" t="s">
        <v>167</v>
      </c>
      <c r="I14" s="4" t="s">
        <v>50</v>
      </c>
      <c r="J14" s="71" t="s">
        <v>182</v>
      </c>
      <c r="K14" t="s">
        <v>155</v>
      </c>
      <c r="M14" s="9">
        <v>491221898</v>
      </c>
      <c r="N14" s="4" t="s">
        <v>51</v>
      </c>
      <c r="O14" s="9">
        <v>6210794911</v>
      </c>
      <c r="P14" s="10">
        <v>3485</v>
      </c>
      <c r="Q14" s="14"/>
      <c r="R14" s="1">
        <f t="shared" si="0"/>
        <v>3485</v>
      </c>
      <c r="S14" s="6" t="s">
        <v>151</v>
      </c>
      <c r="T14" s="6">
        <v>1632</v>
      </c>
      <c r="U14" s="6">
        <v>4029107</v>
      </c>
      <c r="W14" s="22">
        <v>45575</v>
      </c>
      <c r="X14" s="10">
        <v>815528</v>
      </c>
      <c r="Y14" s="5" t="s">
        <v>189</v>
      </c>
      <c r="Z14" t="s">
        <v>170</v>
      </c>
      <c r="AA14" s="14">
        <v>0</v>
      </c>
      <c r="AC14" s="14"/>
      <c r="AD14" s="17">
        <f t="shared" si="1"/>
        <v>0</v>
      </c>
      <c r="AF14" s="10"/>
      <c r="AH14" s="10"/>
      <c r="AI14">
        <v>10451</v>
      </c>
      <c r="AJ14" s="43">
        <v>7018</v>
      </c>
      <c r="AK14">
        <f t="shared" si="3"/>
        <v>68535.72486363638</v>
      </c>
      <c r="AM14" s="166">
        <f t="shared" si="4"/>
        <v>8.4038469388710596E-2</v>
      </c>
      <c r="AN14" s="45" t="s">
        <v>1667</v>
      </c>
      <c r="AO14" s="13" t="str">
        <f t="shared" si="2"/>
        <v>BIP SALLY #206  4029107</v>
      </c>
    </row>
    <row r="15" spans="1:16369" ht="27" hidden="1" customHeight="1">
      <c r="B15" s="4" t="s">
        <v>67</v>
      </c>
      <c r="C15" s="5" t="s">
        <v>44</v>
      </c>
      <c r="D15" s="6" t="s">
        <v>1632</v>
      </c>
      <c r="E15" s="4" t="s">
        <v>46</v>
      </c>
      <c r="F15" s="4" t="s">
        <v>49</v>
      </c>
      <c r="G15" s="4" t="s">
        <v>1636</v>
      </c>
      <c r="H15" s="6" t="s">
        <v>167</v>
      </c>
      <c r="I15" s="4" t="s">
        <v>50</v>
      </c>
      <c r="J15" s="71" t="s">
        <v>1346</v>
      </c>
      <c r="K15" t="s">
        <v>155</v>
      </c>
      <c r="M15" s="9">
        <v>491221850</v>
      </c>
      <c r="N15" s="4" t="s">
        <v>51</v>
      </c>
      <c r="O15" s="9">
        <v>6210851519</v>
      </c>
      <c r="P15" s="10">
        <v>3485</v>
      </c>
      <c r="Q15" s="14"/>
      <c r="R15" s="1">
        <f t="shared" si="0"/>
        <v>3485</v>
      </c>
      <c r="S15" s="6" t="s">
        <v>151</v>
      </c>
      <c r="T15" s="6">
        <v>1632</v>
      </c>
      <c r="U15" s="6">
        <v>4029131</v>
      </c>
      <c r="W15" s="22">
        <v>45576</v>
      </c>
      <c r="X15" s="10">
        <v>496197</v>
      </c>
      <c r="Y15" s="5" t="s">
        <v>189</v>
      </c>
      <c r="Z15" t="s">
        <v>170</v>
      </c>
      <c r="AA15" s="14">
        <v>0</v>
      </c>
      <c r="AC15" s="14"/>
      <c r="AD15" s="17">
        <f t="shared" si="1"/>
        <v>0</v>
      </c>
      <c r="AF15" s="10"/>
      <c r="AH15" s="10"/>
      <c r="AI15">
        <v>10452</v>
      </c>
      <c r="AJ15" s="43">
        <v>7018</v>
      </c>
      <c r="AK15">
        <f t="shared" si="3"/>
        <v>68535.72486363638</v>
      </c>
      <c r="AM15" s="166">
        <f t="shared" si="4"/>
        <v>0.1381220057026471</v>
      </c>
      <c r="AN15" s="45" t="s">
        <v>1695</v>
      </c>
      <c r="AO15" s="13" t="str">
        <f t="shared" si="2"/>
        <v>BIP SALLY #207  4029131</v>
      </c>
    </row>
    <row r="16" spans="1:16369" ht="27" hidden="1" customHeight="1">
      <c r="B16" s="4" t="s">
        <v>67</v>
      </c>
      <c r="C16" s="5" t="s">
        <v>44</v>
      </c>
      <c r="D16" s="6" t="s">
        <v>1633</v>
      </c>
      <c r="E16" s="4" t="s">
        <v>46</v>
      </c>
      <c r="F16" s="4" t="s">
        <v>49</v>
      </c>
      <c r="G16" s="4" t="s">
        <v>1656</v>
      </c>
      <c r="H16" s="6" t="s">
        <v>167</v>
      </c>
      <c r="I16" s="4" t="s">
        <v>50</v>
      </c>
      <c r="J16" s="71" t="s">
        <v>1655</v>
      </c>
      <c r="K16" t="s">
        <v>155</v>
      </c>
      <c r="M16" s="9">
        <v>491221880</v>
      </c>
      <c r="N16" s="4" t="s">
        <v>51</v>
      </c>
      <c r="O16" s="9">
        <v>6211000680</v>
      </c>
      <c r="P16" s="10">
        <v>3485</v>
      </c>
      <c r="Q16" s="14"/>
      <c r="R16" s="1">
        <f t="shared" si="0"/>
        <v>3485</v>
      </c>
      <c r="S16" s="6" t="s">
        <v>151</v>
      </c>
      <c r="T16" s="6">
        <v>1632</v>
      </c>
      <c r="U16" s="6">
        <v>4029229</v>
      </c>
      <c r="W16" s="22">
        <v>45579</v>
      </c>
      <c r="X16" s="10">
        <v>1848566</v>
      </c>
      <c r="Y16" s="5" t="s">
        <v>189</v>
      </c>
      <c r="Z16" t="s">
        <v>170</v>
      </c>
      <c r="AA16" s="14">
        <v>0</v>
      </c>
      <c r="AC16" s="14"/>
      <c r="AD16" s="17">
        <f t="shared" si="1"/>
        <v>0</v>
      </c>
      <c r="AF16" s="10"/>
      <c r="AH16" s="10"/>
      <c r="AI16">
        <v>10456</v>
      </c>
      <c r="AJ16" s="43">
        <v>7018</v>
      </c>
      <c r="AK16">
        <f t="shared" si="3"/>
        <v>68535.72486363638</v>
      </c>
      <c r="AM16" s="166">
        <f t="shared" si="4"/>
        <v>3.7075075958140732E-2</v>
      </c>
      <c r="AN16" s="45" t="s">
        <v>1667</v>
      </c>
      <c r="AO16" s="13" t="str">
        <f t="shared" si="2"/>
        <v>BIP SALLY #208  4029229</v>
      </c>
    </row>
    <row r="17" spans="2:43" ht="27" hidden="1" customHeight="1">
      <c r="B17" s="4" t="s">
        <v>67</v>
      </c>
      <c r="C17" s="5" t="s">
        <v>44</v>
      </c>
      <c r="D17" s="6" t="s">
        <v>1634</v>
      </c>
      <c r="E17" s="4" t="s">
        <v>46</v>
      </c>
      <c r="F17" s="4" t="s">
        <v>49</v>
      </c>
      <c r="G17" s="4" t="s">
        <v>1647</v>
      </c>
      <c r="H17" s="6" t="s">
        <v>167</v>
      </c>
      <c r="I17" s="4" t="s">
        <v>50</v>
      </c>
      <c r="J17" s="71" t="s">
        <v>1646</v>
      </c>
      <c r="K17" t="s">
        <v>155</v>
      </c>
      <c r="M17" s="9">
        <v>491221892</v>
      </c>
      <c r="N17" s="4" t="s">
        <v>51</v>
      </c>
      <c r="O17" s="9">
        <v>6210858125</v>
      </c>
      <c r="P17" s="10">
        <v>3485</v>
      </c>
      <c r="Q17" s="14"/>
      <c r="R17" s="1">
        <f t="shared" si="0"/>
        <v>3485</v>
      </c>
      <c r="S17" s="6" t="s">
        <v>151</v>
      </c>
      <c r="T17" s="6">
        <v>1632</v>
      </c>
      <c r="U17" s="6">
        <v>4029213</v>
      </c>
      <c r="W17" s="22">
        <v>45576</v>
      </c>
      <c r="X17" s="10">
        <v>963316</v>
      </c>
      <c r="Y17" s="5" t="s">
        <v>189</v>
      </c>
      <c r="Z17" t="s">
        <v>170</v>
      </c>
      <c r="AA17" s="14">
        <v>0</v>
      </c>
      <c r="AC17" s="14"/>
      <c r="AD17" s="17">
        <f t="shared" si="1"/>
        <v>0</v>
      </c>
      <c r="AF17" s="10"/>
      <c r="AH17" s="10"/>
      <c r="AI17">
        <v>10457</v>
      </c>
      <c r="AJ17" s="43">
        <v>7018</v>
      </c>
      <c r="AK17">
        <f t="shared" si="3"/>
        <v>68535.72486363638</v>
      </c>
      <c r="AM17" s="166">
        <f t="shared" si="4"/>
        <v>7.1145631198523004E-2</v>
      </c>
      <c r="AN17" s="45" t="s">
        <v>1667</v>
      </c>
      <c r="AO17" s="13" t="str">
        <f t="shared" si="2"/>
        <v>BIP SALLY #209  4029213</v>
      </c>
    </row>
    <row r="18" spans="2:43" ht="27" hidden="1" customHeight="1">
      <c r="B18" s="4" t="s">
        <v>67</v>
      </c>
      <c r="C18" s="5" t="s">
        <v>77</v>
      </c>
      <c r="D18" s="6" t="s">
        <v>175</v>
      </c>
      <c r="E18" s="4" t="s">
        <v>135</v>
      </c>
      <c r="F18" s="4" t="s">
        <v>49</v>
      </c>
      <c r="G18" s="4" t="s">
        <v>1645</v>
      </c>
      <c r="H18" s="6" t="s">
        <v>167</v>
      </c>
      <c r="I18" s="4" t="s">
        <v>50</v>
      </c>
      <c r="J18" t="s">
        <v>245</v>
      </c>
      <c r="K18" t="s">
        <v>155</v>
      </c>
      <c r="M18" s="9">
        <v>491688421</v>
      </c>
      <c r="N18" s="4" t="s">
        <v>51</v>
      </c>
      <c r="O18" s="9">
        <v>6211120430</v>
      </c>
      <c r="P18" s="10">
        <v>2759</v>
      </c>
      <c r="Q18" s="14"/>
      <c r="R18" s="1">
        <f t="shared" si="0"/>
        <v>2759</v>
      </c>
      <c r="S18" s="6" t="s">
        <v>151</v>
      </c>
      <c r="T18" s="6">
        <v>1632</v>
      </c>
      <c r="U18" s="6">
        <v>4029425</v>
      </c>
      <c r="W18" s="22">
        <v>45576</v>
      </c>
      <c r="X18" s="10">
        <v>271623</v>
      </c>
      <c r="Y18" s="5" t="s">
        <v>189</v>
      </c>
      <c r="Z18" t="s">
        <v>170</v>
      </c>
      <c r="AA18" s="14">
        <v>0</v>
      </c>
      <c r="AC18" s="14"/>
      <c r="AD18" s="17">
        <f t="shared" si="1"/>
        <v>0</v>
      </c>
      <c r="AF18" s="10"/>
      <c r="AH18" s="10"/>
      <c r="AI18" s="47" t="s">
        <v>245</v>
      </c>
      <c r="AJ18" s="10">
        <v>0</v>
      </c>
      <c r="AK18">
        <f t="shared" si="3"/>
        <v>54258.268263636375</v>
      </c>
      <c r="AM18" s="166">
        <f t="shared" si="4"/>
        <v>0.19975579484666753</v>
      </c>
      <c r="AN18" s="21">
        <v>45594</v>
      </c>
      <c r="AO18" s="13" t="str">
        <f t="shared" si="2"/>
        <v>BIP-JPMS #5  4029425</v>
      </c>
    </row>
    <row r="19" spans="2:43" ht="48.75" hidden="1" customHeight="1">
      <c r="B19" s="4" t="s">
        <v>67</v>
      </c>
      <c r="C19" s="5" t="s">
        <v>44</v>
      </c>
      <c r="D19" s="6" t="s">
        <v>1648</v>
      </c>
      <c r="E19" s="4" t="s">
        <v>46</v>
      </c>
      <c r="F19" s="4" t="s">
        <v>49</v>
      </c>
      <c r="G19" s="40" t="s">
        <v>1776</v>
      </c>
      <c r="H19" s="6" t="s">
        <v>167</v>
      </c>
      <c r="I19" s="4" t="s">
        <v>50</v>
      </c>
      <c r="J19" s="71" t="s">
        <v>1649</v>
      </c>
      <c r="K19" t="s">
        <v>155</v>
      </c>
      <c r="M19" s="9">
        <v>491221882</v>
      </c>
      <c r="N19" s="4" t="s">
        <v>51</v>
      </c>
      <c r="O19" s="9">
        <v>6210920836</v>
      </c>
      <c r="P19" s="10">
        <v>3485</v>
      </c>
      <c r="Q19" s="14"/>
      <c r="R19" s="1">
        <f t="shared" si="0"/>
        <v>3485</v>
      </c>
      <c r="S19" s="6" t="s">
        <v>151</v>
      </c>
      <c r="T19" s="6">
        <v>1632</v>
      </c>
      <c r="U19" s="6">
        <v>4029446</v>
      </c>
      <c r="W19" s="22">
        <v>45576</v>
      </c>
      <c r="X19" s="10">
        <v>1240322</v>
      </c>
      <c r="Y19" s="5" t="s">
        <v>189</v>
      </c>
      <c r="Z19" t="s">
        <v>170</v>
      </c>
      <c r="AA19" s="14">
        <v>0</v>
      </c>
      <c r="AC19" s="14"/>
      <c r="AD19" s="17">
        <f t="shared" si="1"/>
        <v>0</v>
      </c>
      <c r="AF19" s="10"/>
      <c r="AH19" s="10"/>
      <c r="AI19">
        <v>10462</v>
      </c>
      <c r="AJ19" s="43">
        <v>7018</v>
      </c>
      <c r="AK19">
        <f t="shared" si="3"/>
        <v>68535.72486363638</v>
      </c>
      <c r="AM19" s="166">
        <f t="shared" si="4"/>
        <v>5.5256397019190481E-2</v>
      </c>
      <c r="AN19" s="45" t="s">
        <v>1695</v>
      </c>
      <c r="AO19" s="13" t="str">
        <f t="shared" si="2"/>
        <v>BIP SALLY #210  4029446</v>
      </c>
    </row>
    <row r="20" spans="2:43" ht="73.5" hidden="1" customHeight="1">
      <c r="B20" s="4" t="s">
        <v>67</v>
      </c>
      <c r="C20" s="5" t="s">
        <v>92</v>
      </c>
      <c r="D20" s="6" t="s">
        <v>279</v>
      </c>
      <c r="E20" s="4" t="s">
        <v>92</v>
      </c>
      <c r="F20" s="4" t="s">
        <v>40</v>
      </c>
      <c r="G20" s="40" t="s">
        <v>1719</v>
      </c>
      <c r="H20" s="6" t="s">
        <v>167</v>
      </c>
      <c r="I20" s="4" t="s">
        <v>41</v>
      </c>
      <c r="J20" t="s">
        <v>1750</v>
      </c>
      <c r="K20" t="s">
        <v>155</v>
      </c>
      <c r="M20" s="9" t="s">
        <v>1749</v>
      </c>
      <c r="N20" s="4" t="s">
        <v>42</v>
      </c>
      <c r="O20" s="9" t="s">
        <v>1993</v>
      </c>
      <c r="P20" s="10">
        <v>710</v>
      </c>
      <c r="Q20" s="14"/>
      <c r="R20" s="1">
        <f t="shared" si="0"/>
        <v>710</v>
      </c>
      <c r="S20" s="6" t="s">
        <v>147</v>
      </c>
      <c r="T20" s="6">
        <v>1632</v>
      </c>
      <c r="U20" s="6">
        <v>4019152</v>
      </c>
      <c r="W20" s="22">
        <v>45597</v>
      </c>
      <c r="X20" s="10">
        <v>971574</v>
      </c>
      <c r="Y20" s="5" t="s">
        <v>42</v>
      </c>
      <c r="Z20" t="s">
        <v>1994</v>
      </c>
      <c r="AA20" s="14">
        <v>65191.12</v>
      </c>
      <c r="AC20" s="14"/>
      <c r="AD20" s="17">
        <f t="shared" si="1"/>
        <v>65191.12</v>
      </c>
      <c r="AF20" s="10"/>
      <c r="AH20" s="10"/>
      <c r="AI20">
        <v>10511</v>
      </c>
      <c r="AJ20" s="43">
        <v>9639.6</v>
      </c>
      <c r="AK20">
        <f t="shared" si="3"/>
        <v>13962.801909090911</v>
      </c>
      <c r="AM20" s="166">
        <f t="shared" si="4"/>
        <v>1.4371321082172754E-2</v>
      </c>
      <c r="AN20" s="45" t="s">
        <v>1995</v>
      </c>
      <c r="AO20" s="13" t="str">
        <f t="shared" si="2"/>
        <v>Italia #23  4019152</v>
      </c>
      <c r="AP20">
        <v>40000917</v>
      </c>
      <c r="AQ20">
        <v>20013941</v>
      </c>
    </row>
    <row r="21" spans="2:43" ht="27" hidden="1" customHeight="1">
      <c r="B21" s="4" t="s">
        <v>67</v>
      </c>
      <c r="C21" s="5" t="s">
        <v>45</v>
      </c>
      <c r="D21" s="6" t="s">
        <v>623</v>
      </c>
      <c r="E21" s="4" t="s">
        <v>45</v>
      </c>
      <c r="F21" s="4" t="s">
        <v>40</v>
      </c>
      <c r="G21" s="4" t="s">
        <v>1672</v>
      </c>
      <c r="H21" s="6" t="s">
        <v>167</v>
      </c>
      <c r="I21" s="4" t="s">
        <v>41</v>
      </c>
      <c r="J21" t="s">
        <v>1752</v>
      </c>
      <c r="K21" t="s">
        <v>155</v>
      </c>
      <c r="M21" s="9" t="s">
        <v>1751</v>
      </c>
      <c r="N21" s="4" t="s">
        <v>42</v>
      </c>
      <c r="O21" s="9" t="s">
        <v>1996</v>
      </c>
      <c r="P21" s="10">
        <v>850</v>
      </c>
      <c r="Q21" s="14"/>
      <c r="R21" s="1">
        <f t="shared" si="0"/>
        <v>850</v>
      </c>
      <c r="S21" s="6" t="s">
        <v>147</v>
      </c>
      <c r="T21" s="6">
        <v>3921</v>
      </c>
      <c r="U21" s="6">
        <v>4018500</v>
      </c>
      <c r="W21" s="22">
        <v>45587</v>
      </c>
      <c r="X21" s="10">
        <v>1379438</v>
      </c>
      <c r="Y21" s="5" t="s">
        <v>42</v>
      </c>
      <c r="Z21" t="s">
        <v>1997</v>
      </c>
      <c r="AA21" s="14">
        <v>65953.509999999995</v>
      </c>
      <c r="AC21" s="14"/>
      <c r="AD21" s="17">
        <f t="shared" si="1"/>
        <v>65953.509999999995</v>
      </c>
      <c r="AF21" s="10"/>
      <c r="AH21" s="10"/>
      <c r="AI21">
        <v>10473</v>
      </c>
      <c r="AJ21" s="43">
        <v>9639.6</v>
      </c>
      <c r="AK21">
        <f t="shared" si="3"/>
        <v>16716.030454545456</v>
      </c>
      <c r="AM21" s="166">
        <f t="shared" si="4"/>
        <v>1.2118000558593758E-2</v>
      </c>
      <c r="AN21" s="45" t="s">
        <v>1998</v>
      </c>
      <c r="AO21" s="13" t="str">
        <f t="shared" si="2"/>
        <v>Colombia #16  4018500</v>
      </c>
      <c r="AP21">
        <v>40000918</v>
      </c>
      <c r="AQ21">
        <v>20013942</v>
      </c>
    </row>
    <row r="22" spans="2:43" ht="27" hidden="1" customHeight="1">
      <c r="B22" s="4" t="s">
        <v>67</v>
      </c>
      <c r="C22" s="5" t="s">
        <v>44</v>
      </c>
      <c r="D22" s="6" t="s">
        <v>1650</v>
      </c>
      <c r="E22" s="4" t="s">
        <v>46</v>
      </c>
      <c r="F22" s="4" t="s">
        <v>49</v>
      </c>
      <c r="G22" s="4" t="s">
        <v>1668</v>
      </c>
      <c r="H22" s="6" t="s">
        <v>167</v>
      </c>
      <c r="I22" s="4" t="s">
        <v>50</v>
      </c>
      <c r="J22" s="71" t="s">
        <v>1679</v>
      </c>
      <c r="K22" t="s">
        <v>155</v>
      </c>
      <c r="M22" s="9">
        <v>491221891</v>
      </c>
      <c r="N22" s="4" t="s">
        <v>51</v>
      </c>
      <c r="O22" s="9">
        <v>6211173845</v>
      </c>
      <c r="P22" s="10">
        <v>3485</v>
      </c>
      <c r="Q22" s="14"/>
      <c r="R22" s="1">
        <f t="shared" si="0"/>
        <v>3485</v>
      </c>
      <c r="S22" s="6" t="s">
        <v>151</v>
      </c>
      <c r="T22" s="6">
        <v>1632</v>
      </c>
      <c r="U22" s="6">
        <v>4029798</v>
      </c>
      <c r="W22" s="22">
        <v>45582</v>
      </c>
      <c r="X22" s="10">
        <v>1305000</v>
      </c>
      <c r="Y22" s="5" t="s">
        <v>189</v>
      </c>
      <c r="Z22" t="s">
        <v>170</v>
      </c>
      <c r="AA22" s="14">
        <v>0</v>
      </c>
      <c r="AC22" s="14"/>
      <c r="AD22" s="17">
        <f t="shared" si="1"/>
        <v>0</v>
      </c>
      <c r="AF22" s="10"/>
      <c r="AH22" s="10"/>
      <c r="AI22">
        <v>10465</v>
      </c>
      <c r="AJ22" s="43">
        <v>7018</v>
      </c>
      <c r="AK22">
        <f t="shared" si="3"/>
        <v>68535.72486363638</v>
      </c>
      <c r="AM22" s="166">
        <f t="shared" si="4"/>
        <v>5.2517796830372707E-2</v>
      </c>
      <c r="AN22" s="45" t="s">
        <v>1696</v>
      </c>
      <c r="AO22" s="13" t="str">
        <f t="shared" si="2"/>
        <v>BIP SALLY #211  4029798</v>
      </c>
    </row>
    <row r="23" spans="2:43" ht="34.5" hidden="1" customHeight="1">
      <c r="B23" s="4" t="s">
        <v>67</v>
      </c>
      <c r="C23" s="5" t="s">
        <v>44</v>
      </c>
      <c r="D23" s="6" t="s">
        <v>1654</v>
      </c>
      <c r="E23" s="4" t="s">
        <v>46</v>
      </c>
      <c r="F23" s="4" t="s">
        <v>49</v>
      </c>
      <c r="G23" s="40" t="s">
        <v>1669</v>
      </c>
      <c r="H23" s="6" t="s">
        <v>167</v>
      </c>
      <c r="I23" s="4" t="s">
        <v>50</v>
      </c>
      <c r="J23" t="s">
        <v>1753</v>
      </c>
      <c r="K23" t="s">
        <v>155</v>
      </c>
      <c r="M23" s="9">
        <v>492178931</v>
      </c>
      <c r="N23" s="4" t="s">
        <v>51</v>
      </c>
      <c r="O23" s="9">
        <v>6211396152</v>
      </c>
      <c r="P23" s="10">
        <v>3485</v>
      </c>
      <c r="Q23" s="14"/>
      <c r="R23" s="1">
        <f t="shared" si="0"/>
        <v>3485</v>
      </c>
      <c r="S23" s="6" t="s">
        <v>151</v>
      </c>
      <c r="T23" s="6">
        <v>1632</v>
      </c>
      <c r="U23" s="6">
        <v>4029966</v>
      </c>
      <c r="W23" s="22">
        <v>45587</v>
      </c>
      <c r="X23" s="10">
        <v>1010727</v>
      </c>
      <c r="Y23" s="5" t="s">
        <v>189</v>
      </c>
      <c r="Z23" t="s">
        <v>170</v>
      </c>
      <c r="AA23" s="14">
        <v>0</v>
      </c>
      <c r="AC23" s="14"/>
      <c r="AD23" s="17">
        <f t="shared" si="1"/>
        <v>0</v>
      </c>
      <c r="AF23" s="10"/>
      <c r="AH23" s="10"/>
      <c r="AI23">
        <v>10467</v>
      </c>
      <c r="AJ23" s="43">
        <v>7018</v>
      </c>
      <c r="AK23">
        <f t="shared" si="3"/>
        <v>68535.72486363638</v>
      </c>
      <c r="AM23" s="166">
        <f t="shared" si="4"/>
        <v>6.7808344749508406E-2</v>
      </c>
      <c r="AN23" s="21" t="s">
        <v>1778</v>
      </c>
      <c r="AO23" s="13" t="str">
        <f t="shared" si="2"/>
        <v>BIP SALLY #212  4029966</v>
      </c>
    </row>
    <row r="24" spans="2:43" ht="45" hidden="1" customHeight="1">
      <c r="B24" s="4" t="s">
        <v>67</v>
      </c>
      <c r="C24" s="5" t="s">
        <v>43</v>
      </c>
      <c r="D24" s="6" t="s">
        <v>279</v>
      </c>
      <c r="E24" s="4" t="s">
        <v>43</v>
      </c>
      <c r="F24" s="4" t="s">
        <v>40</v>
      </c>
      <c r="G24" s="4" t="s">
        <v>1692</v>
      </c>
      <c r="H24" s="6" t="s">
        <v>167</v>
      </c>
      <c r="I24" s="4" t="s">
        <v>41</v>
      </c>
      <c r="J24" s="94" t="s">
        <v>1739</v>
      </c>
      <c r="K24" t="s">
        <v>155</v>
      </c>
      <c r="M24" s="88" t="s">
        <v>1740</v>
      </c>
      <c r="N24" s="4" t="s">
        <v>74</v>
      </c>
      <c r="O24" s="9">
        <v>10125911</v>
      </c>
      <c r="P24" s="10">
        <v>610</v>
      </c>
      <c r="Q24" s="14"/>
      <c r="R24" s="1">
        <f t="shared" si="0"/>
        <v>610</v>
      </c>
      <c r="S24" s="6" t="s">
        <v>146</v>
      </c>
      <c r="T24" s="6">
        <v>3921</v>
      </c>
      <c r="U24" s="6">
        <v>4003945</v>
      </c>
      <c r="W24" s="22">
        <v>45593</v>
      </c>
      <c r="X24" s="10">
        <v>2859789</v>
      </c>
      <c r="Y24" s="99" t="s">
        <v>1612</v>
      </c>
      <c r="Z24" s="82" t="s">
        <v>2002</v>
      </c>
      <c r="AA24" s="14">
        <f>17567.18+64960</f>
        <v>82527.179999999993</v>
      </c>
      <c r="AC24" s="14"/>
      <c r="AD24" s="17">
        <f t="shared" si="1"/>
        <v>82527.179999999993</v>
      </c>
      <c r="AF24" s="10"/>
      <c r="AH24" s="10"/>
      <c r="AI24">
        <v>10506</v>
      </c>
      <c r="AJ24" s="43">
        <v>20300</v>
      </c>
      <c r="AK24">
        <f t="shared" si="3"/>
        <v>11996.210090909093</v>
      </c>
      <c r="AM24" s="166">
        <f t="shared" si="4"/>
        <v>4.194788528422584E-3</v>
      </c>
      <c r="AN24" s="45" t="s">
        <v>2003</v>
      </c>
      <c r="AO24" s="13" t="str">
        <f t="shared" si="2"/>
        <v>Perú #23  4003945</v>
      </c>
      <c r="AP24">
        <v>20013272</v>
      </c>
      <c r="AQ24">
        <v>20013947</v>
      </c>
    </row>
    <row r="25" spans="2:43" ht="27" hidden="1" customHeight="1">
      <c r="B25" s="4" t="s">
        <v>67</v>
      </c>
      <c r="C25" s="5" t="s">
        <v>103</v>
      </c>
      <c r="D25" s="6" t="s">
        <v>1670</v>
      </c>
      <c r="E25" s="4" t="s">
        <v>46</v>
      </c>
      <c r="F25" s="4" t="s">
        <v>49</v>
      </c>
      <c r="G25" s="4" t="s">
        <v>1673</v>
      </c>
      <c r="H25" s="6" t="s">
        <v>167</v>
      </c>
      <c r="I25" s="4" t="s">
        <v>50</v>
      </c>
      <c r="J25" s="9">
        <v>53080</v>
      </c>
      <c r="K25" t="s">
        <v>155</v>
      </c>
      <c r="M25" s="9">
        <v>53080</v>
      </c>
      <c r="N25" s="6" t="s">
        <v>452</v>
      </c>
      <c r="O25" s="9">
        <v>98093215</v>
      </c>
      <c r="P25" s="10">
        <v>3404.7</v>
      </c>
      <c r="Q25" s="14"/>
      <c r="R25" s="1">
        <f t="shared" si="0"/>
        <v>3404.7</v>
      </c>
      <c r="S25" s="6" t="s">
        <v>151</v>
      </c>
      <c r="T25" s="6">
        <v>1688</v>
      </c>
      <c r="U25" s="6">
        <v>4005045</v>
      </c>
      <c r="W25" s="22">
        <v>45583</v>
      </c>
      <c r="X25" s="10">
        <v>3185196</v>
      </c>
      <c r="Y25" s="5" t="s">
        <v>75</v>
      </c>
      <c r="Z25" t="s">
        <v>1685</v>
      </c>
      <c r="AA25" s="14">
        <v>8043.84</v>
      </c>
      <c r="AC25" s="14"/>
      <c r="AD25" s="17">
        <f t="shared" si="1"/>
        <v>8043.84</v>
      </c>
      <c r="AF25" s="10"/>
      <c r="AH25" s="10"/>
      <c r="AI25">
        <v>10471</v>
      </c>
      <c r="AJ25" s="43">
        <v>7018</v>
      </c>
      <c r="AK25">
        <f t="shared" si="3"/>
        <v>66956.551633636365</v>
      </c>
      <c r="AM25" s="166">
        <f t="shared" si="4"/>
        <v>2.1021171580535819E-2</v>
      </c>
      <c r="AN25" s="45" t="s">
        <v>1697</v>
      </c>
      <c r="AO25" s="13" t="str">
        <f t="shared" si="2"/>
        <v>BIP ALFA #46  4005045</v>
      </c>
      <c r="AP25">
        <v>40000770</v>
      </c>
      <c r="AQ25">
        <v>20012074</v>
      </c>
    </row>
    <row r="26" spans="2:43" ht="27" hidden="1" customHeight="1">
      <c r="B26" s="4" t="s">
        <v>67</v>
      </c>
      <c r="C26" s="5" t="s">
        <v>103</v>
      </c>
      <c r="D26" s="6" t="s">
        <v>388</v>
      </c>
      <c r="E26" s="4" t="s">
        <v>46</v>
      </c>
      <c r="F26" s="4" t="s">
        <v>49</v>
      </c>
      <c r="G26" s="4" t="s">
        <v>1678</v>
      </c>
      <c r="H26" s="6" t="s">
        <v>167</v>
      </c>
      <c r="I26" s="4" t="s">
        <v>50</v>
      </c>
      <c r="J26" s="9">
        <v>53106</v>
      </c>
      <c r="K26" t="s">
        <v>155</v>
      </c>
      <c r="M26" s="9">
        <v>53106</v>
      </c>
      <c r="N26" s="6" t="s">
        <v>452</v>
      </c>
      <c r="O26" s="9">
        <v>98139900</v>
      </c>
      <c r="P26" s="10">
        <v>3404.7</v>
      </c>
      <c r="Q26" s="14"/>
      <c r="R26" s="1">
        <f t="shared" si="0"/>
        <v>3404.7</v>
      </c>
      <c r="S26" s="6" t="s">
        <v>151</v>
      </c>
      <c r="T26" s="6">
        <v>1688</v>
      </c>
      <c r="U26" s="6">
        <v>4005054</v>
      </c>
      <c r="W26" s="22">
        <v>45586</v>
      </c>
      <c r="X26" s="10">
        <v>3175845</v>
      </c>
      <c r="Y26" s="5" t="s">
        <v>75</v>
      </c>
      <c r="Z26" t="s">
        <v>1704</v>
      </c>
      <c r="AA26" s="14">
        <v>9695.16</v>
      </c>
      <c r="AC26" s="14"/>
      <c r="AD26" s="17">
        <f t="shared" si="1"/>
        <v>9695.16</v>
      </c>
      <c r="AF26" s="10"/>
      <c r="AH26" s="10"/>
      <c r="AI26">
        <v>10542</v>
      </c>
      <c r="AJ26" s="43">
        <v>7018</v>
      </c>
      <c r="AK26">
        <f t="shared" si="3"/>
        <v>66956.551633636365</v>
      </c>
      <c r="AM26" s="166">
        <f t="shared" si="4"/>
        <v>2.1083066596019755E-2</v>
      </c>
      <c r="AN26" s="45" t="s">
        <v>1845</v>
      </c>
      <c r="AO26" s="13" t="str">
        <f t="shared" si="2"/>
        <v>BIP ALFA #47  4005054</v>
      </c>
      <c r="AP26">
        <v>40000769</v>
      </c>
      <c r="AQ26">
        <v>20012097</v>
      </c>
    </row>
    <row r="27" spans="2:43" ht="27" hidden="1" customHeight="1">
      <c r="B27" s="4" t="s">
        <v>67</v>
      </c>
      <c r="C27" s="5" t="s">
        <v>44</v>
      </c>
      <c r="D27" s="6" t="s">
        <v>1674</v>
      </c>
      <c r="E27" s="4" t="s">
        <v>46</v>
      </c>
      <c r="F27" s="4" t="s">
        <v>49</v>
      </c>
      <c r="G27" s="4" t="s">
        <v>1677</v>
      </c>
      <c r="H27" s="6" t="s">
        <v>167</v>
      </c>
      <c r="I27" s="4" t="s">
        <v>50</v>
      </c>
      <c r="J27" s="71" t="s">
        <v>1171</v>
      </c>
      <c r="K27" t="s">
        <v>155</v>
      </c>
      <c r="M27" s="9">
        <v>492178931</v>
      </c>
      <c r="N27" s="4" t="s">
        <v>51</v>
      </c>
      <c r="O27" s="9">
        <v>6211436699</v>
      </c>
      <c r="P27" s="10">
        <v>3485</v>
      </c>
      <c r="Q27" s="14"/>
      <c r="R27" s="1">
        <f t="shared" si="0"/>
        <v>3485</v>
      </c>
      <c r="S27" s="6" t="s">
        <v>151</v>
      </c>
      <c r="T27" s="6">
        <v>1632</v>
      </c>
      <c r="U27" s="6">
        <v>4030365</v>
      </c>
      <c r="W27" s="22">
        <v>45587</v>
      </c>
      <c r="X27" s="10">
        <v>1074284</v>
      </c>
      <c r="Y27" s="5" t="s">
        <v>189</v>
      </c>
      <c r="Z27" t="s">
        <v>170</v>
      </c>
      <c r="AA27" s="14">
        <v>0</v>
      </c>
      <c r="AC27" s="14"/>
      <c r="AD27" s="17">
        <f t="shared" si="1"/>
        <v>0</v>
      </c>
      <c r="AF27" s="10"/>
      <c r="AH27" s="10"/>
      <c r="AI27">
        <v>10472</v>
      </c>
      <c r="AJ27" s="43">
        <v>7018</v>
      </c>
      <c r="AK27">
        <f t="shared" si="3"/>
        <v>68535.72486363638</v>
      </c>
      <c r="AM27" s="166">
        <f t="shared" si="4"/>
        <v>6.379665420283312E-2</v>
      </c>
      <c r="AN27" s="45" t="s">
        <v>1778</v>
      </c>
      <c r="AO27" s="13" t="str">
        <f t="shared" si="2"/>
        <v>BIP SALLY #213  4030365</v>
      </c>
    </row>
    <row r="28" spans="2:43" ht="27" hidden="1" customHeight="1">
      <c r="B28" s="4" t="s">
        <v>67</v>
      </c>
      <c r="C28" s="5" t="s">
        <v>44</v>
      </c>
      <c r="D28" s="6" t="s">
        <v>1675</v>
      </c>
      <c r="E28" s="4" t="s">
        <v>46</v>
      </c>
      <c r="F28" s="4" t="s">
        <v>49</v>
      </c>
      <c r="G28" s="4" t="s">
        <v>1683</v>
      </c>
      <c r="H28" s="6" t="s">
        <v>167</v>
      </c>
      <c r="I28" s="4" t="s">
        <v>50</v>
      </c>
      <c r="J28" s="71" t="s">
        <v>1702</v>
      </c>
      <c r="K28" t="s">
        <v>155</v>
      </c>
      <c r="M28" s="9">
        <v>492178903</v>
      </c>
      <c r="N28" s="4" t="s">
        <v>51</v>
      </c>
      <c r="O28" s="130">
        <v>6211683998</v>
      </c>
      <c r="P28" s="10">
        <v>3485</v>
      </c>
      <c r="Q28" s="14"/>
      <c r="R28" s="1">
        <f t="shared" si="0"/>
        <v>3485</v>
      </c>
      <c r="S28" s="6" t="s">
        <v>151</v>
      </c>
      <c r="T28" s="6">
        <v>1632</v>
      </c>
      <c r="U28" s="6">
        <v>4030578</v>
      </c>
      <c r="W28" s="22">
        <v>45590</v>
      </c>
      <c r="X28" s="10">
        <v>1330430</v>
      </c>
      <c r="Y28" s="5" t="s">
        <v>189</v>
      </c>
      <c r="Z28" t="s">
        <v>170</v>
      </c>
      <c r="AA28" s="14">
        <v>0</v>
      </c>
      <c r="AC28" s="14"/>
      <c r="AD28" s="17">
        <f t="shared" si="1"/>
        <v>0</v>
      </c>
      <c r="AF28" s="10"/>
      <c r="AH28" s="10"/>
      <c r="AI28">
        <v>10484</v>
      </c>
      <c r="AJ28" s="43">
        <v>7018</v>
      </c>
      <c r="AK28">
        <f t="shared" si="3"/>
        <v>68535.72486363638</v>
      </c>
      <c r="AM28" s="166">
        <f t="shared" si="4"/>
        <v>5.1513965307183676E-2</v>
      </c>
      <c r="AN28" s="45" t="s">
        <v>1779</v>
      </c>
      <c r="AO28" s="13" t="str">
        <f t="shared" si="2"/>
        <v>BIP SALLY #214  4030578</v>
      </c>
    </row>
    <row r="29" spans="2:43" ht="27" hidden="1" customHeight="1">
      <c r="B29" s="4" t="s">
        <v>67</v>
      </c>
      <c r="C29" s="5" t="s">
        <v>44</v>
      </c>
      <c r="D29" s="6" t="s">
        <v>1676</v>
      </c>
      <c r="E29" s="4" t="s">
        <v>46</v>
      </c>
      <c r="F29" s="4" t="s">
        <v>49</v>
      </c>
      <c r="G29" s="4" t="s">
        <v>1684</v>
      </c>
      <c r="H29" s="6" t="s">
        <v>167</v>
      </c>
      <c r="I29" s="4" t="s">
        <v>50</v>
      </c>
      <c r="J29" s="71" t="s">
        <v>1703</v>
      </c>
      <c r="K29" t="s">
        <v>155</v>
      </c>
      <c r="M29" s="9">
        <v>492178902</v>
      </c>
      <c r="N29" s="4" t="s">
        <v>51</v>
      </c>
      <c r="O29" s="9">
        <v>6211594843</v>
      </c>
      <c r="P29" s="10">
        <v>3485</v>
      </c>
      <c r="Q29" s="14"/>
      <c r="R29" s="1">
        <f t="shared" si="0"/>
        <v>3485</v>
      </c>
      <c r="S29" s="6" t="s">
        <v>151</v>
      </c>
      <c r="T29" s="6">
        <v>1632</v>
      </c>
      <c r="U29" s="6">
        <v>4030575</v>
      </c>
      <c r="W29" s="22">
        <v>45590</v>
      </c>
      <c r="X29" s="10">
        <v>1308757</v>
      </c>
      <c r="Y29" s="5" t="s">
        <v>189</v>
      </c>
      <c r="Z29" t="s">
        <v>170</v>
      </c>
      <c r="AA29" s="14">
        <v>0</v>
      </c>
      <c r="AC29" s="14"/>
      <c r="AD29" s="17">
        <f t="shared" si="1"/>
        <v>0</v>
      </c>
      <c r="AF29" s="10"/>
      <c r="AH29" s="10"/>
      <c r="AI29">
        <v>10483</v>
      </c>
      <c r="AJ29" s="43">
        <v>7018</v>
      </c>
      <c r="AK29">
        <f t="shared" si="3"/>
        <v>68535.72486363638</v>
      </c>
      <c r="AM29" s="166">
        <f t="shared" si="4"/>
        <v>5.236703594604375E-2</v>
      </c>
      <c r="AN29" s="45" t="s">
        <v>1779</v>
      </c>
      <c r="AO29" s="13" t="str">
        <f t="shared" si="2"/>
        <v>BIP SALLY #215  4030575</v>
      </c>
    </row>
    <row r="30" spans="2:43" ht="27" hidden="1" customHeight="1">
      <c r="B30" s="4" t="s">
        <v>67</v>
      </c>
      <c r="C30" s="5" t="s">
        <v>44</v>
      </c>
      <c r="D30" s="6" t="s">
        <v>1688</v>
      </c>
      <c r="E30" s="4" t="s">
        <v>46</v>
      </c>
      <c r="F30" s="4" t="s">
        <v>49</v>
      </c>
      <c r="G30" s="4" t="s">
        <v>1693</v>
      </c>
      <c r="H30" s="6" t="s">
        <v>167</v>
      </c>
      <c r="I30" s="4" t="s">
        <v>50</v>
      </c>
      <c r="J30" s="71" t="s">
        <v>1016</v>
      </c>
      <c r="K30" t="s">
        <v>155</v>
      </c>
      <c r="M30" s="9">
        <v>492860534</v>
      </c>
      <c r="N30" s="4" t="s">
        <v>51</v>
      </c>
      <c r="O30" s="130">
        <v>6211671808</v>
      </c>
      <c r="P30" s="10">
        <v>3485</v>
      </c>
      <c r="Q30" s="14"/>
      <c r="R30" s="1">
        <f t="shared" si="0"/>
        <v>3485</v>
      </c>
      <c r="S30" s="6" t="s">
        <v>151</v>
      </c>
      <c r="T30" s="6">
        <v>1632</v>
      </c>
      <c r="U30" s="6">
        <v>4030693</v>
      </c>
      <c r="W30" s="22">
        <v>45590</v>
      </c>
      <c r="X30" s="10">
        <v>1181283</v>
      </c>
      <c r="Y30" s="5" t="s">
        <v>189</v>
      </c>
      <c r="Z30" t="s">
        <v>170</v>
      </c>
      <c r="AA30" s="14">
        <v>0</v>
      </c>
      <c r="AC30" s="14"/>
      <c r="AD30" s="17">
        <f t="shared" si="1"/>
        <v>0</v>
      </c>
      <c r="AF30" s="10"/>
      <c r="AH30" s="10"/>
      <c r="AI30">
        <v>10481</v>
      </c>
      <c r="AJ30" s="43">
        <v>7018</v>
      </c>
      <c r="AK30">
        <f t="shared" si="3"/>
        <v>68535.72486363638</v>
      </c>
      <c r="AM30" s="166">
        <f t="shared" si="4"/>
        <v>5.8018040438774093E-2</v>
      </c>
      <c r="AN30" s="45" t="s">
        <v>1780</v>
      </c>
      <c r="AO30" s="13" t="str">
        <f t="shared" si="2"/>
        <v>BIP SALLY #216  4030693</v>
      </c>
    </row>
    <row r="31" spans="2:43" ht="27" hidden="1" customHeight="1">
      <c r="B31" s="4" t="s">
        <v>67</v>
      </c>
      <c r="C31" s="5" t="s">
        <v>44</v>
      </c>
      <c r="D31" s="6" t="s">
        <v>1689</v>
      </c>
      <c r="E31" s="4" t="s">
        <v>46</v>
      </c>
      <c r="F31" s="4" t="s">
        <v>49</v>
      </c>
      <c r="G31" s="4" t="s">
        <v>1694</v>
      </c>
      <c r="H31" s="6" t="s">
        <v>167</v>
      </c>
      <c r="I31" s="4" t="s">
        <v>50</v>
      </c>
      <c r="J31" s="71" t="s">
        <v>1468</v>
      </c>
      <c r="K31" t="s">
        <v>155</v>
      </c>
      <c r="M31" s="9">
        <v>493483209</v>
      </c>
      <c r="N31" s="4" t="s">
        <v>51</v>
      </c>
      <c r="O31" s="130">
        <v>6211758896</v>
      </c>
      <c r="P31" s="10">
        <v>3485</v>
      </c>
      <c r="Q31" s="14"/>
      <c r="R31" s="1">
        <f t="shared" si="0"/>
        <v>3485</v>
      </c>
      <c r="S31" s="6" t="s">
        <v>151</v>
      </c>
      <c r="T31" s="6">
        <v>1632</v>
      </c>
      <c r="U31" s="6">
        <v>4030808</v>
      </c>
      <c r="W31" s="22">
        <v>45593</v>
      </c>
      <c r="X31" s="10">
        <v>742425</v>
      </c>
      <c r="Y31" s="5" t="s">
        <v>189</v>
      </c>
      <c r="Z31" t="s">
        <v>170</v>
      </c>
      <c r="AA31" s="14">
        <v>0</v>
      </c>
      <c r="AC31" s="14"/>
      <c r="AD31" s="17">
        <f t="shared" si="1"/>
        <v>0</v>
      </c>
      <c r="AF31" s="10"/>
      <c r="AH31" s="10"/>
      <c r="AI31">
        <v>10487</v>
      </c>
      <c r="AJ31" s="43">
        <v>7018</v>
      </c>
      <c r="AK31">
        <f t="shared" si="3"/>
        <v>68535.72486363638</v>
      </c>
      <c r="AM31" s="166">
        <f t="shared" si="4"/>
        <v>9.2313331129253967E-2</v>
      </c>
      <c r="AN31" s="45" t="s">
        <v>1779</v>
      </c>
      <c r="AO31" s="13" t="str">
        <f t="shared" si="2"/>
        <v>BIP SALLY #217  4030808</v>
      </c>
    </row>
    <row r="32" spans="2:43" ht="27" hidden="1" customHeight="1">
      <c r="B32" s="4" t="s">
        <v>67</v>
      </c>
      <c r="C32" s="5" t="s">
        <v>44</v>
      </c>
      <c r="D32" s="6" t="s">
        <v>1690</v>
      </c>
      <c r="E32" s="4" t="s">
        <v>46</v>
      </c>
      <c r="F32" s="4" t="s">
        <v>49</v>
      </c>
      <c r="G32" s="4" t="s">
        <v>1720</v>
      </c>
      <c r="H32" s="6" t="s">
        <v>167</v>
      </c>
      <c r="I32" s="4" t="s">
        <v>50</v>
      </c>
      <c r="J32" s="71" t="s">
        <v>799</v>
      </c>
      <c r="K32" t="s">
        <v>155</v>
      </c>
      <c r="M32" s="9">
        <v>492860531</v>
      </c>
      <c r="N32" s="4" t="s">
        <v>51</v>
      </c>
      <c r="O32" s="130">
        <v>6211831429</v>
      </c>
      <c r="P32" s="10">
        <v>3485</v>
      </c>
      <c r="Q32" s="14"/>
      <c r="R32" s="1">
        <f t="shared" si="0"/>
        <v>3485</v>
      </c>
      <c r="S32" s="6" t="s">
        <v>151</v>
      </c>
      <c r="T32" s="6">
        <v>1632</v>
      </c>
      <c r="U32" s="6">
        <v>4030979</v>
      </c>
      <c r="W32" s="22">
        <v>45594</v>
      </c>
      <c r="X32" s="10">
        <v>471535</v>
      </c>
      <c r="Y32" s="5" t="s">
        <v>189</v>
      </c>
      <c r="Z32" t="s">
        <v>170</v>
      </c>
      <c r="AA32" s="14">
        <v>0</v>
      </c>
      <c r="AC32" s="14"/>
      <c r="AD32" s="17">
        <f t="shared" si="1"/>
        <v>0</v>
      </c>
      <c r="AF32" s="10"/>
      <c r="AH32" s="10"/>
      <c r="AI32">
        <v>10509</v>
      </c>
      <c r="AJ32" s="43">
        <v>7018</v>
      </c>
      <c r="AK32">
        <f t="shared" si="3"/>
        <v>68535.72486363638</v>
      </c>
      <c r="AM32" s="166">
        <f t="shared" si="4"/>
        <v>0.1453459973567951</v>
      </c>
      <c r="AN32" s="45" t="s">
        <v>1781</v>
      </c>
      <c r="AO32" s="13" t="str">
        <f t="shared" si="2"/>
        <v>BIP SALLY #218  4030979</v>
      </c>
    </row>
    <row r="33" spans="2:44" ht="27" hidden="1" customHeight="1">
      <c r="B33" s="4" t="s">
        <v>67</v>
      </c>
      <c r="C33" s="6" t="s">
        <v>1698</v>
      </c>
      <c r="D33" s="6" t="s">
        <v>787</v>
      </c>
      <c r="E33" s="4" t="s">
        <v>97</v>
      </c>
      <c r="F33" s="4" t="s">
        <v>49</v>
      </c>
      <c r="G33" s="4" t="s">
        <v>1700</v>
      </c>
      <c r="H33" s="6" t="s">
        <v>167</v>
      </c>
      <c r="I33" s="4" t="s">
        <v>50</v>
      </c>
      <c r="J33" s="71" t="s">
        <v>1460</v>
      </c>
      <c r="K33" t="s">
        <v>155</v>
      </c>
      <c r="M33" s="9">
        <v>492860535</v>
      </c>
      <c r="N33" s="4" t="s">
        <v>51</v>
      </c>
      <c r="O33" s="9">
        <v>6211859626</v>
      </c>
      <c r="P33" s="10">
        <v>2180</v>
      </c>
      <c r="Q33" s="14"/>
      <c r="R33" s="1">
        <f t="shared" si="0"/>
        <v>2180</v>
      </c>
      <c r="S33" s="6" t="s">
        <v>151</v>
      </c>
      <c r="T33" s="6">
        <v>1632</v>
      </c>
      <c r="U33" s="6">
        <v>4030685</v>
      </c>
      <c r="W33" s="22">
        <v>45590</v>
      </c>
      <c r="X33" s="10">
        <v>1712150</v>
      </c>
      <c r="Y33" s="5" t="s">
        <v>189</v>
      </c>
      <c r="Z33" t="s">
        <v>170</v>
      </c>
      <c r="AA33" s="14">
        <v>0</v>
      </c>
      <c r="AC33" s="14"/>
      <c r="AD33" s="17">
        <f t="shared" si="1"/>
        <v>0</v>
      </c>
      <c r="AF33" s="10"/>
      <c r="AH33" s="10"/>
      <c r="AI33">
        <v>10482</v>
      </c>
      <c r="AJ33" s="43">
        <v>7018</v>
      </c>
      <c r="AK33">
        <f t="shared" si="3"/>
        <v>42871.701636363643</v>
      </c>
      <c r="AM33" s="166">
        <f t="shared" si="4"/>
        <v>2.5039687899053028E-2</v>
      </c>
      <c r="AN33" s="45" t="s">
        <v>1820</v>
      </c>
      <c r="AO33" s="13" t="str">
        <f t="shared" si="2"/>
        <v>BIP ITS A TEN #21  4030685</v>
      </c>
    </row>
    <row r="34" spans="2:44" ht="27" hidden="1" customHeight="1">
      <c r="B34" s="4" t="s">
        <v>67</v>
      </c>
      <c r="C34" s="6" t="s">
        <v>1698</v>
      </c>
      <c r="D34" s="6" t="s">
        <v>278</v>
      </c>
      <c r="E34" s="6" t="s">
        <v>1699</v>
      </c>
      <c r="F34" s="4" t="s">
        <v>49</v>
      </c>
      <c r="G34" s="4" t="s">
        <v>1701</v>
      </c>
      <c r="H34" s="6" t="s">
        <v>167</v>
      </c>
      <c r="I34" s="4" t="s">
        <v>50</v>
      </c>
      <c r="J34" s="105">
        <v>283247</v>
      </c>
      <c r="K34" t="s">
        <v>155</v>
      </c>
      <c r="M34" s="9">
        <v>491224694</v>
      </c>
      <c r="N34" s="4" t="s">
        <v>51</v>
      </c>
      <c r="O34" s="130">
        <v>6211825340</v>
      </c>
      <c r="P34" s="10">
        <v>5005</v>
      </c>
      <c r="Q34" s="14"/>
      <c r="R34" s="1">
        <f t="shared" si="0"/>
        <v>5005</v>
      </c>
      <c r="S34" s="6" t="s">
        <v>151</v>
      </c>
      <c r="T34" s="6">
        <v>1632</v>
      </c>
      <c r="U34" s="6">
        <v>4030691</v>
      </c>
      <c r="W34" s="22">
        <v>45590</v>
      </c>
      <c r="X34" s="10">
        <v>370195</v>
      </c>
      <c r="Y34" s="5" t="s">
        <v>189</v>
      </c>
      <c r="Z34" t="s">
        <v>457</v>
      </c>
      <c r="AA34" s="14">
        <v>0</v>
      </c>
      <c r="AC34" s="14"/>
      <c r="AD34" s="17">
        <f t="shared" si="1"/>
        <v>0</v>
      </c>
      <c r="AF34" s="10"/>
      <c r="AH34" s="10"/>
      <c r="AI34">
        <v>10480</v>
      </c>
      <c r="AJ34" s="43">
        <v>7018</v>
      </c>
      <c r="AK34">
        <f t="shared" si="3"/>
        <v>98427.920500000022</v>
      </c>
      <c r="AM34" s="166">
        <f t="shared" si="4"/>
        <v>0.26588128013614454</v>
      </c>
      <c r="AN34" s="45" t="s">
        <v>1779</v>
      </c>
      <c r="AO34" s="13" t="str">
        <f t="shared" si="2"/>
        <v>BIP ITS A TEN #22  4030691</v>
      </c>
    </row>
    <row r="35" spans="2:44" ht="27" hidden="1" customHeight="1">
      <c r="B35" s="4" t="s">
        <v>67</v>
      </c>
      <c r="C35" s="6" t="s">
        <v>85</v>
      </c>
      <c r="D35" s="6" t="s">
        <v>212</v>
      </c>
      <c r="E35" s="4" t="s">
        <v>85</v>
      </c>
      <c r="F35" s="4" t="s">
        <v>49</v>
      </c>
      <c r="G35" s="4" t="s">
        <v>1705</v>
      </c>
      <c r="H35" s="6" t="s">
        <v>167</v>
      </c>
      <c r="I35" s="4" t="s">
        <v>50</v>
      </c>
      <c r="J35" s="71" t="s">
        <v>1754</v>
      </c>
      <c r="K35" t="s">
        <v>155</v>
      </c>
      <c r="M35" s="9" t="s">
        <v>1800</v>
      </c>
      <c r="N35" s="4" t="s">
        <v>53</v>
      </c>
      <c r="O35" s="9">
        <v>280091</v>
      </c>
      <c r="P35" s="10">
        <v>10130</v>
      </c>
      <c r="Q35" s="14"/>
      <c r="R35" s="1">
        <f t="shared" ref="R35:R50" si="5">P35+Q35</f>
        <v>10130</v>
      </c>
      <c r="S35" s="6" t="s">
        <v>555</v>
      </c>
      <c r="T35" s="6">
        <v>3950</v>
      </c>
      <c r="U35" s="6">
        <v>4041879</v>
      </c>
      <c r="W35" s="22">
        <v>45597</v>
      </c>
      <c r="X35" s="10">
        <v>1549464</v>
      </c>
      <c r="Y35" s="5" t="s">
        <v>53</v>
      </c>
      <c r="Z35" t="s">
        <v>457</v>
      </c>
      <c r="AA35" s="14">
        <v>0</v>
      </c>
      <c r="AC35" s="14"/>
      <c r="AD35" s="17">
        <f t="shared" ref="AD35:AD54" si="6">AA35+AB35+AC35</f>
        <v>0</v>
      </c>
      <c r="AF35" s="10"/>
      <c r="AH35" s="10"/>
      <c r="AI35" s="47" t="s">
        <v>245</v>
      </c>
      <c r="AJ35" s="10">
        <v>0</v>
      </c>
      <c r="AK35">
        <f t="shared" si="3"/>
        <v>199215.75118181822</v>
      </c>
      <c r="AM35" s="166">
        <f t="shared" si="4"/>
        <v>0.12857075168046384</v>
      </c>
      <c r="AN35" s="21">
        <v>45590</v>
      </c>
      <c r="AO35" s="13" t="str">
        <f t="shared" si="2"/>
        <v>Costa Rica #14  4041879</v>
      </c>
    </row>
    <row r="36" spans="2:44" ht="27" hidden="1" customHeight="1">
      <c r="B36" s="4" t="s">
        <v>67</v>
      </c>
      <c r="C36" s="6" t="s">
        <v>89</v>
      </c>
      <c r="D36" s="6" t="s">
        <v>211</v>
      </c>
      <c r="E36" s="4" t="s">
        <v>89</v>
      </c>
      <c r="F36" s="4" t="s">
        <v>49</v>
      </c>
      <c r="G36" s="4" t="s">
        <v>1706</v>
      </c>
      <c r="H36" s="6" t="s">
        <v>167</v>
      </c>
      <c r="I36" s="4" t="s">
        <v>50</v>
      </c>
      <c r="J36" s="71" t="s">
        <v>1755</v>
      </c>
      <c r="K36" t="s">
        <v>155</v>
      </c>
      <c r="M36" s="9" t="s">
        <v>1807</v>
      </c>
      <c r="N36" s="4" t="s">
        <v>53</v>
      </c>
      <c r="O36" s="9">
        <v>280092</v>
      </c>
      <c r="P36" s="10">
        <v>7805</v>
      </c>
      <c r="Q36" s="14"/>
      <c r="R36" s="1">
        <f t="shared" si="5"/>
        <v>7805</v>
      </c>
      <c r="S36" s="6" t="s">
        <v>555</v>
      </c>
      <c r="T36" s="6">
        <v>3950</v>
      </c>
      <c r="U36" s="6">
        <v>4041877</v>
      </c>
      <c r="W36" s="22">
        <v>45590</v>
      </c>
      <c r="X36" s="10">
        <v>1812844</v>
      </c>
      <c r="Y36" s="5" t="s">
        <v>53</v>
      </c>
      <c r="Z36" t="s">
        <v>457</v>
      </c>
      <c r="AA36" s="14">
        <v>0</v>
      </c>
      <c r="AC36" s="14"/>
      <c r="AD36" s="17">
        <f t="shared" si="6"/>
        <v>0</v>
      </c>
      <c r="AF36" s="10"/>
      <c r="AH36" s="10"/>
      <c r="AI36" s="47" t="s">
        <v>245</v>
      </c>
      <c r="AJ36" s="10">
        <v>0</v>
      </c>
      <c r="AK36">
        <f t="shared" si="3"/>
        <v>153492.49140909093</v>
      </c>
      <c r="AM36" s="166">
        <f t="shared" si="4"/>
        <v>8.4669442825246369E-2</v>
      </c>
      <c r="AN36" s="21">
        <v>45590</v>
      </c>
      <c r="AO36" s="13" t="str">
        <f t="shared" si="2"/>
        <v>Guatemala #13  4041877</v>
      </c>
    </row>
    <row r="37" spans="2:44" ht="47.25" hidden="1" customHeight="1">
      <c r="B37" s="4" t="s">
        <v>67</v>
      </c>
      <c r="C37" s="6" t="s">
        <v>120</v>
      </c>
      <c r="D37" s="6" t="s">
        <v>1721</v>
      </c>
      <c r="E37" s="4" t="s">
        <v>46</v>
      </c>
      <c r="F37" s="4" t="s">
        <v>49</v>
      </c>
      <c r="G37" s="40" t="s">
        <v>1732</v>
      </c>
      <c r="H37" s="6" t="s">
        <v>167</v>
      </c>
      <c r="I37" s="4" t="s">
        <v>50</v>
      </c>
      <c r="J37" s="71" t="s">
        <v>1756</v>
      </c>
      <c r="K37" t="s">
        <v>155</v>
      </c>
      <c r="M37" s="9">
        <v>892737011</v>
      </c>
      <c r="N37" s="6" t="s">
        <v>452</v>
      </c>
      <c r="O37" s="130">
        <v>98441635</v>
      </c>
      <c r="P37" s="10">
        <v>3404.7</v>
      </c>
      <c r="Q37" s="14"/>
      <c r="R37" s="1">
        <f t="shared" si="5"/>
        <v>3404.7</v>
      </c>
      <c r="S37" s="6" t="s">
        <v>151</v>
      </c>
      <c r="T37" s="6">
        <v>1688</v>
      </c>
      <c r="U37" s="6">
        <v>4005081</v>
      </c>
      <c r="W37" s="22">
        <v>45594</v>
      </c>
      <c r="X37" s="10">
        <v>1236575</v>
      </c>
      <c r="Y37" s="5" t="s">
        <v>75</v>
      </c>
      <c r="Z37" s="123" t="s">
        <v>1782</v>
      </c>
      <c r="AA37" s="14">
        <v>8043.84</v>
      </c>
      <c r="AC37" s="14"/>
      <c r="AD37" s="17">
        <f t="shared" si="6"/>
        <v>8043.84</v>
      </c>
      <c r="AF37" s="10"/>
      <c r="AH37" s="10"/>
      <c r="AI37">
        <v>10514</v>
      </c>
      <c r="AJ37" s="43">
        <v>7018</v>
      </c>
      <c r="AK37">
        <f t="shared" si="3"/>
        <v>66956.551633636365</v>
      </c>
      <c r="AM37" s="166">
        <f t="shared" si="4"/>
        <v>5.4146777699400656E-2</v>
      </c>
      <c r="AN37" s="45" t="s">
        <v>1783</v>
      </c>
      <c r="AO37" s="13" t="str">
        <f t="shared" si="2"/>
        <v>BIP S + BIP A #219+#48  4005081</v>
      </c>
      <c r="AP37">
        <v>40000789</v>
      </c>
    </row>
    <row r="38" spans="2:44" ht="27" hidden="1" customHeight="1">
      <c r="B38" s="4" t="s">
        <v>67</v>
      </c>
      <c r="C38" s="6" t="s">
        <v>44</v>
      </c>
      <c r="D38" s="6" t="s">
        <v>1722</v>
      </c>
      <c r="E38" s="4" t="s">
        <v>46</v>
      </c>
      <c r="F38" s="4" t="s">
        <v>49</v>
      </c>
      <c r="G38" s="4" t="s">
        <v>1731</v>
      </c>
      <c r="H38" s="6" t="s">
        <v>167</v>
      </c>
      <c r="I38" s="4" t="s">
        <v>50</v>
      </c>
      <c r="J38" s="71" t="s">
        <v>1757</v>
      </c>
      <c r="K38" t="s">
        <v>155</v>
      </c>
      <c r="M38" s="9">
        <v>493845164</v>
      </c>
      <c r="N38" s="4" t="s">
        <v>51</v>
      </c>
      <c r="O38" s="9">
        <v>6212013665</v>
      </c>
      <c r="P38" s="10">
        <v>3485</v>
      </c>
      <c r="Q38" s="14"/>
      <c r="R38" s="1">
        <f t="shared" si="5"/>
        <v>3485</v>
      </c>
      <c r="S38" s="6" t="s">
        <v>151</v>
      </c>
      <c r="T38" s="6">
        <v>1632</v>
      </c>
      <c r="U38" s="6">
        <v>4031092</v>
      </c>
      <c r="V38">
        <v>4031203</v>
      </c>
      <c r="W38" s="22">
        <v>45595</v>
      </c>
      <c r="X38" s="10">
        <v>422655</v>
      </c>
      <c r="Y38" s="5" t="s">
        <v>189</v>
      </c>
      <c r="Z38" t="s">
        <v>457</v>
      </c>
      <c r="AA38" s="14">
        <v>0</v>
      </c>
      <c r="AC38" s="14"/>
      <c r="AD38" s="17">
        <f t="shared" si="6"/>
        <v>0</v>
      </c>
      <c r="AF38" s="10"/>
      <c r="AH38" s="10"/>
      <c r="AI38">
        <v>10515</v>
      </c>
      <c r="AJ38" s="43">
        <v>7018</v>
      </c>
      <c r="AK38">
        <f t="shared" si="3"/>
        <v>68535.72486363638</v>
      </c>
      <c r="AM38" s="166">
        <f t="shared" si="4"/>
        <v>0.16215524449879068</v>
      </c>
      <c r="AN38" s="45" t="s">
        <v>1821</v>
      </c>
      <c r="AO38" s="13" t="str">
        <f t="shared" si="2"/>
        <v>BIP SALLY #220  4031092</v>
      </c>
    </row>
    <row r="39" spans="2:44" ht="27" hidden="1" customHeight="1">
      <c r="B39" s="4" t="s">
        <v>67</v>
      </c>
      <c r="C39" s="6" t="s">
        <v>44</v>
      </c>
      <c r="D39" s="6" t="s">
        <v>1723</v>
      </c>
      <c r="E39" s="4" t="s">
        <v>46</v>
      </c>
      <c r="F39" s="4" t="s">
        <v>49</v>
      </c>
      <c r="G39" s="4" t="s">
        <v>1741</v>
      </c>
      <c r="H39" s="6" t="s">
        <v>167</v>
      </c>
      <c r="I39" s="4" t="s">
        <v>50</v>
      </c>
      <c r="J39" s="101" t="s">
        <v>1758</v>
      </c>
      <c r="K39" t="s">
        <v>155</v>
      </c>
      <c r="M39" s="9">
        <v>492862216</v>
      </c>
      <c r="N39" s="4" t="s">
        <v>51</v>
      </c>
      <c r="O39" s="9">
        <v>6212083959</v>
      </c>
      <c r="P39" s="10">
        <v>3485</v>
      </c>
      <c r="Q39" s="14"/>
      <c r="R39" s="1">
        <f t="shared" si="5"/>
        <v>3485</v>
      </c>
      <c r="S39" s="6" t="s">
        <v>151</v>
      </c>
      <c r="T39" s="6">
        <v>1632</v>
      </c>
      <c r="U39" s="6">
        <v>4031196</v>
      </c>
      <c r="W39" s="22">
        <v>45595</v>
      </c>
      <c r="X39" s="10">
        <v>888368</v>
      </c>
      <c r="Y39" s="5" t="s">
        <v>189</v>
      </c>
      <c r="Z39" t="s">
        <v>457</v>
      </c>
      <c r="AA39" s="14">
        <v>0</v>
      </c>
      <c r="AC39" s="14"/>
      <c r="AD39" s="17">
        <f t="shared" si="6"/>
        <v>0</v>
      </c>
      <c r="AF39" s="10"/>
      <c r="AH39" s="10"/>
      <c r="AI39">
        <v>10524</v>
      </c>
      <c r="AJ39" s="43">
        <v>7018</v>
      </c>
      <c r="AK39">
        <f t="shared" si="3"/>
        <v>68535.72486363638</v>
      </c>
      <c r="AM39" s="166">
        <f t="shared" si="4"/>
        <v>7.7147899140487253E-2</v>
      </c>
      <c r="AN39" s="45" t="s">
        <v>1843</v>
      </c>
      <c r="AO39" s="13" t="str">
        <f t="shared" si="2"/>
        <v>BIP SALLY #221  4031196</v>
      </c>
    </row>
    <row r="40" spans="2:44" ht="27" hidden="1" customHeight="1">
      <c r="B40" s="4" t="s">
        <v>67</v>
      </c>
      <c r="C40" s="6" t="s">
        <v>44</v>
      </c>
      <c r="D40" s="6" t="s">
        <v>1724</v>
      </c>
      <c r="E40" s="4" t="s">
        <v>46</v>
      </c>
      <c r="F40" s="4" t="s">
        <v>49</v>
      </c>
      <c r="G40" s="4" t="s">
        <v>1760</v>
      </c>
      <c r="H40" s="6" t="s">
        <v>167</v>
      </c>
      <c r="I40" s="4" t="s">
        <v>50</v>
      </c>
      <c r="J40" s="71" t="s">
        <v>1770</v>
      </c>
      <c r="K40" t="s">
        <v>155</v>
      </c>
      <c r="M40" s="9">
        <v>493845162</v>
      </c>
      <c r="N40" s="4" t="s">
        <v>51</v>
      </c>
      <c r="O40" s="9">
        <v>6212167777</v>
      </c>
      <c r="P40" s="10">
        <v>3485</v>
      </c>
      <c r="Q40" s="14"/>
      <c r="R40" s="1">
        <f t="shared" si="5"/>
        <v>3485</v>
      </c>
      <c r="S40" s="6" t="s">
        <v>151</v>
      </c>
      <c r="T40" s="6">
        <v>1632</v>
      </c>
      <c r="U40" s="6">
        <v>4031338</v>
      </c>
      <c r="W40" s="22">
        <v>45597</v>
      </c>
      <c r="X40" s="10">
        <v>1885392</v>
      </c>
      <c r="Y40" s="5" t="s">
        <v>189</v>
      </c>
      <c r="Z40" t="s">
        <v>457</v>
      </c>
      <c r="AA40" s="14">
        <v>0</v>
      </c>
      <c r="AC40" s="14"/>
      <c r="AD40" s="17">
        <f t="shared" si="6"/>
        <v>0</v>
      </c>
      <c r="AF40" s="10"/>
      <c r="AH40" s="10"/>
      <c r="AI40">
        <v>10523</v>
      </c>
      <c r="AJ40" s="43">
        <v>7018</v>
      </c>
      <c r="AK40">
        <f t="shared" si="3"/>
        <v>68535.72486363638</v>
      </c>
      <c r="AM40" s="166">
        <f t="shared" si="4"/>
        <v>3.6350915281085514E-2</v>
      </c>
      <c r="AN40" s="45" t="s">
        <v>1821</v>
      </c>
      <c r="AO40" s="13" t="str">
        <f t="shared" si="2"/>
        <v>BIP SALLY #222  4031338</v>
      </c>
    </row>
    <row r="41" spans="2:44" ht="27" customHeight="1">
      <c r="B41" s="4" t="s">
        <v>67</v>
      </c>
      <c r="C41" s="6" t="s">
        <v>1726</v>
      </c>
      <c r="D41" s="6" t="s">
        <v>1727</v>
      </c>
      <c r="E41" s="6" t="s">
        <v>1738</v>
      </c>
      <c r="F41" s="4" t="s">
        <v>52</v>
      </c>
      <c r="G41" s="4" t="s">
        <v>1729</v>
      </c>
      <c r="H41" s="6" t="s">
        <v>177</v>
      </c>
      <c r="I41" s="4" t="s">
        <v>140</v>
      </c>
      <c r="J41" s="106" t="s">
        <v>245</v>
      </c>
      <c r="K41" t="s">
        <v>155</v>
      </c>
      <c r="M41" s="9" t="s">
        <v>1728</v>
      </c>
      <c r="N41" s="4" t="s">
        <v>70</v>
      </c>
      <c r="O41" t="s">
        <v>245</v>
      </c>
      <c r="P41" s="10">
        <v>0</v>
      </c>
      <c r="Q41" s="14"/>
      <c r="R41" s="1">
        <f t="shared" si="5"/>
        <v>0</v>
      </c>
      <c r="S41" s="6" t="s">
        <v>245</v>
      </c>
      <c r="T41" s="6" t="s">
        <v>245</v>
      </c>
      <c r="U41" s="6" t="s">
        <v>245</v>
      </c>
      <c r="V41" s="6"/>
      <c r="W41" s="6" t="s">
        <v>245</v>
      </c>
      <c r="X41" s="6" t="s">
        <v>245</v>
      </c>
      <c r="Y41" s="5" t="s">
        <v>70</v>
      </c>
      <c r="Z41" t="s">
        <v>245</v>
      </c>
      <c r="AA41" s="14">
        <v>0</v>
      </c>
      <c r="AC41" s="14"/>
      <c r="AD41" s="17">
        <f t="shared" si="6"/>
        <v>0</v>
      </c>
      <c r="AE41" s="123" t="s">
        <v>1789</v>
      </c>
      <c r="AF41" s="10">
        <v>2784</v>
      </c>
      <c r="AH41" s="10"/>
      <c r="AI41" s="47" t="s">
        <v>245</v>
      </c>
      <c r="AJ41" s="10">
        <v>0</v>
      </c>
      <c r="AK41">
        <f t="shared" si="3"/>
        <v>0</v>
      </c>
      <c r="AM41" s="166" t="e">
        <f t="shared" si="4"/>
        <v>#VALUE!</v>
      </c>
      <c r="AN41" s="21">
        <v>45602</v>
      </c>
      <c r="AO41" s="13" t="str">
        <f t="shared" si="2"/>
        <v>BIP INC AIR SAMPLES  N/A</v>
      </c>
    </row>
    <row r="42" spans="2:44" ht="27" hidden="1" customHeight="1">
      <c r="B42" s="4" t="s">
        <v>67</v>
      </c>
      <c r="C42" s="5" t="s">
        <v>112</v>
      </c>
      <c r="D42" s="6" t="s">
        <v>175</v>
      </c>
      <c r="E42" s="6" t="s">
        <v>1737</v>
      </c>
      <c r="F42" s="4" t="s">
        <v>49</v>
      </c>
      <c r="G42" s="4" t="s">
        <v>1730</v>
      </c>
      <c r="H42" s="6" t="s">
        <v>167</v>
      </c>
      <c r="I42" s="4" t="s">
        <v>50</v>
      </c>
      <c r="J42" s="71" t="s">
        <v>459</v>
      </c>
      <c r="K42" t="s">
        <v>155</v>
      </c>
      <c r="M42" s="9">
        <v>493851947</v>
      </c>
      <c r="N42" s="4" t="s">
        <v>51</v>
      </c>
      <c r="O42" s="130">
        <v>6212004507</v>
      </c>
      <c r="P42" s="10">
        <v>5215</v>
      </c>
      <c r="Q42" s="14"/>
      <c r="R42" s="1">
        <f t="shared" si="5"/>
        <v>5215</v>
      </c>
      <c r="S42" s="6" t="s">
        <v>151</v>
      </c>
      <c r="T42" s="6">
        <v>1632</v>
      </c>
      <c r="U42" s="6">
        <v>4031087</v>
      </c>
      <c r="W42" s="22">
        <v>45594</v>
      </c>
      <c r="X42" s="10">
        <v>72696</v>
      </c>
      <c r="Y42" s="5" t="s">
        <v>189</v>
      </c>
      <c r="Z42" t="s">
        <v>457</v>
      </c>
      <c r="AA42" s="14">
        <v>0</v>
      </c>
      <c r="AC42" s="14"/>
      <c r="AD42" s="17">
        <f t="shared" si="6"/>
        <v>0</v>
      </c>
      <c r="AF42" s="10"/>
      <c r="AH42" s="10"/>
      <c r="AI42">
        <v>10516</v>
      </c>
      <c r="AJ42" s="43">
        <v>7018</v>
      </c>
      <c r="AK42">
        <f t="shared" si="3"/>
        <v>102557.76331818184</v>
      </c>
      <c r="AM42" s="166">
        <f t="shared" si="4"/>
        <v>1.4107758792530791</v>
      </c>
      <c r="AN42" s="45" t="s">
        <v>1781</v>
      </c>
      <c r="AO42" s="13" t="str">
        <f t="shared" si="2"/>
        <v>BIP AVEDA #5  4031087</v>
      </c>
    </row>
    <row r="43" spans="2:44" ht="27" customHeight="1">
      <c r="B43" s="4" t="s">
        <v>67</v>
      </c>
      <c r="C43" s="6" t="s">
        <v>1733</v>
      </c>
      <c r="D43" s="6" t="s">
        <v>1733</v>
      </c>
      <c r="E43" s="6" t="s">
        <v>1735</v>
      </c>
      <c r="F43" s="4" t="s">
        <v>52</v>
      </c>
      <c r="G43" s="4" t="s">
        <v>245</v>
      </c>
      <c r="H43" s="6" t="s">
        <v>177</v>
      </c>
      <c r="I43" s="4" t="s">
        <v>140</v>
      </c>
      <c r="J43" s="71" t="s">
        <v>245</v>
      </c>
      <c r="K43" t="s">
        <v>155</v>
      </c>
      <c r="M43" s="9" t="s">
        <v>1728</v>
      </c>
      <c r="N43" s="4" t="s">
        <v>70</v>
      </c>
      <c r="O43" s="9" t="s">
        <v>245</v>
      </c>
      <c r="P43" s="10">
        <v>0</v>
      </c>
      <c r="Q43" s="14"/>
      <c r="R43" s="1">
        <f t="shared" si="5"/>
        <v>0</v>
      </c>
      <c r="S43" s="6" t="s">
        <v>245</v>
      </c>
      <c r="T43" s="6" t="s">
        <v>245</v>
      </c>
      <c r="U43" s="6" t="s">
        <v>245</v>
      </c>
      <c r="V43" s="6"/>
      <c r="W43" s="6" t="s">
        <v>245</v>
      </c>
      <c r="X43" s="6" t="s">
        <v>245</v>
      </c>
      <c r="Y43" s="5" t="s">
        <v>70</v>
      </c>
      <c r="Z43" t="s">
        <v>245</v>
      </c>
      <c r="AA43" s="14">
        <v>0</v>
      </c>
      <c r="AC43" s="14"/>
      <c r="AD43" s="17">
        <f t="shared" si="6"/>
        <v>0</v>
      </c>
      <c r="AE43" t="s">
        <v>1831</v>
      </c>
      <c r="AF43" s="10">
        <v>5568</v>
      </c>
      <c r="AH43" s="10"/>
      <c r="AI43" s="47" t="s">
        <v>245</v>
      </c>
      <c r="AJ43" s="10">
        <v>0</v>
      </c>
      <c r="AK43">
        <f t="shared" si="3"/>
        <v>0</v>
      </c>
      <c r="AM43" s="166" t="e">
        <f t="shared" si="4"/>
        <v>#VALUE!</v>
      </c>
      <c r="AN43" s="21">
        <v>45608</v>
      </c>
      <c r="AO43" s="13" t="str">
        <f t="shared" si="2"/>
        <v>JV133 JV133  N/A</v>
      </c>
      <c r="AR43">
        <v>20013296</v>
      </c>
    </row>
    <row r="44" spans="2:44" ht="27" customHeight="1">
      <c r="B44" s="4" t="s">
        <v>67</v>
      </c>
      <c r="C44" s="6" t="s">
        <v>1734</v>
      </c>
      <c r="D44" s="6" t="s">
        <v>1734</v>
      </c>
      <c r="E44" s="6" t="s">
        <v>1735</v>
      </c>
      <c r="F44" s="4" t="s">
        <v>52</v>
      </c>
      <c r="G44" s="4" t="s">
        <v>245</v>
      </c>
      <c r="H44" s="6" t="s">
        <v>177</v>
      </c>
      <c r="I44" s="4" t="s">
        <v>140</v>
      </c>
      <c r="J44" s="71" t="s">
        <v>245</v>
      </c>
      <c r="K44" t="s">
        <v>155</v>
      </c>
      <c r="M44" s="9" t="s">
        <v>1736</v>
      </c>
      <c r="N44" s="4" t="s">
        <v>70</v>
      </c>
      <c r="O44" s="9" t="s">
        <v>245</v>
      </c>
      <c r="P44" s="10">
        <v>0</v>
      </c>
      <c r="Q44" s="14"/>
      <c r="R44" s="1">
        <f t="shared" si="5"/>
        <v>0</v>
      </c>
      <c r="S44" s="6" t="s">
        <v>245</v>
      </c>
      <c r="T44" s="6" t="s">
        <v>245</v>
      </c>
      <c r="U44" s="6" t="s">
        <v>245</v>
      </c>
      <c r="V44" s="6"/>
      <c r="W44" s="6" t="s">
        <v>245</v>
      </c>
      <c r="X44" s="6" t="s">
        <v>245</v>
      </c>
      <c r="Y44" s="5" t="s">
        <v>70</v>
      </c>
      <c r="Z44" t="s">
        <v>245</v>
      </c>
      <c r="AA44" s="14">
        <v>0</v>
      </c>
      <c r="AC44" s="14"/>
      <c r="AD44" s="17">
        <f t="shared" si="6"/>
        <v>0</v>
      </c>
      <c r="AE44" s="128" t="s">
        <v>246</v>
      </c>
      <c r="AF44" s="10">
        <v>0</v>
      </c>
      <c r="AH44" s="10"/>
      <c r="AI44" s="47" t="s">
        <v>245</v>
      </c>
      <c r="AJ44" s="10">
        <v>0</v>
      </c>
      <c r="AK44">
        <f t="shared" si="3"/>
        <v>0</v>
      </c>
      <c r="AM44" s="166" t="e">
        <f t="shared" si="4"/>
        <v>#VALUE!</v>
      </c>
      <c r="AN44" s="21"/>
      <c r="AO44" s="13" t="str">
        <f t="shared" si="2"/>
        <v>JV134 JV134  N/A</v>
      </c>
    </row>
    <row r="45" spans="2:44" ht="27" hidden="1" customHeight="1">
      <c r="B45" s="4" t="s">
        <v>67</v>
      </c>
      <c r="C45" s="5" t="s">
        <v>44</v>
      </c>
      <c r="D45" s="6" t="s">
        <v>1742</v>
      </c>
      <c r="E45" s="4" t="s">
        <v>46</v>
      </c>
      <c r="F45" s="4" t="s">
        <v>49</v>
      </c>
      <c r="G45" s="4" t="s">
        <v>1761</v>
      </c>
      <c r="H45" s="6" t="s">
        <v>167</v>
      </c>
      <c r="I45" s="4" t="s">
        <v>50</v>
      </c>
      <c r="J45" s="71" t="s">
        <v>1769</v>
      </c>
      <c r="K45" t="s">
        <v>155</v>
      </c>
      <c r="M45" s="9">
        <v>493845161</v>
      </c>
      <c r="N45" s="4" t="s">
        <v>51</v>
      </c>
      <c r="O45" s="9">
        <v>6212013371</v>
      </c>
      <c r="P45" s="10">
        <v>3485</v>
      </c>
      <c r="Q45" s="14"/>
      <c r="R45" s="1">
        <f t="shared" si="5"/>
        <v>3485</v>
      </c>
      <c r="S45" s="6" t="s">
        <v>151</v>
      </c>
      <c r="T45" s="6">
        <v>1632</v>
      </c>
      <c r="U45" s="6">
        <v>4031343</v>
      </c>
      <c r="W45" s="22">
        <v>45596</v>
      </c>
      <c r="X45" s="10">
        <v>1769593</v>
      </c>
      <c r="Y45" s="5" t="s">
        <v>189</v>
      </c>
      <c r="Z45" t="s">
        <v>170</v>
      </c>
      <c r="AA45" s="14">
        <v>0</v>
      </c>
      <c r="AC45" s="14"/>
      <c r="AD45" s="17">
        <f t="shared" si="6"/>
        <v>0</v>
      </c>
      <c r="AF45" s="10"/>
      <c r="AH45" s="10"/>
      <c r="AI45">
        <v>10522</v>
      </c>
      <c r="AJ45" s="43">
        <v>7018</v>
      </c>
      <c r="AK45">
        <f t="shared" si="3"/>
        <v>68535.72486363638</v>
      </c>
      <c r="AM45" s="166">
        <f t="shared" si="4"/>
        <v>3.8729654142865833E-2</v>
      </c>
      <c r="AN45" s="45" t="s">
        <v>1821</v>
      </c>
      <c r="AO45" s="13" t="str">
        <f t="shared" si="2"/>
        <v>BIP SALLY #223  4031343</v>
      </c>
    </row>
    <row r="46" spans="2:44" ht="61.5" hidden="1" customHeight="1">
      <c r="B46" s="4" t="s">
        <v>67</v>
      </c>
      <c r="C46" t="s">
        <v>1777</v>
      </c>
      <c r="D46" s="6" t="s">
        <v>1793</v>
      </c>
      <c r="E46" s="4" t="s">
        <v>91</v>
      </c>
      <c r="F46" s="4" t="s">
        <v>49</v>
      </c>
      <c r="G46" s="63" t="s">
        <v>1794</v>
      </c>
      <c r="H46" s="6" t="s">
        <v>167</v>
      </c>
      <c r="I46" s="4" t="s">
        <v>50</v>
      </c>
      <c r="J46" s="71" t="s">
        <v>1803</v>
      </c>
      <c r="K46" t="s">
        <v>155</v>
      </c>
      <c r="M46" s="9">
        <v>492860533</v>
      </c>
      <c r="N46" s="4" t="s">
        <v>51</v>
      </c>
      <c r="O46" s="88" t="s">
        <v>1896</v>
      </c>
      <c r="P46" s="10">
        <f>1525+3410</f>
        <v>4935</v>
      </c>
      <c r="Q46" s="14"/>
      <c r="R46" s="1">
        <f t="shared" si="5"/>
        <v>4935</v>
      </c>
      <c r="S46" s="6" t="s">
        <v>151</v>
      </c>
      <c r="T46" s="6">
        <v>1632</v>
      </c>
      <c r="U46" s="6">
        <v>4031782</v>
      </c>
      <c r="W46" s="22">
        <v>45603</v>
      </c>
      <c r="X46" s="10">
        <v>2085874</v>
      </c>
      <c r="Y46" s="5" t="s">
        <v>189</v>
      </c>
      <c r="Z46" t="s">
        <v>170</v>
      </c>
      <c r="AA46" s="14">
        <v>0</v>
      </c>
      <c r="AC46" s="14"/>
      <c r="AD46" s="17">
        <f t="shared" si="6"/>
        <v>0</v>
      </c>
      <c r="AF46" s="10"/>
      <c r="AH46" s="10"/>
      <c r="AI46">
        <v>10531</v>
      </c>
      <c r="AJ46" s="43">
        <v>7018</v>
      </c>
      <c r="AK46">
        <f t="shared" si="3"/>
        <v>97051.30622727274</v>
      </c>
      <c r="AM46" s="166">
        <f t="shared" si="4"/>
        <v>4.6527885302406924E-2</v>
      </c>
      <c r="AN46" s="45" t="s">
        <v>1897</v>
      </c>
      <c r="AO46" s="13" t="str">
        <f t="shared" si="2"/>
        <v>BIP-SCRUPLES+BIP-ITS A TEN+BIP-ITS A TEN #1+#23+#24  4031782</v>
      </c>
    </row>
    <row r="47" spans="2:44" ht="27" hidden="1" customHeight="1">
      <c r="B47" s="4" t="s">
        <v>67</v>
      </c>
      <c r="C47" s="6" t="s">
        <v>578</v>
      </c>
      <c r="D47" s="6" t="s">
        <v>173</v>
      </c>
      <c r="E47" s="4" t="s">
        <v>93</v>
      </c>
      <c r="F47" s="4" t="s">
        <v>49</v>
      </c>
      <c r="G47" s="4" t="s">
        <v>1762</v>
      </c>
      <c r="H47" s="6" t="s">
        <v>167</v>
      </c>
      <c r="I47" s="4" t="s">
        <v>50</v>
      </c>
      <c r="J47" s="71" t="s">
        <v>1797</v>
      </c>
      <c r="K47" t="s">
        <v>155</v>
      </c>
      <c r="M47" s="9">
        <v>493845163</v>
      </c>
      <c r="N47" s="4" t="s">
        <v>51</v>
      </c>
      <c r="O47" s="9">
        <v>6212708011</v>
      </c>
      <c r="P47" s="10">
        <v>5060</v>
      </c>
      <c r="Q47" s="14"/>
      <c r="R47" s="1">
        <f t="shared" si="5"/>
        <v>5060</v>
      </c>
      <c r="S47" s="6" t="s">
        <v>151</v>
      </c>
      <c r="T47" s="6">
        <v>1632</v>
      </c>
      <c r="U47" s="6">
        <v>4031812</v>
      </c>
      <c r="W47" s="22">
        <v>45601</v>
      </c>
      <c r="X47" s="10">
        <v>2489333</v>
      </c>
      <c r="Y47" s="5" t="s">
        <v>189</v>
      </c>
      <c r="Z47" t="s">
        <v>170</v>
      </c>
      <c r="AA47" s="14">
        <v>0</v>
      </c>
      <c r="AC47" s="14"/>
      <c r="AD47" s="17">
        <f t="shared" si="6"/>
        <v>0</v>
      </c>
      <c r="AF47" s="10"/>
      <c r="AH47" s="10"/>
      <c r="AI47">
        <v>10529</v>
      </c>
      <c r="AJ47" s="43">
        <v>7018</v>
      </c>
      <c r="AK47">
        <f t="shared" si="3"/>
        <v>99509.546000000017</v>
      </c>
      <c r="AM47" s="166">
        <f t="shared" si="4"/>
        <v>3.9974381089231542E-2</v>
      </c>
      <c r="AN47" s="45" t="s">
        <v>1890</v>
      </c>
      <c r="AO47" s="13" t="str">
        <f t="shared" si="2"/>
        <v>BIP-OYA #3  4031812</v>
      </c>
    </row>
    <row r="48" spans="2:44" ht="27" hidden="1" customHeight="1">
      <c r="B48" s="4" t="s">
        <v>67</v>
      </c>
      <c r="C48" s="5" t="s">
        <v>85</v>
      </c>
      <c r="D48" s="6" t="s">
        <v>227</v>
      </c>
      <c r="E48" s="4" t="s">
        <v>85</v>
      </c>
      <c r="F48" s="4" t="s">
        <v>49</v>
      </c>
      <c r="G48" s="4" t="s">
        <v>1766</v>
      </c>
      <c r="H48" s="6" t="s">
        <v>167</v>
      </c>
      <c r="I48" s="4" t="s">
        <v>50</v>
      </c>
      <c r="J48" t="s">
        <v>675</v>
      </c>
      <c r="K48" t="s">
        <v>155</v>
      </c>
      <c r="M48" s="9" t="s">
        <v>1808</v>
      </c>
      <c r="N48" s="4" t="s">
        <v>53</v>
      </c>
      <c r="O48" s="9">
        <v>280338</v>
      </c>
      <c r="P48" s="10">
        <v>5543</v>
      </c>
      <c r="Q48" s="14"/>
      <c r="R48" s="1">
        <f t="shared" si="5"/>
        <v>5543</v>
      </c>
      <c r="S48" s="6" t="s">
        <v>1798</v>
      </c>
      <c r="T48" s="6">
        <v>3950</v>
      </c>
      <c r="U48" s="6">
        <v>4043015</v>
      </c>
      <c r="W48" s="22">
        <v>45604</v>
      </c>
      <c r="X48" s="10">
        <v>636699</v>
      </c>
      <c r="Y48" s="5" t="s">
        <v>53</v>
      </c>
      <c r="Z48" t="s">
        <v>457</v>
      </c>
      <c r="AA48" s="14">
        <v>0</v>
      </c>
      <c r="AC48" s="14"/>
      <c r="AD48" s="17">
        <f t="shared" si="6"/>
        <v>0</v>
      </c>
      <c r="AF48" s="10"/>
      <c r="AH48" s="10"/>
      <c r="AI48" s="47" t="s">
        <v>245</v>
      </c>
      <c r="AJ48" s="10">
        <v>0</v>
      </c>
      <c r="AK48">
        <f t="shared" si="3"/>
        <v>109008.1844818182</v>
      </c>
      <c r="AM48" s="166">
        <f t="shared" si="4"/>
        <v>0.17120834881446051</v>
      </c>
      <c r="AN48" s="21">
        <v>45623</v>
      </c>
      <c r="AO48" s="13" t="str">
        <f t="shared" si="2"/>
        <v>Costa Rica #15  4043015</v>
      </c>
    </row>
    <row r="49" spans="2:43" ht="27" hidden="1" customHeight="1">
      <c r="B49" s="4" t="s">
        <v>67</v>
      </c>
      <c r="C49" s="5" t="s">
        <v>89</v>
      </c>
      <c r="D49" s="6" t="s">
        <v>212</v>
      </c>
      <c r="E49" s="4" t="s">
        <v>89</v>
      </c>
      <c r="F49" s="4" t="s">
        <v>49</v>
      </c>
      <c r="G49" s="4" t="s">
        <v>1767</v>
      </c>
      <c r="H49" s="6" t="s">
        <v>167</v>
      </c>
      <c r="I49" s="4" t="s">
        <v>50</v>
      </c>
      <c r="J49" s="94" t="s">
        <v>1796</v>
      </c>
      <c r="K49" t="s">
        <v>155</v>
      </c>
      <c r="M49" s="9" t="s">
        <v>1799</v>
      </c>
      <c r="N49" s="4" t="s">
        <v>53</v>
      </c>
      <c r="O49" s="9">
        <v>280335</v>
      </c>
      <c r="P49" s="10">
        <v>4478</v>
      </c>
      <c r="Q49" s="14"/>
      <c r="R49" s="1">
        <f t="shared" si="5"/>
        <v>4478</v>
      </c>
      <c r="S49" s="6" t="s">
        <v>1798</v>
      </c>
      <c r="T49" s="6">
        <v>3950</v>
      </c>
      <c r="U49" s="6">
        <v>4043014</v>
      </c>
      <c r="W49" s="22">
        <v>45601</v>
      </c>
      <c r="X49" s="10">
        <v>936419</v>
      </c>
      <c r="Y49" s="5" t="s">
        <v>53</v>
      </c>
      <c r="Z49" t="s">
        <v>457</v>
      </c>
      <c r="AA49" s="14">
        <v>0</v>
      </c>
      <c r="AC49" s="14"/>
      <c r="AD49" s="17">
        <f t="shared" si="6"/>
        <v>0</v>
      </c>
      <c r="AF49" s="10"/>
      <c r="AH49" s="10"/>
      <c r="AI49" s="47" t="s">
        <v>245</v>
      </c>
      <c r="AJ49" s="10">
        <v>0</v>
      </c>
      <c r="AK49">
        <f t="shared" si="3"/>
        <v>88063.981618181831</v>
      </c>
      <c r="AM49" s="166">
        <f t="shared" si="4"/>
        <v>9.4043351980450884E-2</v>
      </c>
      <c r="AN49" s="21">
        <v>45623</v>
      </c>
      <c r="AO49" s="13" t="str">
        <f t="shared" si="2"/>
        <v>Guatemala #14  4043014</v>
      </c>
    </row>
    <row r="50" spans="2:43" ht="27" hidden="1" customHeight="1">
      <c r="B50" s="4" t="s">
        <v>67</v>
      </c>
      <c r="C50" s="5" t="s">
        <v>98</v>
      </c>
      <c r="D50" s="6" t="s">
        <v>211</v>
      </c>
      <c r="E50" s="4" t="s">
        <v>98</v>
      </c>
      <c r="F50" s="4" t="s">
        <v>49</v>
      </c>
      <c r="G50" s="4" t="s">
        <v>1768</v>
      </c>
      <c r="H50" s="6" t="s">
        <v>167</v>
      </c>
      <c r="I50" s="4" t="s">
        <v>50</v>
      </c>
      <c r="J50" t="s">
        <v>1804</v>
      </c>
      <c r="K50" t="s">
        <v>155</v>
      </c>
      <c r="M50" s="9" t="s">
        <v>1846</v>
      </c>
      <c r="N50" s="4" t="s">
        <v>53</v>
      </c>
      <c r="O50" s="9">
        <v>280339</v>
      </c>
      <c r="P50" s="10">
        <v>5603</v>
      </c>
      <c r="Q50" s="14"/>
      <c r="R50" s="1">
        <f t="shared" si="5"/>
        <v>5603</v>
      </c>
      <c r="S50" s="6" t="s">
        <v>1798</v>
      </c>
      <c r="T50" s="6">
        <v>3950</v>
      </c>
      <c r="U50" s="6">
        <v>4043016</v>
      </c>
      <c r="W50" s="22">
        <v>45604</v>
      </c>
      <c r="X50" s="10">
        <v>2408523</v>
      </c>
      <c r="Y50" s="5" t="s">
        <v>53</v>
      </c>
      <c r="Z50" t="s">
        <v>457</v>
      </c>
      <c r="AA50" s="14">
        <v>0</v>
      </c>
      <c r="AC50" s="14"/>
      <c r="AD50" s="17">
        <f t="shared" si="6"/>
        <v>0</v>
      </c>
      <c r="AF50" s="10"/>
      <c r="AH50" s="10"/>
      <c r="AI50" s="47" t="s">
        <v>245</v>
      </c>
      <c r="AJ50" s="10">
        <v>0</v>
      </c>
      <c r="AK50">
        <f t="shared" si="3"/>
        <v>110188.13957272729</v>
      </c>
      <c r="AM50" s="166">
        <f t="shared" si="4"/>
        <v>4.5749257770312877E-2</v>
      </c>
      <c r="AN50" s="21">
        <v>45623</v>
      </c>
      <c r="AO50" s="13" t="str">
        <f t="shared" si="2"/>
        <v>El Salvador #13  4043016</v>
      </c>
    </row>
    <row r="51" spans="2:43" ht="27" hidden="1" customHeight="1">
      <c r="B51" s="4" t="s">
        <v>67</v>
      </c>
      <c r="C51" s="5" t="s">
        <v>44</v>
      </c>
      <c r="D51" s="6" t="s">
        <v>1759</v>
      </c>
      <c r="E51" s="4" t="s">
        <v>46</v>
      </c>
      <c r="F51" s="4" t="s">
        <v>49</v>
      </c>
      <c r="G51" s="44" t="s">
        <v>1763</v>
      </c>
      <c r="H51" s="6" t="s">
        <v>167</v>
      </c>
      <c r="I51" s="4" t="s">
        <v>50</v>
      </c>
      <c r="J51" s="71" t="s">
        <v>1795</v>
      </c>
      <c r="K51" t="s">
        <v>155</v>
      </c>
      <c r="M51" s="9">
        <v>492860532</v>
      </c>
      <c r="N51" s="4" t="s">
        <v>51</v>
      </c>
      <c r="O51" s="9">
        <v>6212220472</v>
      </c>
      <c r="P51" s="10">
        <v>3485</v>
      </c>
      <c r="Q51" s="14"/>
      <c r="R51" s="1">
        <f t="shared" ref="R51:R52" si="7">P51+Q51</f>
        <v>3485</v>
      </c>
      <c r="S51" s="6" t="s">
        <v>151</v>
      </c>
      <c r="T51" s="6">
        <v>1632</v>
      </c>
      <c r="U51" s="6">
        <v>4031781</v>
      </c>
      <c r="W51" s="22">
        <v>45601</v>
      </c>
      <c r="X51" s="10">
        <v>2345000</v>
      </c>
      <c r="Y51" s="5" t="s">
        <v>189</v>
      </c>
      <c r="Z51" t="s">
        <v>170</v>
      </c>
      <c r="AA51" s="14">
        <v>0</v>
      </c>
      <c r="AC51" s="14"/>
      <c r="AD51" s="17">
        <f t="shared" si="6"/>
        <v>0</v>
      </c>
      <c r="AF51" s="10"/>
      <c r="AH51" s="10"/>
      <c r="AI51">
        <v>10524</v>
      </c>
      <c r="AJ51" s="43">
        <v>7018</v>
      </c>
      <c r="AK51">
        <f t="shared" si="3"/>
        <v>68535.72486363638</v>
      </c>
      <c r="AM51" s="166">
        <f t="shared" si="4"/>
        <v>2.922632190346967E-2</v>
      </c>
      <c r="AN51" s="45" t="s">
        <v>1821</v>
      </c>
      <c r="AO51" s="13" t="str">
        <f t="shared" si="2"/>
        <v>BIP SALLY #224  4031781</v>
      </c>
    </row>
    <row r="52" spans="2:43" ht="27" hidden="1" customHeight="1">
      <c r="B52" s="4" t="s">
        <v>67</v>
      </c>
      <c r="C52" s="5" t="s">
        <v>44</v>
      </c>
      <c r="D52" s="6" t="s">
        <v>1772</v>
      </c>
      <c r="E52" s="4" t="s">
        <v>46</v>
      </c>
      <c r="F52" s="4" t="s">
        <v>49</v>
      </c>
      <c r="G52" s="44" t="s">
        <v>1774</v>
      </c>
      <c r="H52" s="6" t="s">
        <v>167</v>
      </c>
      <c r="I52" s="4" t="s">
        <v>50</v>
      </c>
      <c r="J52" t="s">
        <v>1805</v>
      </c>
      <c r="K52" t="s">
        <v>155</v>
      </c>
      <c r="M52" s="9">
        <v>493845165</v>
      </c>
      <c r="N52" s="4" t="s">
        <v>51</v>
      </c>
      <c r="O52" s="9">
        <v>6212296057</v>
      </c>
      <c r="P52" s="10">
        <v>3485</v>
      </c>
      <c r="Q52" s="14"/>
      <c r="R52" s="1">
        <f t="shared" si="7"/>
        <v>3485</v>
      </c>
      <c r="S52" s="6" t="s">
        <v>151</v>
      </c>
      <c r="T52" s="6">
        <v>1632</v>
      </c>
      <c r="U52" s="6">
        <v>4031895</v>
      </c>
      <c r="W52" s="22">
        <v>45602</v>
      </c>
      <c r="X52" s="10">
        <v>918631</v>
      </c>
      <c r="Y52" s="5" t="s">
        <v>189</v>
      </c>
      <c r="Z52" t="s">
        <v>457</v>
      </c>
      <c r="AA52" s="14">
        <v>0</v>
      </c>
      <c r="AC52" s="14"/>
      <c r="AD52" s="17">
        <f t="shared" si="6"/>
        <v>0</v>
      </c>
      <c r="AF52" s="10"/>
      <c r="AH52" s="10"/>
      <c r="AI52">
        <v>10534</v>
      </c>
      <c r="AJ52" s="43">
        <v>7018</v>
      </c>
      <c r="AK52">
        <f t="shared" si="3"/>
        <v>68535.72486363638</v>
      </c>
      <c r="AM52" s="166">
        <f t="shared" si="4"/>
        <v>7.4606370635909719E-2</v>
      </c>
      <c r="AN52" s="45" t="s">
        <v>1821</v>
      </c>
      <c r="AO52" s="13" t="str">
        <f t="shared" si="2"/>
        <v>BIP SALLY #226  4031895</v>
      </c>
    </row>
    <row r="53" spans="2:43" ht="35.25" hidden="1" customHeight="1">
      <c r="B53" s="4" t="s">
        <v>67</v>
      </c>
      <c r="C53" s="6" t="s">
        <v>120</v>
      </c>
      <c r="D53" s="6" t="s">
        <v>1771</v>
      </c>
      <c r="E53" s="4" t="s">
        <v>46</v>
      </c>
      <c r="F53" s="4" t="s">
        <v>49</v>
      </c>
      <c r="G53" s="63" t="s">
        <v>1773</v>
      </c>
      <c r="H53" s="6" t="s">
        <v>167</v>
      </c>
      <c r="I53" s="4" t="s">
        <v>50</v>
      </c>
      <c r="J53" t="s">
        <v>1806</v>
      </c>
      <c r="K53" t="s">
        <v>155</v>
      </c>
      <c r="M53" s="9" t="s">
        <v>1806</v>
      </c>
      <c r="N53" s="6" t="s">
        <v>452</v>
      </c>
      <c r="O53" s="9">
        <v>98696253</v>
      </c>
      <c r="P53" s="10">
        <v>3328.53</v>
      </c>
      <c r="Q53" s="14"/>
      <c r="R53" s="1">
        <f t="shared" ref="R53:R54" si="8">P53+Q53</f>
        <v>3328.53</v>
      </c>
      <c r="S53" s="6" t="s">
        <v>151</v>
      </c>
      <c r="T53" s="6">
        <v>1688</v>
      </c>
      <c r="U53" s="6">
        <v>4005109</v>
      </c>
      <c r="W53" s="22">
        <v>45600</v>
      </c>
      <c r="X53" s="10">
        <v>1867063</v>
      </c>
      <c r="Y53" s="5" t="s">
        <v>75</v>
      </c>
      <c r="Z53" t="s">
        <v>1832</v>
      </c>
      <c r="AA53" s="14">
        <v>8043.84</v>
      </c>
      <c r="AC53" s="14"/>
      <c r="AD53" s="17">
        <f t="shared" si="6"/>
        <v>8043.84</v>
      </c>
      <c r="AF53" s="10"/>
      <c r="AH53" s="10"/>
      <c r="AI53">
        <v>10532</v>
      </c>
      <c r="AJ53" s="43">
        <v>7018</v>
      </c>
      <c r="AK53">
        <f t="shared" si="3"/>
        <v>65458.598645727288</v>
      </c>
      <c r="AM53" s="166">
        <f t="shared" si="4"/>
        <v>3.5059662499726731E-2</v>
      </c>
      <c r="AN53" s="45" t="s">
        <v>1823</v>
      </c>
      <c r="AO53" s="13" t="str">
        <f t="shared" si="2"/>
        <v>BIP S + BIP A #225+#49  4005109</v>
      </c>
      <c r="AQ53">
        <v>20013284</v>
      </c>
    </row>
    <row r="54" spans="2:43" ht="27" hidden="1" customHeight="1">
      <c r="B54" s="4" t="s">
        <v>67</v>
      </c>
      <c r="C54" s="5" t="s">
        <v>44</v>
      </c>
      <c r="D54" s="6" t="s">
        <v>1764</v>
      </c>
      <c r="E54" s="4" t="s">
        <v>46</v>
      </c>
      <c r="F54" s="4" t="s">
        <v>49</v>
      </c>
      <c r="G54" s="44" t="s">
        <v>1765</v>
      </c>
      <c r="H54" s="6" t="s">
        <v>167</v>
      </c>
      <c r="I54" s="4" t="s">
        <v>50</v>
      </c>
      <c r="J54" s="105">
        <v>7082</v>
      </c>
      <c r="K54" t="s">
        <v>155</v>
      </c>
      <c r="M54" s="9">
        <v>494769951</v>
      </c>
      <c r="N54" s="4" t="s">
        <v>51</v>
      </c>
      <c r="O54" s="9">
        <v>6212408015</v>
      </c>
      <c r="P54" s="10">
        <v>3485</v>
      </c>
      <c r="Q54" s="14"/>
      <c r="R54" s="1">
        <f t="shared" si="8"/>
        <v>3485</v>
      </c>
      <c r="S54" s="6" t="s">
        <v>151</v>
      </c>
      <c r="T54" s="6">
        <v>1632</v>
      </c>
      <c r="U54" s="6">
        <v>4031865</v>
      </c>
      <c r="W54" s="22">
        <v>45603</v>
      </c>
      <c r="X54" s="10">
        <v>1587193</v>
      </c>
      <c r="Y54" s="5" t="s">
        <v>189</v>
      </c>
      <c r="Z54" t="s">
        <v>457</v>
      </c>
      <c r="AA54" s="14">
        <v>0</v>
      </c>
      <c r="AC54" s="14"/>
      <c r="AD54" s="17">
        <f t="shared" si="6"/>
        <v>0</v>
      </c>
      <c r="AF54" s="10"/>
      <c r="AH54" s="10"/>
      <c r="AI54">
        <v>10533</v>
      </c>
      <c r="AJ54" s="43">
        <v>7018</v>
      </c>
      <c r="AK54">
        <f t="shared" si="3"/>
        <v>68535.72486363638</v>
      </c>
      <c r="AM54" s="166">
        <f t="shared" si="4"/>
        <v>4.3180460639403263E-2</v>
      </c>
      <c r="AN54" s="45" t="s">
        <v>1890</v>
      </c>
      <c r="AO54" s="13" t="str">
        <f t="shared" si="2"/>
        <v>BIP SALLY #227  4031865</v>
      </c>
    </row>
    <row r="55" spans="2:43" ht="27" hidden="1" customHeight="1">
      <c r="B55" s="4"/>
      <c r="C55" s="5"/>
      <c r="D55" s="6"/>
      <c r="E55" s="4"/>
      <c r="F55" s="4"/>
      <c r="G55" s="4"/>
      <c r="H55" s="6"/>
      <c r="I55" s="4"/>
      <c r="N55" s="4"/>
      <c r="Q55" s="14"/>
      <c r="R55" s="1"/>
      <c r="W55" s="22"/>
      <c r="X55" s="10"/>
      <c r="Y55" s="5"/>
      <c r="AA55" s="14"/>
      <c r="AC55" s="14"/>
      <c r="AD55" s="17"/>
      <c r="AF55" s="10"/>
      <c r="AH55" s="10"/>
      <c r="AI55" s="10"/>
      <c r="AJ55" s="10"/>
      <c r="AK55">
        <f t="shared" si="3"/>
        <v>0</v>
      </c>
      <c r="AM55" s="166" t="e">
        <f t="shared" si="4"/>
        <v>#DIV/0!</v>
      </c>
      <c r="AN55" s="21"/>
      <c r="AO55" s="13" t="str">
        <f t="shared" ref="AO55:AO62" si="9">+C55&amp;" "&amp;D55&amp;" "&amp;" "&amp;U55</f>
        <v xml:space="preserve">   </v>
      </c>
    </row>
    <row r="56" spans="2:43" ht="27" hidden="1" customHeight="1">
      <c r="B56" s="4"/>
      <c r="C56" s="5"/>
      <c r="D56" s="6"/>
      <c r="E56" s="4"/>
      <c r="F56" s="4"/>
      <c r="G56" s="4"/>
      <c r="H56" s="6"/>
      <c r="I56" s="4"/>
      <c r="N56" s="4"/>
      <c r="Q56" s="14"/>
      <c r="R56" s="1"/>
      <c r="W56" s="22"/>
      <c r="X56" s="10"/>
      <c r="Y56" s="5"/>
      <c r="AA56" s="14"/>
      <c r="AC56" s="14"/>
      <c r="AD56" s="17"/>
      <c r="AF56" s="10"/>
      <c r="AH56" s="10"/>
      <c r="AI56" s="10"/>
      <c r="AJ56" s="10"/>
      <c r="AK56">
        <f t="shared" si="3"/>
        <v>0</v>
      </c>
      <c r="AM56" s="166" t="e">
        <f t="shared" si="4"/>
        <v>#DIV/0!</v>
      </c>
      <c r="AN56" s="21"/>
      <c r="AO56" s="13" t="str">
        <f t="shared" si="9"/>
        <v xml:space="preserve">   </v>
      </c>
    </row>
    <row r="57" spans="2:43" ht="27" hidden="1" customHeight="1">
      <c r="B57" s="4"/>
      <c r="C57" s="5"/>
      <c r="D57" s="6"/>
      <c r="E57" s="4"/>
      <c r="F57" s="4"/>
      <c r="G57" s="4"/>
      <c r="H57" s="6"/>
      <c r="I57" s="4"/>
      <c r="N57" s="4"/>
      <c r="Q57" s="14"/>
      <c r="R57" s="1"/>
      <c r="W57" s="22"/>
      <c r="X57" s="10"/>
      <c r="Y57" s="5"/>
      <c r="AA57" s="14"/>
      <c r="AC57" s="14"/>
      <c r="AD57" s="17"/>
      <c r="AF57" s="10"/>
      <c r="AH57" s="10"/>
      <c r="AI57" s="10"/>
      <c r="AJ57" s="10"/>
      <c r="AK57">
        <f t="shared" si="3"/>
        <v>0</v>
      </c>
      <c r="AM57" s="166" t="e">
        <f t="shared" si="4"/>
        <v>#DIV/0!</v>
      </c>
      <c r="AN57" s="21"/>
      <c r="AO57" s="13" t="str">
        <f t="shared" si="9"/>
        <v xml:space="preserve">   </v>
      </c>
    </row>
    <row r="58" spans="2:43" ht="27" hidden="1" customHeight="1">
      <c r="B58" s="4"/>
      <c r="C58" s="5"/>
      <c r="D58" s="6"/>
      <c r="E58" s="4"/>
      <c r="F58" s="4"/>
      <c r="G58" s="4"/>
      <c r="H58" s="6"/>
      <c r="I58" s="4"/>
      <c r="N58" s="4"/>
      <c r="Q58" s="14"/>
      <c r="R58" s="1"/>
      <c r="W58" s="22"/>
      <c r="X58" s="10"/>
      <c r="Y58" s="5"/>
      <c r="AA58" s="14"/>
      <c r="AC58" s="14"/>
      <c r="AD58" s="17"/>
      <c r="AF58" s="10"/>
      <c r="AH58" s="10"/>
      <c r="AI58" s="10"/>
      <c r="AJ58" s="10"/>
      <c r="AK58">
        <f t="shared" si="3"/>
        <v>0</v>
      </c>
      <c r="AM58" s="166" t="e">
        <f t="shared" si="4"/>
        <v>#DIV/0!</v>
      </c>
      <c r="AN58" s="21"/>
      <c r="AO58" s="13" t="str">
        <f t="shared" si="9"/>
        <v xml:space="preserve">   </v>
      </c>
    </row>
    <row r="59" spans="2:43" ht="27" hidden="1" customHeight="1">
      <c r="B59" s="4"/>
      <c r="C59" s="5"/>
      <c r="D59" s="6"/>
      <c r="E59" s="4"/>
      <c r="F59" s="4"/>
      <c r="G59" s="4"/>
      <c r="H59" s="6"/>
      <c r="I59" s="4"/>
      <c r="N59" s="4"/>
      <c r="Q59" s="14"/>
      <c r="R59" s="1"/>
      <c r="W59" s="22"/>
      <c r="X59" s="10"/>
      <c r="Y59" s="5"/>
      <c r="AA59" s="14"/>
      <c r="AC59" s="14"/>
      <c r="AD59" s="17"/>
      <c r="AF59" s="10"/>
      <c r="AH59" s="10"/>
      <c r="AI59" s="10"/>
      <c r="AJ59" s="10"/>
      <c r="AK59">
        <f t="shared" si="3"/>
        <v>0</v>
      </c>
      <c r="AM59" s="166" t="e">
        <f t="shared" si="4"/>
        <v>#DIV/0!</v>
      </c>
      <c r="AN59" s="21"/>
      <c r="AO59" s="13" t="str">
        <f t="shared" si="9"/>
        <v xml:space="preserve">   </v>
      </c>
    </row>
    <row r="60" spans="2:43" ht="27" hidden="1" customHeight="1">
      <c r="B60" s="4"/>
      <c r="C60" s="5"/>
      <c r="D60" s="6"/>
      <c r="E60" s="4"/>
      <c r="F60" s="4"/>
      <c r="G60" s="4"/>
      <c r="H60" s="6"/>
      <c r="I60" s="4"/>
      <c r="N60" s="4"/>
      <c r="Q60" s="14"/>
      <c r="R60" s="1"/>
      <c r="W60" s="22"/>
      <c r="X60" s="10"/>
      <c r="Y60" s="5"/>
      <c r="AA60" s="14"/>
      <c r="AC60" s="14"/>
      <c r="AD60" s="17"/>
      <c r="AF60" s="10"/>
      <c r="AH60" s="10"/>
      <c r="AI60" s="10"/>
      <c r="AJ60" s="10"/>
      <c r="AK60">
        <f t="shared" si="3"/>
        <v>0</v>
      </c>
      <c r="AM60" s="166" t="e">
        <f t="shared" si="4"/>
        <v>#DIV/0!</v>
      </c>
      <c r="AN60" s="21"/>
      <c r="AO60" s="13" t="str">
        <f t="shared" si="9"/>
        <v xml:space="preserve">   </v>
      </c>
    </row>
    <row r="61" spans="2:43" ht="27" hidden="1" customHeight="1">
      <c r="B61" s="4"/>
      <c r="C61" s="5"/>
      <c r="D61" s="6"/>
      <c r="E61" s="4"/>
      <c r="F61" s="4"/>
      <c r="G61" s="4"/>
      <c r="H61" s="6"/>
      <c r="I61" s="4"/>
      <c r="N61" s="4"/>
      <c r="Q61" s="14"/>
      <c r="R61" s="1"/>
      <c r="W61" s="22"/>
      <c r="X61" s="10"/>
      <c r="Y61" s="5"/>
      <c r="AA61" s="14"/>
      <c r="AC61" s="14"/>
      <c r="AD61" s="17"/>
      <c r="AF61" s="10"/>
      <c r="AH61" s="10"/>
      <c r="AI61" s="10"/>
      <c r="AJ61" s="10"/>
      <c r="AK61">
        <f t="shared" si="3"/>
        <v>0</v>
      </c>
      <c r="AM61" s="166" t="e">
        <f t="shared" si="4"/>
        <v>#DIV/0!</v>
      </c>
      <c r="AN61" s="21"/>
      <c r="AO61" s="13" t="str">
        <f t="shared" si="9"/>
        <v xml:space="preserve">   </v>
      </c>
    </row>
    <row r="62" spans="2:43" ht="27" hidden="1" customHeight="1">
      <c r="B62" s="4"/>
      <c r="C62" s="5"/>
      <c r="D62" s="6"/>
      <c r="E62" s="4"/>
      <c r="F62" s="4"/>
      <c r="G62" s="4"/>
      <c r="H62" s="6"/>
      <c r="I62" s="4"/>
      <c r="N62" s="4"/>
      <c r="Q62" s="14"/>
      <c r="R62" s="1"/>
      <c r="W62" s="22"/>
      <c r="X62" s="10"/>
      <c r="Y62" s="5"/>
      <c r="AA62" s="14"/>
      <c r="AC62" s="14"/>
      <c r="AD62" s="17"/>
      <c r="AF62" s="10"/>
      <c r="AH62" s="10"/>
      <c r="AI62" s="10"/>
      <c r="AJ62" s="10"/>
      <c r="AK62">
        <f t="shared" si="3"/>
        <v>0</v>
      </c>
      <c r="AM62" s="166" t="e">
        <f t="shared" si="4"/>
        <v>#DIV/0!</v>
      </c>
      <c r="AN62" s="21"/>
      <c r="AO62" s="13" t="str">
        <f t="shared" si="9"/>
        <v xml:space="preserve">   </v>
      </c>
    </row>
    <row r="63" spans="2:43" ht="27" hidden="1" customHeight="1">
      <c r="B63" s="4"/>
      <c r="C63" s="5"/>
      <c r="D63" s="6"/>
      <c r="E63" s="4"/>
      <c r="F63" s="4"/>
      <c r="G63" s="4"/>
      <c r="H63" s="6"/>
      <c r="I63" s="4"/>
      <c r="N63" s="4"/>
      <c r="Q63" s="14"/>
      <c r="R63" s="1"/>
      <c r="W63" s="22"/>
      <c r="X63" s="10"/>
      <c r="Y63" s="5"/>
      <c r="AA63" s="14"/>
      <c r="AC63" s="14"/>
      <c r="AD63" s="17"/>
      <c r="AF63" s="10"/>
      <c r="AH63" s="10"/>
      <c r="AI63" s="10"/>
      <c r="AJ63" s="10"/>
      <c r="AK63">
        <f t="shared" si="3"/>
        <v>0</v>
      </c>
      <c r="AM63" s="166" t="e">
        <f t="shared" si="4"/>
        <v>#DIV/0!</v>
      </c>
      <c r="AN63" s="21"/>
      <c r="AO63" s="13" t="str">
        <f t="shared" ref="AO63:AO126" si="10">+C63&amp;" "&amp;D63&amp;" "&amp;" "&amp;U63</f>
        <v xml:space="preserve">   </v>
      </c>
    </row>
    <row r="64" spans="2:43" ht="27" hidden="1" customHeight="1">
      <c r="B64" s="4"/>
      <c r="C64" s="5"/>
      <c r="D64" s="6"/>
      <c r="E64" s="4"/>
      <c r="F64" s="4"/>
      <c r="G64" s="4"/>
      <c r="H64" s="6"/>
      <c r="I64" s="4"/>
      <c r="N64" s="4"/>
      <c r="Q64" s="14"/>
      <c r="R64" s="1"/>
      <c r="W64" s="22"/>
      <c r="X64" s="10"/>
      <c r="Y64" s="5"/>
      <c r="AA64" s="14"/>
      <c r="AC64" s="14"/>
      <c r="AD64" s="17"/>
      <c r="AF64" s="10"/>
      <c r="AH64" s="10"/>
      <c r="AI64" s="10"/>
      <c r="AJ64" s="10"/>
      <c r="AK64">
        <f t="shared" si="3"/>
        <v>0</v>
      </c>
      <c r="AM64" s="166" t="e">
        <f t="shared" si="4"/>
        <v>#DIV/0!</v>
      </c>
      <c r="AN64" s="21"/>
      <c r="AO64" s="13" t="str">
        <f t="shared" si="10"/>
        <v xml:space="preserve">   </v>
      </c>
    </row>
    <row r="65" spans="2:41" ht="27" hidden="1" customHeight="1">
      <c r="B65" s="4"/>
      <c r="C65" s="5"/>
      <c r="D65" s="6"/>
      <c r="E65" s="4"/>
      <c r="F65" s="4"/>
      <c r="G65" s="4"/>
      <c r="H65" s="6"/>
      <c r="I65" s="4"/>
      <c r="N65" s="4"/>
      <c r="Q65" s="14"/>
      <c r="R65" s="1"/>
      <c r="W65" s="22"/>
      <c r="X65" s="10"/>
      <c r="Y65" s="5"/>
      <c r="AA65" s="14"/>
      <c r="AC65" s="14"/>
      <c r="AD65" s="17"/>
      <c r="AF65" s="10"/>
      <c r="AH65" s="10"/>
      <c r="AI65" s="10"/>
      <c r="AJ65" s="10"/>
      <c r="AK65">
        <f t="shared" si="3"/>
        <v>0</v>
      </c>
      <c r="AM65" s="166" t="e">
        <f t="shared" si="4"/>
        <v>#DIV/0!</v>
      </c>
      <c r="AN65" s="21"/>
      <c r="AO65" s="13" t="str">
        <f t="shared" si="10"/>
        <v xml:space="preserve">   </v>
      </c>
    </row>
    <row r="66" spans="2:41" ht="27" hidden="1" customHeight="1">
      <c r="B66" s="4"/>
      <c r="C66" s="5"/>
      <c r="D66" s="6"/>
      <c r="E66" s="4"/>
      <c r="F66" s="4"/>
      <c r="G66" s="4"/>
      <c r="H66" s="6"/>
      <c r="I66" s="4"/>
      <c r="N66" s="4"/>
      <c r="Q66" s="14"/>
      <c r="R66" s="1"/>
      <c r="W66" s="22"/>
      <c r="X66" s="10"/>
      <c r="Y66" s="5"/>
      <c r="AA66" s="14"/>
      <c r="AC66" s="14"/>
      <c r="AD66" s="17"/>
      <c r="AF66" s="10"/>
      <c r="AH66" s="10"/>
      <c r="AI66" s="10"/>
      <c r="AJ66" s="10"/>
      <c r="AK66">
        <f t="shared" si="3"/>
        <v>0</v>
      </c>
      <c r="AM66" s="166" t="e">
        <f t="shared" si="4"/>
        <v>#DIV/0!</v>
      </c>
      <c r="AN66" s="21"/>
      <c r="AO66" s="13" t="str">
        <f t="shared" si="10"/>
        <v xml:space="preserve">   </v>
      </c>
    </row>
    <row r="67" spans="2:41" ht="27" hidden="1" customHeight="1">
      <c r="B67" s="4"/>
      <c r="C67" s="5"/>
      <c r="D67" s="6"/>
      <c r="E67" s="4"/>
      <c r="F67" s="4"/>
      <c r="G67" s="4"/>
      <c r="H67" s="6"/>
      <c r="I67" s="4"/>
      <c r="N67" s="4"/>
      <c r="Q67" s="14"/>
      <c r="R67" s="1"/>
      <c r="W67" s="22"/>
      <c r="X67" s="10"/>
      <c r="Y67" s="5"/>
      <c r="AA67" s="14"/>
      <c r="AC67" s="14"/>
      <c r="AD67" s="17"/>
      <c r="AF67" s="10"/>
      <c r="AH67" s="10"/>
      <c r="AI67" s="10"/>
      <c r="AJ67" s="10"/>
      <c r="AK67">
        <f t="shared" si="3"/>
        <v>0</v>
      </c>
      <c r="AM67" s="166" t="e">
        <f t="shared" si="4"/>
        <v>#DIV/0!</v>
      </c>
      <c r="AN67" s="21"/>
      <c r="AO67" s="13" t="str">
        <f t="shared" si="10"/>
        <v xml:space="preserve">   </v>
      </c>
    </row>
    <row r="68" spans="2:41" ht="27" hidden="1" customHeight="1">
      <c r="B68" s="4"/>
      <c r="C68" s="5"/>
      <c r="D68" s="6"/>
      <c r="E68" s="4"/>
      <c r="F68" s="4"/>
      <c r="G68" s="4"/>
      <c r="H68" s="6"/>
      <c r="I68" s="4"/>
      <c r="N68" s="4"/>
      <c r="Q68" s="14"/>
      <c r="R68" s="1"/>
      <c r="W68" s="22"/>
      <c r="X68" s="10"/>
      <c r="Y68" s="5"/>
      <c r="AA68" s="14"/>
      <c r="AC68" s="14"/>
      <c r="AD68" s="17"/>
      <c r="AF68" s="10"/>
      <c r="AH68" s="10"/>
      <c r="AI68" s="10"/>
      <c r="AJ68" s="10"/>
      <c r="AK68">
        <f t="shared" ref="AK68:AK131" si="11">R68*$AM$1</f>
        <v>0</v>
      </c>
      <c r="AM68" s="166" t="e">
        <f t="shared" ref="AM68:AM131" si="12">AK68/X68</f>
        <v>#DIV/0!</v>
      </c>
      <c r="AN68" s="21"/>
      <c r="AO68" s="13" t="str">
        <f t="shared" si="10"/>
        <v xml:space="preserve">   </v>
      </c>
    </row>
    <row r="69" spans="2:41" ht="27" hidden="1" customHeight="1">
      <c r="B69" s="4"/>
      <c r="C69" s="5"/>
      <c r="D69" s="6"/>
      <c r="E69" s="4"/>
      <c r="F69" s="4"/>
      <c r="G69" s="4"/>
      <c r="H69" s="6"/>
      <c r="I69" s="4"/>
      <c r="N69" s="4"/>
      <c r="Q69" s="14"/>
      <c r="R69" s="1"/>
      <c r="W69" s="22"/>
      <c r="X69" s="10"/>
      <c r="Y69" s="5"/>
      <c r="AA69" s="14"/>
      <c r="AC69" s="14"/>
      <c r="AD69" s="17"/>
      <c r="AF69" s="10"/>
      <c r="AH69" s="10"/>
      <c r="AI69" s="10"/>
      <c r="AJ69" s="10"/>
      <c r="AK69">
        <f t="shared" si="11"/>
        <v>0</v>
      </c>
      <c r="AM69" s="166" t="e">
        <f t="shared" si="12"/>
        <v>#DIV/0!</v>
      </c>
      <c r="AN69" s="21"/>
      <c r="AO69" s="13" t="str">
        <f t="shared" si="10"/>
        <v xml:space="preserve">   </v>
      </c>
    </row>
    <row r="70" spans="2:41" ht="27" hidden="1" customHeight="1">
      <c r="B70" s="4"/>
      <c r="C70" s="5"/>
      <c r="D70" s="6"/>
      <c r="E70" s="4"/>
      <c r="F70" s="4"/>
      <c r="G70" s="4"/>
      <c r="H70" s="6"/>
      <c r="I70" s="4"/>
      <c r="N70" s="4"/>
      <c r="Q70" s="14"/>
      <c r="R70" s="1"/>
      <c r="W70" s="22"/>
      <c r="X70" s="10"/>
      <c r="Y70" s="5"/>
      <c r="AA70" s="14"/>
      <c r="AC70" s="14"/>
      <c r="AD70" s="17"/>
      <c r="AF70" s="10"/>
      <c r="AH70" s="10"/>
      <c r="AI70" s="10"/>
      <c r="AJ70" s="10"/>
      <c r="AK70">
        <f t="shared" si="11"/>
        <v>0</v>
      </c>
      <c r="AM70" s="166" t="e">
        <f t="shared" si="12"/>
        <v>#DIV/0!</v>
      </c>
      <c r="AN70" s="21"/>
      <c r="AO70" s="13" t="str">
        <f t="shared" si="10"/>
        <v xml:space="preserve">   </v>
      </c>
    </row>
    <row r="71" spans="2:41" ht="27" hidden="1" customHeight="1">
      <c r="B71" s="4"/>
      <c r="C71" s="5"/>
      <c r="D71" s="6"/>
      <c r="E71" s="4"/>
      <c r="F71" s="4"/>
      <c r="G71" s="4"/>
      <c r="H71" s="6"/>
      <c r="I71" s="4"/>
      <c r="N71" s="4"/>
      <c r="Q71" s="14"/>
      <c r="R71" s="1"/>
      <c r="W71" s="22"/>
      <c r="X71" s="10"/>
      <c r="Y71" s="5"/>
      <c r="AA71" s="14"/>
      <c r="AC71" s="14"/>
      <c r="AD71" s="17"/>
      <c r="AF71" s="10"/>
      <c r="AH71" s="10"/>
      <c r="AI71" s="10"/>
      <c r="AJ71" s="10"/>
      <c r="AK71">
        <f t="shared" si="11"/>
        <v>0</v>
      </c>
      <c r="AM71" s="166" t="e">
        <f t="shared" si="12"/>
        <v>#DIV/0!</v>
      </c>
      <c r="AN71" s="21"/>
      <c r="AO71" s="13" t="str">
        <f t="shared" si="10"/>
        <v xml:space="preserve">   </v>
      </c>
    </row>
    <row r="72" spans="2:41" ht="27" hidden="1" customHeight="1">
      <c r="B72" s="4"/>
      <c r="C72" s="5"/>
      <c r="D72" s="6"/>
      <c r="E72" s="4"/>
      <c r="F72" s="4"/>
      <c r="G72" s="4"/>
      <c r="H72" s="6"/>
      <c r="I72" s="4"/>
      <c r="N72" s="4"/>
      <c r="Q72" s="14"/>
      <c r="R72" s="1"/>
      <c r="W72" s="22"/>
      <c r="X72" s="10"/>
      <c r="Y72" s="5"/>
      <c r="AA72" s="14"/>
      <c r="AC72" s="14"/>
      <c r="AD72" s="17"/>
      <c r="AF72" s="10"/>
      <c r="AH72" s="10"/>
      <c r="AI72" s="10"/>
      <c r="AJ72" s="10"/>
      <c r="AK72">
        <f t="shared" si="11"/>
        <v>0</v>
      </c>
      <c r="AM72" s="166" t="e">
        <f t="shared" si="12"/>
        <v>#DIV/0!</v>
      </c>
      <c r="AN72" s="21"/>
      <c r="AO72" s="13" t="str">
        <f t="shared" si="10"/>
        <v xml:space="preserve">   </v>
      </c>
    </row>
    <row r="73" spans="2:41" ht="27" hidden="1" customHeight="1">
      <c r="B73" s="4"/>
      <c r="C73" s="5"/>
      <c r="D73" s="6"/>
      <c r="E73" s="4"/>
      <c r="F73" s="4"/>
      <c r="G73" s="4"/>
      <c r="H73" s="6"/>
      <c r="I73" s="4"/>
      <c r="N73" s="4"/>
      <c r="Q73" s="14"/>
      <c r="R73" s="1"/>
      <c r="W73" s="22"/>
      <c r="X73" s="10"/>
      <c r="Y73" s="5"/>
      <c r="AA73" s="14"/>
      <c r="AC73" s="14"/>
      <c r="AD73" s="17"/>
      <c r="AF73" s="10"/>
      <c r="AH73" s="10"/>
      <c r="AI73" s="10"/>
      <c r="AJ73" s="10"/>
      <c r="AK73">
        <f t="shared" si="11"/>
        <v>0</v>
      </c>
      <c r="AM73" s="166" t="e">
        <f t="shared" si="12"/>
        <v>#DIV/0!</v>
      </c>
      <c r="AN73" s="21"/>
      <c r="AO73" s="13" t="str">
        <f t="shared" si="10"/>
        <v xml:space="preserve">   </v>
      </c>
    </row>
    <row r="74" spans="2:41" ht="27" hidden="1" customHeight="1">
      <c r="B74" s="4"/>
      <c r="C74" s="5"/>
      <c r="D74" s="6"/>
      <c r="E74" s="4"/>
      <c r="F74" s="4"/>
      <c r="G74" s="4"/>
      <c r="H74" s="6"/>
      <c r="I74" s="4"/>
      <c r="N74" s="4"/>
      <c r="Q74" s="14"/>
      <c r="R74" s="1"/>
      <c r="W74" s="22"/>
      <c r="X74" s="10"/>
      <c r="Y74" s="5"/>
      <c r="AA74" s="14"/>
      <c r="AC74" s="14"/>
      <c r="AD74" s="17"/>
      <c r="AF74" s="10"/>
      <c r="AH74" s="10"/>
      <c r="AI74" s="10"/>
      <c r="AJ74" s="10"/>
      <c r="AK74">
        <f t="shared" si="11"/>
        <v>0</v>
      </c>
      <c r="AM74" s="166" t="e">
        <f t="shared" si="12"/>
        <v>#DIV/0!</v>
      </c>
      <c r="AN74" s="21"/>
      <c r="AO74" s="13" t="str">
        <f t="shared" si="10"/>
        <v xml:space="preserve">   </v>
      </c>
    </row>
    <row r="75" spans="2:41" ht="27" hidden="1" customHeight="1">
      <c r="B75" s="4"/>
      <c r="C75" s="5"/>
      <c r="D75" s="6"/>
      <c r="E75" s="4"/>
      <c r="F75" s="4"/>
      <c r="G75" s="4"/>
      <c r="H75" s="6"/>
      <c r="I75" s="4"/>
      <c r="N75" s="4"/>
      <c r="Q75" s="14"/>
      <c r="R75" s="1"/>
      <c r="W75" s="22"/>
      <c r="X75" s="10"/>
      <c r="Y75" s="5"/>
      <c r="AA75" s="14"/>
      <c r="AC75" s="14"/>
      <c r="AD75" s="17"/>
      <c r="AF75" s="10"/>
      <c r="AH75" s="10"/>
      <c r="AI75" s="10"/>
      <c r="AJ75" s="10"/>
      <c r="AK75">
        <f t="shared" si="11"/>
        <v>0</v>
      </c>
      <c r="AM75" s="166" t="e">
        <f t="shared" si="12"/>
        <v>#DIV/0!</v>
      </c>
      <c r="AN75" s="21"/>
      <c r="AO75" s="13" t="str">
        <f t="shared" si="10"/>
        <v xml:space="preserve">   </v>
      </c>
    </row>
    <row r="76" spans="2:41" ht="27" hidden="1" customHeight="1">
      <c r="B76" s="4"/>
      <c r="C76" s="5"/>
      <c r="D76" s="6"/>
      <c r="E76" s="4"/>
      <c r="F76" s="4"/>
      <c r="G76" s="4"/>
      <c r="H76" s="6"/>
      <c r="I76" s="4"/>
      <c r="N76" s="4"/>
      <c r="Q76" s="14"/>
      <c r="R76" s="1"/>
      <c r="W76" s="22"/>
      <c r="X76" s="10"/>
      <c r="Y76" s="5"/>
      <c r="AA76" s="14"/>
      <c r="AC76" s="14"/>
      <c r="AD76" s="17"/>
      <c r="AF76" s="10"/>
      <c r="AH76" s="10"/>
      <c r="AI76" s="10"/>
      <c r="AJ76" s="10"/>
      <c r="AK76">
        <f t="shared" si="11"/>
        <v>0</v>
      </c>
      <c r="AM76" s="166" t="e">
        <f t="shared" si="12"/>
        <v>#DIV/0!</v>
      </c>
      <c r="AN76" s="21"/>
      <c r="AO76" s="13" t="str">
        <f t="shared" si="10"/>
        <v xml:space="preserve">   </v>
      </c>
    </row>
    <row r="77" spans="2:41" ht="27" hidden="1" customHeight="1">
      <c r="B77" s="4"/>
      <c r="C77" s="5"/>
      <c r="D77" s="6"/>
      <c r="E77" s="4"/>
      <c r="F77" s="4"/>
      <c r="G77" s="4"/>
      <c r="H77" s="6"/>
      <c r="I77" s="4"/>
      <c r="N77" s="4"/>
      <c r="Q77" s="14"/>
      <c r="R77" s="1"/>
      <c r="W77" s="22"/>
      <c r="X77" s="10"/>
      <c r="Y77" s="5"/>
      <c r="AA77" s="14"/>
      <c r="AC77" s="14"/>
      <c r="AD77" s="17"/>
      <c r="AF77" s="10"/>
      <c r="AH77" s="10"/>
      <c r="AI77" s="10"/>
      <c r="AJ77" s="10"/>
      <c r="AK77">
        <f t="shared" si="11"/>
        <v>0</v>
      </c>
      <c r="AM77" s="166" t="e">
        <f t="shared" si="12"/>
        <v>#DIV/0!</v>
      </c>
      <c r="AN77" s="21"/>
      <c r="AO77" s="13" t="str">
        <f t="shared" si="10"/>
        <v xml:space="preserve">   </v>
      </c>
    </row>
    <row r="78" spans="2:41" ht="27" hidden="1" customHeight="1">
      <c r="B78" s="4"/>
      <c r="C78" s="5"/>
      <c r="D78" s="6"/>
      <c r="E78" s="4"/>
      <c r="F78" s="4"/>
      <c r="G78" s="4"/>
      <c r="H78" s="6"/>
      <c r="I78" s="4"/>
      <c r="N78" s="4"/>
      <c r="Q78" s="14"/>
      <c r="R78" s="1"/>
      <c r="W78" s="22"/>
      <c r="X78" s="10"/>
      <c r="Y78" s="5"/>
      <c r="AA78" s="14"/>
      <c r="AC78" s="14"/>
      <c r="AD78" s="17"/>
      <c r="AF78" s="10"/>
      <c r="AH78" s="10"/>
      <c r="AI78" s="10"/>
      <c r="AJ78" s="10"/>
      <c r="AK78">
        <f t="shared" si="11"/>
        <v>0</v>
      </c>
      <c r="AM78" s="166" t="e">
        <f t="shared" si="12"/>
        <v>#DIV/0!</v>
      </c>
      <c r="AN78" s="21"/>
      <c r="AO78" s="13" t="str">
        <f t="shared" si="10"/>
        <v xml:space="preserve">   </v>
      </c>
    </row>
    <row r="79" spans="2:41" ht="27" hidden="1" customHeight="1">
      <c r="B79" s="4"/>
      <c r="C79" s="5"/>
      <c r="D79" s="6"/>
      <c r="E79" s="4"/>
      <c r="F79" s="4"/>
      <c r="G79" s="4"/>
      <c r="H79" s="6"/>
      <c r="I79" s="4"/>
      <c r="N79" s="4"/>
      <c r="Q79" s="14"/>
      <c r="R79" s="1"/>
      <c r="W79" s="22"/>
      <c r="X79" s="10"/>
      <c r="Y79" s="5"/>
      <c r="AA79" s="14"/>
      <c r="AC79" s="14"/>
      <c r="AD79" s="17"/>
      <c r="AF79" s="10"/>
      <c r="AH79" s="10"/>
      <c r="AI79" s="10"/>
      <c r="AJ79" s="10"/>
      <c r="AK79">
        <f t="shared" si="11"/>
        <v>0</v>
      </c>
      <c r="AM79" s="166" t="e">
        <f t="shared" si="12"/>
        <v>#DIV/0!</v>
      </c>
      <c r="AN79" s="21"/>
      <c r="AO79" s="13" t="str">
        <f t="shared" si="10"/>
        <v xml:space="preserve">   </v>
      </c>
    </row>
    <row r="80" spans="2:41" ht="27" hidden="1" customHeight="1">
      <c r="B80" s="4"/>
      <c r="C80" s="5"/>
      <c r="D80" s="6"/>
      <c r="E80" s="4"/>
      <c r="F80" s="4"/>
      <c r="G80" s="4"/>
      <c r="H80" s="6"/>
      <c r="I80" s="4"/>
      <c r="N80" s="4"/>
      <c r="Q80" s="14"/>
      <c r="R80" s="1"/>
      <c r="W80" s="22"/>
      <c r="X80" s="10"/>
      <c r="Y80" s="5"/>
      <c r="AA80" s="14"/>
      <c r="AC80" s="14"/>
      <c r="AD80" s="17"/>
      <c r="AF80" s="10"/>
      <c r="AH80" s="10"/>
      <c r="AI80" s="10"/>
      <c r="AJ80" s="10"/>
      <c r="AK80">
        <f t="shared" si="11"/>
        <v>0</v>
      </c>
      <c r="AM80" s="166" t="e">
        <f t="shared" si="12"/>
        <v>#DIV/0!</v>
      </c>
      <c r="AN80" s="21"/>
      <c r="AO80" s="13" t="str">
        <f t="shared" si="10"/>
        <v xml:space="preserve">   </v>
      </c>
    </row>
    <row r="81" spans="2:41" ht="27" hidden="1" customHeight="1">
      <c r="B81" s="4"/>
      <c r="C81" s="5"/>
      <c r="D81" s="6"/>
      <c r="E81" s="4"/>
      <c r="F81" s="4"/>
      <c r="G81" s="4"/>
      <c r="H81" s="6"/>
      <c r="I81" s="4"/>
      <c r="N81" s="4"/>
      <c r="Q81" s="14"/>
      <c r="R81" s="1"/>
      <c r="W81" s="22"/>
      <c r="X81" s="10"/>
      <c r="Y81" s="5"/>
      <c r="AA81" s="14"/>
      <c r="AC81" s="14"/>
      <c r="AD81" s="17"/>
      <c r="AF81" s="10"/>
      <c r="AH81" s="10"/>
      <c r="AI81" s="10"/>
      <c r="AJ81" s="10"/>
      <c r="AK81">
        <f t="shared" si="11"/>
        <v>0</v>
      </c>
      <c r="AM81" s="166" t="e">
        <f t="shared" si="12"/>
        <v>#DIV/0!</v>
      </c>
      <c r="AN81" s="21"/>
      <c r="AO81" s="13" t="str">
        <f t="shared" si="10"/>
        <v xml:space="preserve">   </v>
      </c>
    </row>
    <row r="82" spans="2:41" ht="27" hidden="1" customHeight="1">
      <c r="B82" s="4"/>
      <c r="C82" s="5"/>
      <c r="D82" s="6"/>
      <c r="E82" s="4"/>
      <c r="F82" s="4"/>
      <c r="G82" s="4"/>
      <c r="H82" s="6"/>
      <c r="I82" s="4"/>
      <c r="N82" s="4"/>
      <c r="Q82" s="14"/>
      <c r="R82" s="1"/>
      <c r="W82" s="22"/>
      <c r="X82" s="10"/>
      <c r="Y82" s="5"/>
      <c r="AA82" s="14"/>
      <c r="AC82" s="14"/>
      <c r="AD82" s="17"/>
      <c r="AF82" s="10"/>
      <c r="AH82" s="10"/>
      <c r="AI82" s="10"/>
      <c r="AJ82" s="10"/>
      <c r="AK82">
        <f t="shared" si="11"/>
        <v>0</v>
      </c>
      <c r="AM82" s="166" t="e">
        <f t="shared" si="12"/>
        <v>#DIV/0!</v>
      </c>
      <c r="AN82" s="21"/>
      <c r="AO82" s="13" t="str">
        <f t="shared" si="10"/>
        <v xml:space="preserve">   </v>
      </c>
    </row>
    <row r="83" spans="2:41" ht="27" hidden="1" customHeight="1">
      <c r="B83" s="4"/>
      <c r="C83" s="5"/>
      <c r="D83" s="6"/>
      <c r="E83" s="4"/>
      <c r="F83" s="4"/>
      <c r="G83" s="4"/>
      <c r="H83" s="6"/>
      <c r="I83" s="4"/>
      <c r="N83" s="4"/>
      <c r="Q83" s="14"/>
      <c r="R83" s="1"/>
      <c r="W83" s="22"/>
      <c r="X83" s="10"/>
      <c r="Y83" s="5"/>
      <c r="AA83" s="14"/>
      <c r="AC83" s="14"/>
      <c r="AD83" s="17"/>
      <c r="AF83" s="10"/>
      <c r="AH83" s="10"/>
      <c r="AI83" s="10"/>
      <c r="AJ83" s="10"/>
      <c r="AK83">
        <f t="shared" si="11"/>
        <v>0</v>
      </c>
      <c r="AM83" s="166" t="e">
        <f t="shared" si="12"/>
        <v>#DIV/0!</v>
      </c>
      <c r="AN83" s="21"/>
      <c r="AO83" s="13" t="str">
        <f t="shared" si="10"/>
        <v xml:space="preserve">   </v>
      </c>
    </row>
    <row r="84" spans="2:41" ht="27" hidden="1" customHeight="1">
      <c r="B84" s="4"/>
      <c r="C84" s="5"/>
      <c r="D84" s="6"/>
      <c r="E84" s="4"/>
      <c r="F84" s="4"/>
      <c r="G84" s="4"/>
      <c r="H84" s="6"/>
      <c r="I84" s="4"/>
      <c r="N84" s="4"/>
      <c r="Q84" s="14"/>
      <c r="R84" s="1"/>
      <c r="W84" s="22"/>
      <c r="X84" s="10"/>
      <c r="Y84" s="5"/>
      <c r="AA84" s="14"/>
      <c r="AC84" s="14"/>
      <c r="AD84" s="17"/>
      <c r="AF84" s="10"/>
      <c r="AH84" s="10"/>
      <c r="AI84" s="10"/>
      <c r="AJ84" s="10"/>
      <c r="AK84">
        <f t="shared" si="11"/>
        <v>0</v>
      </c>
      <c r="AM84" s="166" t="e">
        <f t="shared" si="12"/>
        <v>#DIV/0!</v>
      </c>
      <c r="AN84" s="21"/>
      <c r="AO84" s="13" t="str">
        <f t="shared" si="10"/>
        <v xml:space="preserve">   </v>
      </c>
    </row>
    <row r="85" spans="2:41" ht="27" hidden="1" customHeight="1">
      <c r="B85" s="4"/>
      <c r="C85" s="5"/>
      <c r="D85" s="6"/>
      <c r="E85" s="4"/>
      <c r="F85" s="4"/>
      <c r="G85" s="4"/>
      <c r="H85" s="6"/>
      <c r="I85" s="4"/>
      <c r="N85" s="4"/>
      <c r="Q85" s="14"/>
      <c r="R85" s="1"/>
      <c r="W85" s="22"/>
      <c r="X85" s="10"/>
      <c r="Y85" s="5"/>
      <c r="AA85" s="14"/>
      <c r="AC85" s="14"/>
      <c r="AD85" s="17"/>
      <c r="AF85" s="10"/>
      <c r="AH85" s="10"/>
      <c r="AI85" s="10"/>
      <c r="AJ85" s="10"/>
      <c r="AK85">
        <f t="shared" si="11"/>
        <v>0</v>
      </c>
      <c r="AM85" s="166" t="e">
        <f t="shared" si="12"/>
        <v>#DIV/0!</v>
      </c>
      <c r="AN85" s="21"/>
      <c r="AO85" s="13" t="str">
        <f t="shared" si="10"/>
        <v xml:space="preserve">   </v>
      </c>
    </row>
    <row r="86" spans="2:41" ht="27" hidden="1" customHeight="1">
      <c r="B86" s="4"/>
      <c r="C86" s="5"/>
      <c r="D86" s="6"/>
      <c r="E86" s="4"/>
      <c r="F86" s="4"/>
      <c r="G86" s="4"/>
      <c r="H86" s="6"/>
      <c r="I86" s="4"/>
      <c r="N86" s="4"/>
      <c r="Q86" s="14"/>
      <c r="R86" s="1"/>
      <c r="W86" s="22"/>
      <c r="X86" s="10"/>
      <c r="Y86" s="5"/>
      <c r="AA86" s="14"/>
      <c r="AC86" s="14"/>
      <c r="AD86" s="17"/>
      <c r="AF86" s="10"/>
      <c r="AH86" s="10"/>
      <c r="AI86" s="10"/>
      <c r="AJ86" s="10"/>
      <c r="AK86">
        <f t="shared" si="11"/>
        <v>0</v>
      </c>
      <c r="AM86" s="166" t="e">
        <f t="shared" si="12"/>
        <v>#DIV/0!</v>
      </c>
      <c r="AN86" s="21"/>
      <c r="AO86" s="13" t="str">
        <f t="shared" si="10"/>
        <v xml:space="preserve">   </v>
      </c>
    </row>
    <row r="87" spans="2:41" ht="27" hidden="1" customHeight="1">
      <c r="B87" s="4"/>
      <c r="C87" s="5"/>
      <c r="D87" s="6"/>
      <c r="E87" s="4"/>
      <c r="F87" s="4"/>
      <c r="G87" s="4"/>
      <c r="H87" s="6"/>
      <c r="I87" s="4"/>
      <c r="N87" s="4"/>
      <c r="Q87" s="14"/>
      <c r="R87" s="1"/>
      <c r="W87" s="22"/>
      <c r="X87" s="10"/>
      <c r="Y87" s="5"/>
      <c r="AA87" s="14"/>
      <c r="AC87" s="14"/>
      <c r="AD87" s="17"/>
      <c r="AF87" s="10"/>
      <c r="AH87" s="10"/>
      <c r="AI87" s="10"/>
      <c r="AJ87" s="10"/>
      <c r="AK87">
        <f t="shared" si="11"/>
        <v>0</v>
      </c>
      <c r="AM87" s="166" t="e">
        <f t="shared" si="12"/>
        <v>#DIV/0!</v>
      </c>
      <c r="AN87" s="21"/>
      <c r="AO87" s="13" t="str">
        <f t="shared" si="10"/>
        <v xml:space="preserve">   </v>
      </c>
    </row>
    <row r="88" spans="2:41" ht="27" hidden="1" customHeight="1">
      <c r="B88" s="4"/>
      <c r="C88" s="5"/>
      <c r="D88" s="6"/>
      <c r="E88" s="4"/>
      <c r="F88" s="4"/>
      <c r="G88" s="4"/>
      <c r="H88" s="6"/>
      <c r="I88" s="4"/>
      <c r="N88" s="4"/>
      <c r="Q88" s="14"/>
      <c r="R88" s="1"/>
      <c r="W88" s="22"/>
      <c r="X88" s="10"/>
      <c r="Y88" s="5"/>
      <c r="AA88" s="14"/>
      <c r="AC88" s="14"/>
      <c r="AD88" s="17"/>
      <c r="AF88" s="10"/>
      <c r="AH88" s="10"/>
      <c r="AI88" s="10"/>
      <c r="AJ88" s="10"/>
      <c r="AK88">
        <f t="shared" si="11"/>
        <v>0</v>
      </c>
      <c r="AM88" s="166" t="e">
        <f t="shared" si="12"/>
        <v>#DIV/0!</v>
      </c>
      <c r="AN88" s="21"/>
      <c r="AO88" s="13" t="str">
        <f t="shared" si="10"/>
        <v xml:space="preserve">   </v>
      </c>
    </row>
    <row r="89" spans="2:41" ht="27" hidden="1" customHeight="1">
      <c r="B89" s="4"/>
      <c r="C89" s="5"/>
      <c r="D89" s="6"/>
      <c r="E89" s="4"/>
      <c r="F89" s="4"/>
      <c r="G89" s="4"/>
      <c r="H89" s="6"/>
      <c r="I89" s="4"/>
      <c r="N89" s="4"/>
      <c r="Q89" s="14"/>
      <c r="R89" s="1"/>
      <c r="W89" s="22"/>
      <c r="X89" s="10"/>
      <c r="Y89" s="5"/>
      <c r="AA89" s="14"/>
      <c r="AC89" s="14"/>
      <c r="AD89" s="17"/>
      <c r="AF89" s="10"/>
      <c r="AH89" s="10"/>
      <c r="AI89" s="10"/>
      <c r="AJ89" s="10"/>
      <c r="AK89">
        <f t="shared" si="11"/>
        <v>0</v>
      </c>
      <c r="AM89" s="166" t="e">
        <f t="shared" si="12"/>
        <v>#DIV/0!</v>
      </c>
      <c r="AN89" s="21"/>
      <c r="AO89" s="13" t="str">
        <f t="shared" si="10"/>
        <v xml:space="preserve">   </v>
      </c>
    </row>
    <row r="90" spans="2:41" ht="27" hidden="1" customHeight="1">
      <c r="B90" s="4"/>
      <c r="C90" s="5"/>
      <c r="D90" s="6"/>
      <c r="E90" s="4"/>
      <c r="F90" s="4"/>
      <c r="G90" s="4"/>
      <c r="H90" s="6"/>
      <c r="I90" s="4"/>
      <c r="N90" s="4"/>
      <c r="Q90" s="14"/>
      <c r="R90" s="1"/>
      <c r="W90" s="22"/>
      <c r="X90" s="10"/>
      <c r="Y90" s="5"/>
      <c r="AA90" s="14"/>
      <c r="AC90" s="14"/>
      <c r="AD90" s="17"/>
      <c r="AF90" s="10"/>
      <c r="AH90" s="10"/>
      <c r="AI90" s="10"/>
      <c r="AJ90" s="10"/>
      <c r="AK90">
        <f t="shared" si="11"/>
        <v>0</v>
      </c>
      <c r="AM90" s="166" t="e">
        <f t="shared" si="12"/>
        <v>#DIV/0!</v>
      </c>
      <c r="AN90" s="21"/>
      <c r="AO90" s="13" t="str">
        <f t="shared" si="10"/>
        <v xml:space="preserve">   </v>
      </c>
    </row>
    <row r="91" spans="2:41" ht="27" hidden="1" customHeight="1">
      <c r="B91" s="4"/>
      <c r="C91" s="5"/>
      <c r="D91" s="6"/>
      <c r="E91" s="4"/>
      <c r="F91" s="4"/>
      <c r="G91" s="4"/>
      <c r="H91" s="6"/>
      <c r="I91" s="4"/>
      <c r="N91" s="4"/>
      <c r="Q91" s="14"/>
      <c r="R91" s="1"/>
      <c r="W91" s="22"/>
      <c r="X91" s="10"/>
      <c r="Y91" s="5"/>
      <c r="AA91" s="14"/>
      <c r="AC91" s="14"/>
      <c r="AD91" s="17"/>
      <c r="AF91" s="10"/>
      <c r="AH91" s="10"/>
      <c r="AI91" s="10"/>
      <c r="AJ91" s="10"/>
      <c r="AK91">
        <f t="shared" si="11"/>
        <v>0</v>
      </c>
      <c r="AM91" s="166" t="e">
        <f t="shared" si="12"/>
        <v>#DIV/0!</v>
      </c>
      <c r="AN91" s="21"/>
      <c r="AO91" s="13" t="str">
        <f t="shared" si="10"/>
        <v xml:space="preserve">   </v>
      </c>
    </row>
    <row r="92" spans="2:41" ht="27" hidden="1" customHeight="1">
      <c r="B92" s="4"/>
      <c r="C92" s="5"/>
      <c r="D92" s="6"/>
      <c r="E92" s="4"/>
      <c r="F92" s="4"/>
      <c r="G92" s="4"/>
      <c r="H92" s="6"/>
      <c r="I92" s="4"/>
      <c r="N92" s="4"/>
      <c r="Q92" s="14"/>
      <c r="R92" s="1"/>
      <c r="W92" s="22"/>
      <c r="X92" s="10"/>
      <c r="Y92" s="5"/>
      <c r="AA92" s="14"/>
      <c r="AC92" s="14"/>
      <c r="AD92" s="17"/>
      <c r="AF92" s="10"/>
      <c r="AH92" s="10"/>
      <c r="AI92" s="10"/>
      <c r="AJ92" s="10"/>
      <c r="AK92">
        <f t="shared" si="11"/>
        <v>0</v>
      </c>
      <c r="AM92" s="166" t="e">
        <f t="shared" si="12"/>
        <v>#DIV/0!</v>
      </c>
      <c r="AN92" s="21"/>
      <c r="AO92" s="13" t="str">
        <f t="shared" si="10"/>
        <v xml:space="preserve">   </v>
      </c>
    </row>
    <row r="93" spans="2:41" ht="27" hidden="1" customHeight="1">
      <c r="B93" s="4"/>
      <c r="C93" s="5"/>
      <c r="D93" s="6"/>
      <c r="E93" s="4"/>
      <c r="F93" s="4"/>
      <c r="G93" s="4"/>
      <c r="H93" s="6"/>
      <c r="I93" s="4"/>
      <c r="N93" s="4"/>
      <c r="Q93" s="14"/>
      <c r="R93" s="1"/>
      <c r="W93" s="22"/>
      <c r="X93" s="10"/>
      <c r="Y93" s="5"/>
      <c r="AA93" s="14"/>
      <c r="AC93" s="14"/>
      <c r="AD93" s="17"/>
      <c r="AF93" s="10"/>
      <c r="AH93" s="10"/>
      <c r="AI93" s="10"/>
      <c r="AJ93" s="10"/>
      <c r="AK93">
        <f t="shared" si="11"/>
        <v>0</v>
      </c>
      <c r="AM93" s="166" t="e">
        <f t="shared" si="12"/>
        <v>#DIV/0!</v>
      </c>
      <c r="AN93" s="21"/>
      <c r="AO93" s="13" t="str">
        <f t="shared" si="10"/>
        <v xml:space="preserve">   </v>
      </c>
    </row>
    <row r="94" spans="2:41" ht="27" hidden="1" customHeight="1">
      <c r="B94" s="4"/>
      <c r="C94" s="5"/>
      <c r="D94" s="6"/>
      <c r="E94" s="4"/>
      <c r="F94" s="4"/>
      <c r="G94" s="4"/>
      <c r="H94" s="6"/>
      <c r="I94" s="4"/>
      <c r="N94" s="4"/>
      <c r="Q94" s="14"/>
      <c r="R94" s="1"/>
      <c r="W94" s="22"/>
      <c r="X94" s="10"/>
      <c r="Y94" s="5"/>
      <c r="AA94" s="14"/>
      <c r="AC94" s="14"/>
      <c r="AD94" s="17"/>
      <c r="AF94" s="10"/>
      <c r="AH94" s="10"/>
      <c r="AI94" s="10"/>
      <c r="AJ94" s="10"/>
      <c r="AK94">
        <f t="shared" si="11"/>
        <v>0</v>
      </c>
      <c r="AM94" s="166" t="e">
        <f t="shared" si="12"/>
        <v>#DIV/0!</v>
      </c>
      <c r="AN94" s="21"/>
      <c r="AO94" s="13" t="str">
        <f t="shared" si="10"/>
        <v xml:space="preserve">   </v>
      </c>
    </row>
    <row r="95" spans="2:41" ht="27" hidden="1" customHeight="1">
      <c r="B95" s="4"/>
      <c r="C95" s="5"/>
      <c r="D95" s="6"/>
      <c r="E95" s="4"/>
      <c r="F95" s="4"/>
      <c r="G95" s="4"/>
      <c r="H95" s="6"/>
      <c r="I95" s="4"/>
      <c r="N95" s="4"/>
      <c r="Q95" s="14"/>
      <c r="R95" s="1"/>
      <c r="W95" s="22"/>
      <c r="X95" s="10"/>
      <c r="Y95" s="5"/>
      <c r="AA95" s="14"/>
      <c r="AC95" s="14"/>
      <c r="AD95" s="17"/>
      <c r="AF95" s="10"/>
      <c r="AH95" s="10"/>
      <c r="AI95" s="10"/>
      <c r="AJ95" s="10"/>
      <c r="AK95">
        <f t="shared" si="11"/>
        <v>0</v>
      </c>
      <c r="AM95" s="166" t="e">
        <f t="shared" si="12"/>
        <v>#DIV/0!</v>
      </c>
      <c r="AN95" s="21"/>
      <c r="AO95" s="13" t="str">
        <f t="shared" si="10"/>
        <v xml:space="preserve">   </v>
      </c>
    </row>
    <row r="96" spans="2:41" ht="27" hidden="1" customHeight="1">
      <c r="B96" s="4"/>
      <c r="C96" s="5"/>
      <c r="D96" s="6"/>
      <c r="E96" s="4"/>
      <c r="F96" s="4"/>
      <c r="G96" s="4"/>
      <c r="H96" s="6"/>
      <c r="I96" s="4"/>
      <c r="N96" s="4"/>
      <c r="Q96" s="14"/>
      <c r="R96" s="1"/>
      <c r="W96" s="22"/>
      <c r="X96" s="10"/>
      <c r="Y96" s="5"/>
      <c r="AA96" s="14"/>
      <c r="AC96" s="14"/>
      <c r="AD96" s="17"/>
      <c r="AF96" s="10"/>
      <c r="AH96" s="10"/>
      <c r="AI96" s="10"/>
      <c r="AJ96" s="10"/>
      <c r="AK96">
        <f t="shared" si="11"/>
        <v>0</v>
      </c>
      <c r="AM96" s="166" t="e">
        <f t="shared" si="12"/>
        <v>#DIV/0!</v>
      </c>
      <c r="AN96" s="21"/>
      <c r="AO96" s="13" t="str">
        <f t="shared" si="10"/>
        <v xml:space="preserve">   </v>
      </c>
    </row>
    <row r="97" spans="2:41" ht="27" hidden="1" customHeight="1">
      <c r="B97" s="4"/>
      <c r="C97" s="5"/>
      <c r="D97" s="6"/>
      <c r="E97" s="4"/>
      <c r="F97" s="4"/>
      <c r="G97" s="4"/>
      <c r="H97" s="6"/>
      <c r="I97" s="4"/>
      <c r="N97" s="4"/>
      <c r="Q97" s="14"/>
      <c r="R97" s="1"/>
      <c r="W97" s="22"/>
      <c r="X97" s="10"/>
      <c r="Y97" s="5"/>
      <c r="AA97" s="14"/>
      <c r="AC97" s="14"/>
      <c r="AD97" s="17"/>
      <c r="AF97" s="10"/>
      <c r="AH97" s="10"/>
      <c r="AI97" s="10"/>
      <c r="AJ97" s="10"/>
      <c r="AK97">
        <f t="shared" si="11"/>
        <v>0</v>
      </c>
      <c r="AM97" s="166" t="e">
        <f t="shared" si="12"/>
        <v>#DIV/0!</v>
      </c>
      <c r="AN97" s="21"/>
      <c r="AO97" s="13" t="str">
        <f t="shared" si="10"/>
        <v xml:space="preserve">   </v>
      </c>
    </row>
    <row r="98" spans="2:41" ht="27" hidden="1" customHeight="1">
      <c r="B98" s="4"/>
      <c r="C98" s="5"/>
      <c r="D98" s="6"/>
      <c r="E98" s="4"/>
      <c r="F98" s="4"/>
      <c r="G98" s="4"/>
      <c r="H98" s="6"/>
      <c r="I98" s="4"/>
      <c r="N98" s="4"/>
      <c r="Q98" s="14"/>
      <c r="R98" s="1"/>
      <c r="W98" s="22"/>
      <c r="X98" s="10"/>
      <c r="Y98" s="5"/>
      <c r="AA98" s="14"/>
      <c r="AC98" s="14"/>
      <c r="AD98" s="17"/>
      <c r="AF98" s="10"/>
      <c r="AH98" s="10"/>
      <c r="AI98" s="10"/>
      <c r="AJ98" s="10"/>
      <c r="AK98">
        <f t="shared" si="11"/>
        <v>0</v>
      </c>
      <c r="AM98" s="166" t="e">
        <f t="shared" si="12"/>
        <v>#DIV/0!</v>
      </c>
      <c r="AN98" s="21"/>
      <c r="AO98" s="13" t="str">
        <f t="shared" si="10"/>
        <v xml:space="preserve">   </v>
      </c>
    </row>
    <row r="99" spans="2:41" ht="27" hidden="1" customHeight="1">
      <c r="B99" s="4"/>
      <c r="C99" s="5"/>
      <c r="D99" s="6"/>
      <c r="E99" s="4"/>
      <c r="F99" s="4"/>
      <c r="G99" s="4"/>
      <c r="H99" s="6"/>
      <c r="I99" s="4"/>
      <c r="N99" s="4"/>
      <c r="Q99" s="14"/>
      <c r="R99" s="1"/>
      <c r="W99" s="22"/>
      <c r="X99" s="10"/>
      <c r="Y99" s="5"/>
      <c r="AA99" s="14"/>
      <c r="AC99" s="14"/>
      <c r="AD99" s="17"/>
      <c r="AF99" s="10"/>
      <c r="AH99" s="10"/>
      <c r="AI99" s="10"/>
      <c r="AJ99" s="10"/>
      <c r="AK99">
        <f t="shared" si="11"/>
        <v>0</v>
      </c>
      <c r="AM99" s="166" t="e">
        <f t="shared" si="12"/>
        <v>#DIV/0!</v>
      </c>
      <c r="AN99" s="21"/>
      <c r="AO99" s="13" t="str">
        <f t="shared" si="10"/>
        <v xml:space="preserve">   </v>
      </c>
    </row>
    <row r="100" spans="2:41" ht="27" hidden="1" customHeight="1">
      <c r="B100" s="4"/>
      <c r="C100" s="5"/>
      <c r="D100" s="6"/>
      <c r="E100" s="4"/>
      <c r="F100" s="4"/>
      <c r="G100" s="4"/>
      <c r="H100" s="6"/>
      <c r="I100" s="4"/>
      <c r="N100" s="4"/>
      <c r="Q100" s="14"/>
      <c r="R100" s="1"/>
      <c r="W100" s="22"/>
      <c r="X100" s="10"/>
      <c r="Y100" s="5"/>
      <c r="AA100" s="14"/>
      <c r="AC100" s="14"/>
      <c r="AD100" s="17"/>
      <c r="AF100" s="10"/>
      <c r="AH100" s="10"/>
      <c r="AI100" s="10"/>
      <c r="AJ100" s="10"/>
      <c r="AK100">
        <f t="shared" si="11"/>
        <v>0</v>
      </c>
      <c r="AM100" s="166" t="e">
        <f t="shared" si="12"/>
        <v>#DIV/0!</v>
      </c>
      <c r="AN100" s="21"/>
      <c r="AO100" s="13" t="str">
        <f t="shared" si="10"/>
        <v xml:space="preserve">   </v>
      </c>
    </row>
    <row r="101" spans="2:41" ht="27" hidden="1" customHeight="1">
      <c r="B101" s="4"/>
      <c r="C101" s="5"/>
      <c r="D101" s="6"/>
      <c r="E101" s="4"/>
      <c r="F101" s="4"/>
      <c r="G101" s="4"/>
      <c r="H101" s="6"/>
      <c r="I101" s="4"/>
      <c r="N101" s="4"/>
      <c r="Q101" s="14"/>
      <c r="R101" s="1"/>
      <c r="W101" s="22"/>
      <c r="X101" s="10"/>
      <c r="Y101" s="5"/>
      <c r="AA101" s="14"/>
      <c r="AC101" s="14"/>
      <c r="AD101" s="17"/>
      <c r="AF101" s="10"/>
      <c r="AH101" s="10"/>
      <c r="AI101" s="10"/>
      <c r="AJ101" s="10"/>
      <c r="AK101">
        <f t="shared" si="11"/>
        <v>0</v>
      </c>
      <c r="AM101" s="166" t="e">
        <f t="shared" si="12"/>
        <v>#DIV/0!</v>
      </c>
      <c r="AN101" s="21"/>
      <c r="AO101" s="13" t="str">
        <f t="shared" si="10"/>
        <v xml:space="preserve">   </v>
      </c>
    </row>
    <row r="102" spans="2:41" ht="27" hidden="1" customHeight="1">
      <c r="B102" s="4"/>
      <c r="C102" s="5"/>
      <c r="D102" s="6"/>
      <c r="E102" s="4"/>
      <c r="F102" s="4"/>
      <c r="G102" s="4"/>
      <c r="H102" s="6"/>
      <c r="I102" s="4"/>
      <c r="N102" s="4"/>
      <c r="Q102" s="14"/>
      <c r="R102" s="1"/>
      <c r="W102" s="22"/>
      <c r="X102" s="10"/>
      <c r="Y102" s="5"/>
      <c r="AA102" s="14"/>
      <c r="AC102" s="14"/>
      <c r="AD102" s="17"/>
      <c r="AF102" s="10"/>
      <c r="AH102" s="10"/>
      <c r="AI102" s="10"/>
      <c r="AJ102" s="10"/>
      <c r="AK102">
        <f t="shared" si="11"/>
        <v>0</v>
      </c>
      <c r="AM102" s="166" t="e">
        <f t="shared" si="12"/>
        <v>#DIV/0!</v>
      </c>
      <c r="AN102" s="21"/>
      <c r="AO102" s="13" t="str">
        <f t="shared" si="10"/>
        <v xml:space="preserve">   </v>
      </c>
    </row>
    <row r="103" spans="2:41" ht="27" hidden="1" customHeight="1">
      <c r="B103" s="4"/>
      <c r="C103" s="5"/>
      <c r="D103" s="6"/>
      <c r="E103" s="4"/>
      <c r="F103" s="4"/>
      <c r="G103" s="4"/>
      <c r="H103" s="6"/>
      <c r="I103" s="4"/>
      <c r="N103" s="4"/>
      <c r="Q103" s="14"/>
      <c r="R103" s="1"/>
      <c r="W103" s="22"/>
      <c r="X103" s="10"/>
      <c r="Y103" s="5"/>
      <c r="AA103" s="14"/>
      <c r="AC103" s="14"/>
      <c r="AD103" s="17"/>
      <c r="AF103" s="10"/>
      <c r="AH103" s="10"/>
      <c r="AI103" s="10"/>
      <c r="AJ103" s="10"/>
      <c r="AK103">
        <f t="shared" si="11"/>
        <v>0</v>
      </c>
      <c r="AM103" s="166" t="e">
        <f t="shared" si="12"/>
        <v>#DIV/0!</v>
      </c>
      <c r="AN103" s="21"/>
      <c r="AO103" s="13" t="str">
        <f t="shared" si="10"/>
        <v xml:space="preserve">   </v>
      </c>
    </row>
    <row r="104" spans="2:41" ht="27" hidden="1" customHeight="1">
      <c r="B104" s="4"/>
      <c r="C104" s="5"/>
      <c r="D104" s="6"/>
      <c r="E104" s="4"/>
      <c r="F104" s="4"/>
      <c r="G104" s="4"/>
      <c r="H104" s="6"/>
      <c r="I104" s="4"/>
      <c r="N104" s="4"/>
      <c r="Q104" s="14"/>
      <c r="R104" s="1"/>
      <c r="W104" s="22"/>
      <c r="X104" s="10"/>
      <c r="Y104" s="5"/>
      <c r="AA104" s="14"/>
      <c r="AC104" s="14"/>
      <c r="AD104" s="17"/>
      <c r="AF104" s="10"/>
      <c r="AH104" s="10"/>
      <c r="AI104" s="10"/>
      <c r="AJ104" s="10"/>
      <c r="AK104">
        <f t="shared" si="11"/>
        <v>0</v>
      </c>
      <c r="AM104" s="166" t="e">
        <f t="shared" si="12"/>
        <v>#DIV/0!</v>
      </c>
      <c r="AN104" s="21"/>
      <c r="AO104" s="13" t="str">
        <f t="shared" si="10"/>
        <v xml:space="preserve">   </v>
      </c>
    </row>
    <row r="105" spans="2:41" ht="27" hidden="1" customHeight="1">
      <c r="B105" s="4"/>
      <c r="C105" s="5"/>
      <c r="D105" s="6"/>
      <c r="E105" s="4"/>
      <c r="F105" s="4"/>
      <c r="G105" s="4"/>
      <c r="H105" s="6"/>
      <c r="I105" s="4"/>
      <c r="N105" s="4"/>
      <c r="Q105" s="14"/>
      <c r="R105" s="1"/>
      <c r="W105" s="22"/>
      <c r="X105" s="10"/>
      <c r="Y105" s="5"/>
      <c r="AA105" s="14"/>
      <c r="AC105" s="14"/>
      <c r="AD105" s="17"/>
      <c r="AF105" s="10"/>
      <c r="AH105" s="10"/>
      <c r="AI105" s="10"/>
      <c r="AJ105" s="10"/>
      <c r="AK105">
        <f t="shared" si="11"/>
        <v>0</v>
      </c>
      <c r="AM105" s="166" t="e">
        <f t="shared" si="12"/>
        <v>#DIV/0!</v>
      </c>
      <c r="AN105" s="21"/>
      <c r="AO105" s="13" t="str">
        <f t="shared" si="10"/>
        <v xml:space="preserve">   </v>
      </c>
    </row>
    <row r="106" spans="2:41" ht="27" hidden="1" customHeight="1">
      <c r="B106" s="4"/>
      <c r="C106" s="5"/>
      <c r="D106" s="6"/>
      <c r="E106" s="4"/>
      <c r="F106" s="4"/>
      <c r="G106" s="4"/>
      <c r="H106" s="6"/>
      <c r="I106" s="4"/>
      <c r="N106" s="4"/>
      <c r="Q106" s="14"/>
      <c r="R106" s="1"/>
      <c r="W106" s="22"/>
      <c r="X106" s="10"/>
      <c r="Y106" s="5"/>
      <c r="AA106" s="14"/>
      <c r="AC106" s="14"/>
      <c r="AD106" s="17"/>
      <c r="AF106" s="10"/>
      <c r="AH106" s="10"/>
      <c r="AI106" s="10"/>
      <c r="AJ106" s="10"/>
      <c r="AK106">
        <f t="shared" si="11"/>
        <v>0</v>
      </c>
      <c r="AM106" s="166" t="e">
        <f t="shared" si="12"/>
        <v>#DIV/0!</v>
      </c>
      <c r="AN106" s="21"/>
      <c r="AO106" s="13" t="str">
        <f t="shared" si="10"/>
        <v xml:space="preserve">   </v>
      </c>
    </row>
    <row r="107" spans="2:41" ht="27" hidden="1" customHeight="1">
      <c r="B107" s="4"/>
      <c r="C107" s="5"/>
      <c r="D107" s="6"/>
      <c r="E107" s="4"/>
      <c r="F107" s="4"/>
      <c r="G107" s="4"/>
      <c r="H107" s="6"/>
      <c r="I107" s="4"/>
      <c r="N107" s="4"/>
      <c r="Q107" s="14"/>
      <c r="R107" s="1"/>
      <c r="W107" s="22"/>
      <c r="X107" s="10"/>
      <c r="Y107" s="5"/>
      <c r="AA107" s="14"/>
      <c r="AC107" s="14"/>
      <c r="AD107" s="17"/>
      <c r="AF107" s="10"/>
      <c r="AH107" s="10"/>
      <c r="AI107" s="10"/>
      <c r="AJ107" s="10"/>
      <c r="AK107">
        <f t="shared" si="11"/>
        <v>0</v>
      </c>
      <c r="AM107" s="166" t="e">
        <f t="shared" si="12"/>
        <v>#DIV/0!</v>
      </c>
      <c r="AN107" s="21"/>
      <c r="AO107" s="13" t="str">
        <f t="shared" si="10"/>
        <v xml:space="preserve">   </v>
      </c>
    </row>
    <row r="108" spans="2:41" ht="27" hidden="1" customHeight="1">
      <c r="B108" s="4"/>
      <c r="C108" s="5"/>
      <c r="D108" s="6"/>
      <c r="E108" s="4"/>
      <c r="F108" s="4"/>
      <c r="G108" s="4"/>
      <c r="H108" s="6"/>
      <c r="I108" s="4"/>
      <c r="N108" s="4"/>
      <c r="Q108" s="14"/>
      <c r="R108" s="1"/>
      <c r="W108" s="22"/>
      <c r="X108" s="10"/>
      <c r="Y108" s="5"/>
      <c r="AA108" s="14"/>
      <c r="AC108" s="14"/>
      <c r="AD108" s="17"/>
      <c r="AF108" s="10"/>
      <c r="AH108" s="10"/>
      <c r="AI108" s="10"/>
      <c r="AJ108" s="10"/>
      <c r="AK108">
        <f t="shared" si="11"/>
        <v>0</v>
      </c>
      <c r="AM108" s="166" t="e">
        <f t="shared" si="12"/>
        <v>#DIV/0!</v>
      </c>
      <c r="AN108" s="21"/>
      <c r="AO108" s="13" t="str">
        <f t="shared" si="10"/>
        <v xml:space="preserve">   </v>
      </c>
    </row>
    <row r="109" spans="2:41" ht="27" hidden="1" customHeight="1">
      <c r="B109" s="4"/>
      <c r="C109" s="5"/>
      <c r="D109" s="6"/>
      <c r="E109" s="4"/>
      <c r="F109" s="4"/>
      <c r="G109" s="4"/>
      <c r="H109" s="6"/>
      <c r="I109" s="4"/>
      <c r="N109" s="4"/>
      <c r="Q109" s="14"/>
      <c r="R109" s="1"/>
      <c r="W109" s="22"/>
      <c r="X109" s="10"/>
      <c r="Y109" s="5"/>
      <c r="AA109" s="14"/>
      <c r="AC109" s="14"/>
      <c r="AD109" s="17"/>
      <c r="AF109" s="10"/>
      <c r="AH109" s="10"/>
      <c r="AI109" s="10"/>
      <c r="AJ109" s="10"/>
      <c r="AK109">
        <f t="shared" si="11"/>
        <v>0</v>
      </c>
      <c r="AM109" s="166" t="e">
        <f t="shared" si="12"/>
        <v>#DIV/0!</v>
      </c>
      <c r="AN109" s="21"/>
      <c r="AO109" s="13" t="str">
        <f t="shared" si="10"/>
        <v xml:space="preserve">   </v>
      </c>
    </row>
    <row r="110" spans="2:41" ht="27" hidden="1" customHeight="1">
      <c r="B110" s="4"/>
      <c r="C110" s="5"/>
      <c r="D110" s="6"/>
      <c r="E110" s="4"/>
      <c r="F110" s="4"/>
      <c r="G110" s="4"/>
      <c r="H110" s="6"/>
      <c r="I110" s="4"/>
      <c r="N110" s="4"/>
      <c r="Q110" s="14"/>
      <c r="R110" s="1"/>
      <c r="W110" s="22"/>
      <c r="X110" s="10"/>
      <c r="Y110" s="5"/>
      <c r="AA110" s="14"/>
      <c r="AC110" s="14"/>
      <c r="AD110" s="17"/>
      <c r="AF110" s="10"/>
      <c r="AH110" s="10"/>
      <c r="AI110" s="10"/>
      <c r="AJ110" s="10"/>
      <c r="AK110">
        <f t="shared" si="11"/>
        <v>0</v>
      </c>
      <c r="AM110" s="166" t="e">
        <f t="shared" si="12"/>
        <v>#DIV/0!</v>
      </c>
      <c r="AN110" s="21"/>
      <c r="AO110" s="13" t="str">
        <f t="shared" si="10"/>
        <v xml:space="preserve">   </v>
      </c>
    </row>
    <row r="111" spans="2:41" ht="27" hidden="1" customHeight="1">
      <c r="B111" s="4"/>
      <c r="C111" s="5"/>
      <c r="D111" s="6"/>
      <c r="E111" s="4"/>
      <c r="F111" s="4"/>
      <c r="G111" s="4"/>
      <c r="H111" s="6"/>
      <c r="I111" s="4"/>
      <c r="N111" s="4"/>
      <c r="Q111" s="14"/>
      <c r="R111" s="1"/>
      <c r="W111" s="22"/>
      <c r="X111" s="10"/>
      <c r="Y111" s="5"/>
      <c r="AA111" s="14"/>
      <c r="AC111" s="14"/>
      <c r="AD111" s="17"/>
      <c r="AF111" s="10"/>
      <c r="AH111" s="10"/>
      <c r="AI111" s="10"/>
      <c r="AJ111" s="10"/>
      <c r="AK111">
        <f t="shared" si="11"/>
        <v>0</v>
      </c>
      <c r="AM111" s="166" t="e">
        <f t="shared" si="12"/>
        <v>#DIV/0!</v>
      </c>
      <c r="AN111" s="21"/>
      <c r="AO111" s="13" t="str">
        <f t="shared" si="10"/>
        <v xml:space="preserve">   </v>
      </c>
    </row>
    <row r="112" spans="2:41" ht="27" hidden="1" customHeight="1">
      <c r="B112" s="4"/>
      <c r="C112" s="5"/>
      <c r="D112" s="6"/>
      <c r="E112" s="4"/>
      <c r="F112" s="4"/>
      <c r="G112" s="4"/>
      <c r="H112" s="6"/>
      <c r="I112" s="4"/>
      <c r="N112" s="4"/>
      <c r="Q112" s="14"/>
      <c r="R112" s="1"/>
      <c r="W112" s="22"/>
      <c r="X112" s="10"/>
      <c r="Y112" s="5"/>
      <c r="AA112" s="14"/>
      <c r="AC112" s="14"/>
      <c r="AD112" s="17"/>
      <c r="AF112" s="10"/>
      <c r="AH112" s="10"/>
      <c r="AI112" s="10"/>
      <c r="AJ112" s="10"/>
      <c r="AK112">
        <f t="shared" si="11"/>
        <v>0</v>
      </c>
      <c r="AM112" s="166" t="e">
        <f t="shared" si="12"/>
        <v>#DIV/0!</v>
      </c>
      <c r="AN112" s="21"/>
      <c r="AO112" s="13" t="str">
        <f t="shared" si="10"/>
        <v xml:space="preserve">   </v>
      </c>
    </row>
    <row r="113" spans="2:41" ht="27" hidden="1" customHeight="1">
      <c r="B113" s="4"/>
      <c r="C113" s="5"/>
      <c r="D113" s="6"/>
      <c r="E113" s="4"/>
      <c r="F113" s="4"/>
      <c r="G113" s="4"/>
      <c r="H113" s="6"/>
      <c r="I113" s="4"/>
      <c r="N113" s="4"/>
      <c r="Q113" s="14"/>
      <c r="R113" s="1"/>
      <c r="W113" s="22"/>
      <c r="X113" s="10"/>
      <c r="Y113" s="5"/>
      <c r="AA113" s="14"/>
      <c r="AC113" s="14"/>
      <c r="AD113" s="17"/>
      <c r="AF113" s="10"/>
      <c r="AH113" s="10"/>
      <c r="AI113" s="10"/>
      <c r="AJ113" s="10"/>
      <c r="AK113">
        <f t="shared" si="11"/>
        <v>0</v>
      </c>
      <c r="AM113" s="166" t="e">
        <f t="shared" si="12"/>
        <v>#DIV/0!</v>
      </c>
      <c r="AN113" s="21"/>
      <c r="AO113" s="13" t="str">
        <f t="shared" si="10"/>
        <v xml:space="preserve">   </v>
      </c>
    </row>
    <row r="114" spans="2:41" ht="27" hidden="1" customHeight="1">
      <c r="B114" s="4"/>
      <c r="C114" s="5"/>
      <c r="D114" s="6"/>
      <c r="E114" s="4"/>
      <c r="F114" s="4"/>
      <c r="G114" s="4"/>
      <c r="H114" s="6"/>
      <c r="I114" s="4"/>
      <c r="N114" s="4"/>
      <c r="Q114" s="14"/>
      <c r="R114" s="1"/>
      <c r="W114" s="22"/>
      <c r="X114" s="10"/>
      <c r="Y114" s="5"/>
      <c r="AA114" s="14"/>
      <c r="AC114" s="14"/>
      <c r="AD114" s="17"/>
      <c r="AF114" s="10"/>
      <c r="AH114" s="10"/>
      <c r="AI114" s="10"/>
      <c r="AJ114" s="10"/>
      <c r="AK114">
        <f t="shared" si="11"/>
        <v>0</v>
      </c>
      <c r="AM114" s="166" t="e">
        <f t="shared" si="12"/>
        <v>#DIV/0!</v>
      </c>
      <c r="AN114" s="21"/>
      <c r="AO114" s="13" t="str">
        <f t="shared" si="10"/>
        <v xml:space="preserve">   </v>
      </c>
    </row>
    <row r="115" spans="2:41" ht="27" hidden="1" customHeight="1">
      <c r="B115" s="4"/>
      <c r="C115" s="5"/>
      <c r="D115" s="6"/>
      <c r="E115" s="4"/>
      <c r="F115" s="4"/>
      <c r="G115" s="4"/>
      <c r="H115" s="6"/>
      <c r="I115" s="4"/>
      <c r="N115" s="4"/>
      <c r="Q115" s="14"/>
      <c r="R115" s="1"/>
      <c r="W115" s="22"/>
      <c r="X115" s="10"/>
      <c r="Y115" s="5"/>
      <c r="AA115" s="14"/>
      <c r="AC115" s="14"/>
      <c r="AD115" s="17"/>
      <c r="AF115" s="10"/>
      <c r="AH115" s="10"/>
      <c r="AI115" s="10"/>
      <c r="AJ115" s="10"/>
      <c r="AK115">
        <f t="shared" si="11"/>
        <v>0</v>
      </c>
      <c r="AM115" s="166" t="e">
        <f t="shared" si="12"/>
        <v>#DIV/0!</v>
      </c>
      <c r="AN115" s="21"/>
      <c r="AO115" s="13" t="str">
        <f t="shared" si="10"/>
        <v xml:space="preserve">   </v>
      </c>
    </row>
    <row r="116" spans="2:41" ht="27" hidden="1" customHeight="1">
      <c r="B116" s="4"/>
      <c r="C116" s="5"/>
      <c r="D116" s="6"/>
      <c r="E116" s="4"/>
      <c r="F116" s="4"/>
      <c r="G116" s="4"/>
      <c r="H116" s="6"/>
      <c r="I116" s="4"/>
      <c r="N116" s="4"/>
      <c r="Q116" s="14"/>
      <c r="R116" s="1"/>
      <c r="W116" s="22"/>
      <c r="X116" s="10"/>
      <c r="Y116" s="5"/>
      <c r="AA116" s="14"/>
      <c r="AC116" s="14"/>
      <c r="AD116" s="17"/>
      <c r="AF116" s="10"/>
      <c r="AH116" s="10"/>
      <c r="AI116" s="10"/>
      <c r="AJ116" s="10"/>
      <c r="AK116">
        <f t="shared" si="11"/>
        <v>0</v>
      </c>
      <c r="AM116" s="166" t="e">
        <f t="shared" si="12"/>
        <v>#DIV/0!</v>
      </c>
      <c r="AN116" s="21"/>
      <c r="AO116" s="13" t="str">
        <f t="shared" si="10"/>
        <v xml:space="preserve">   </v>
      </c>
    </row>
    <row r="117" spans="2:41" ht="27" hidden="1" customHeight="1">
      <c r="B117" s="4"/>
      <c r="C117" s="5"/>
      <c r="D117" s="6"/>
      <c r="E117" s="4"/>
      <c r="F117" s="4"/>
      <c r="G117" s="4"/>
      <c r="H117" s="6"/>
      <c r="I117" s="4"/>
      <c r="N117" s="4"/>
      <c r="Q117" s="14"/>
      <c r="R117" s="1"/>
      <c r="W117" s="22"/>
      <c r="X117" s="10"/>
      <c r="Y117" s="5"/>
      <c r="AA117" s="14"/>
      <c r="AC117" s="14"/>
      <c r="AD117" s="17"/>
      <c r="AF117" s="10"/>
      <c r="AH117" s="10"/>
      <c r="AI117" s="10"/>
      <c r="AJ117" s="10"/>
      <c r="AK117">
        <f t="shared" si="11"/>
        <v>0</v>
      </c>
      <c r="AM117" s="166" t="e">
        <f t="shared" si="12"/>
        <v>#DIV/0!</v>
      </c>
      <c r="AN117" s="21"/>
      <c r="AO117" s="13" t="str">
        <f t="shared" si="10"/>
        <v xml:space="preserve">   </v>
      </c>
    </row>
    <row r="118" spans="2:41" ht="27" hidden="1" customHeight="1">
      <c r="B118" s="4"/>
      <c r="C118" s="5"/>
      <c r="D118" s="6"/>
      <c r="E118" s="4"/>
      <c r="F118" s="4"/>
      <c r="G118" s="4"/>
      <c r="H118" s="6"/>
      <c r="I118" s="4"/>
      <c r="N118" s="4"/>
      <c r="Q118" s="14"/>
      <c r="R118" s="1"/>
      <c r="W118" s="22"/>
      <c r="X118" s="10"/>
      <c r="Y118" s="5"/>
      <c r="AA118" s="14"/>
      <c r="AC118" s="14"/>
      <c r="AD118" s="17"/>
      <c r="AF118" s="10"/>
      <c r="AH118" s="10"/>
      <c r="AI118" s="10"/>
      <c r="AJ118" s="10"/>
      <c r="AK118">
        <f t="shared" si="11"/>
        <v>0</v>
      </c>
      <c r="AM118" s="166" t="e">
        <f t="shared" si="12"/>
        <v>#DIV/0!</v>
      </c>
      <c r="AN118" s="21"/>
      <c r="AO118" s="13" t="str">
        <f t="shared" si="10"/>
        <v xml:space="preserve">   </v>
      </c>
    </row>
    <row r="119" spans="2:41" ht="27" hidden="1" customHeight="1">
      <c r="B119" s="4"/>
      <c r="C119" s="5"/>
      <c r="D119" s="6"/>
      <c r="E119" s="4"/>
      <c r="F119" s="4"/>
      <c r="G119" s="4"/>
      <c r="H119" s="6"/>
      <c r="I119" s="4"/>
      <c r="N119" s="4"/>
      <c r="Q119" s="14"/>
      <c r="R119" s="1"/>
      <c r="W119" s="22"/>
      <c r="X119" s="10"/>
      <c r="Y119" s="5"/>
      <c r="AA119" s="14"/>
      <c r="AC119" s="14"/>
      <c r="AD119" s="17"/>
      <c r="AF119" s="10"/>
      <c r="AH119" s="10"/>
      <c r="AI119" s="10"/>
      <c r="AJ119" s="10"/>
      <c r="AK119">
        <f t="shared" si="11"/>
        <v>0</v>
      </c>
      <c r="AM119" s="166" t="e">
        <f t="shared" si="12"/>
        <v>#DIV/0!</v>
      </c>
      <c r="AN119" s="21"/>
      <c r="AO119" s="13" t="str">
        <f t="shared" si="10"/>
        <v xml:space="preserve">   </v>
      </c>
    </row>
    <row r="120" spans="2:41" ht="27" hidden="1" customHeight="1">
      <c r="B120" s="4"/>
      <c r="C120" s="5"/>
      <c r="D120" s="6"/>
      <c r="E120" s="4"/>
      <c r="F120" s="4"/>
      <c r="G120" s="4"/>
      <c r="H120" s="6"/>
      <c r="I120" s="4"/>
      <c r="N120" s="4"/>
      <c r="Q120" s="14"/>
      <c r="R120" s="1"/>
      <c r="W120" s="22"/>
      <c r="X120" s="10"/>
      <c r="Y120" s="5"/>
      <c r="AA120" s="14"/>
      <c r="AC120" s="14"/>
      <c r="AD120" s="17"/>
      <c r="AF120" s="10"/>
      <c r="AH120" s="10"/>
      <c r="AI120" s="10"/>
      <c r="AJ120" s="10"/>
      <c r="AK120">
        <f t="shared" si="11"/>
        <v>0</v>
      </c>
      <c r="AM120" s="166" t="e">
        <f t="shared" si="12"/>
        <v>#DIV/0!</v>
      </c>
      <c r="AN120" s="21"/>
      <c r="AO120" s="13" t="str">
        <f t="shared" si="10"/>
        <v xml:space="preserve">   </v>
      </c>
    </row>
    <row r="121" spans="2:41" ht="27" hidden="1" customHeight="1">
      <c r="B121" s="4"/>
      <c r="C121" s="5"/>
      <c r="D121" s="6"/>
      <c r="E121" s="4"/>
      <c r="F121" s="4"/>
      <c r="G121" s="4"/>
      <c r="H121" s="6"/>
      <c r="I121" s="4"/>
      <c r="N121" s="4"/>
      <c r="Q121" s="14"/>
      <c r="R121" s="1"/>
      <c r="W121" s="22"/>
      <c r="X121" s="10"/>
      <c r="Y121" s="5"/>
      <c r="AA121" s="14"/>
      <c r="AC121" s="14"/>
      <c r="AD121" s="17"/>
      <c r="AF121" s="10"/>
      <c r="AH121" s="10"/>
      <c r="AI121" s="10"/>
      <c r="AJ121" s="10"/>
      <c r="AK121">
        <f t="shared" si="11"/>
        <v>0</v>
      </c>
      <c r="AM121" s="166" t="e">
        <f t="shared" si="12"/>
        <v>#DIV/0!</v>
      </c>
      <c r="AN121" s="21"/>
      <c r="AO121" s="13" t="str">
        <f t="shared" si="10"/>
        <v xml:space="preserve">   </v>
      </c>
    </row>
    <row r="122" spans="2:41" ht="27" hidden="1" customHeight="1">
      <c r="B122" s="4"/>
      <c r="C122" s="5"/>
      <c r="D122" s="6"/>
      <c r="E122" s="4"/>
      <c r="F122" s="4"/>
      <c r="G122" s="4"/>
      <c r="H122" s="6"/>
      <c r="I122" s="4"/>
      <c r="N122" s="4"/>
      <c r="Q122" s="14"/>
      <c r="R122" s="1"/>
      <c r="W122" s="22"/>
      <c r="X122" s="10"/>
      <c r="Y122" s="5"/>
      <c r="AA122" s="14"/>
      <c r="AC122" s="14"/>
      <c r="AD122" s="17"/>
      <c r="AF122" s="10"/>
      <c r="AH122" s="10"/>
      <c r="AI122" s="10"/>
      <c r="AJ122" s="10"/>
      <c r="AK122">
        <f t="shared" si="11"/>
        <v>0</v>
      </c>
      <c r="AM122" s="166" t="e">
        <f t="shared" si="12"/>
        <v>#DIV/0!</v>
      </c>
      <c r="AN122" s="21"/>
      <c r="AO122" s="13" t="str">
        <f t="shared" si="10"/>
        <v xml:space="preserve">   </v>
      </c>
    </row>
    <row r="123" spans="2:41" ht="27" hidden="1" customHeight="1">
      <c r="B123" s="4"/>
      <c r="C123" s="5"/>
      <c r="D123" s="6"/>
      <c r="E123" s="4"/>
      <c r="F123" s="4"/>
      <c r="G123" s="4"/>
      <c r="H123" s="6"/>
      <c r="I123" s="4"/>
      <c r="N123" s="4"/>
      <c r="Q123" s="14"/>
      <c r="R123" s="1"/>
      <c r="W123" s="22"/>
      <c r="X123" s="10"/>
      <c r="Y123" s="5"/>
      <c r="AA123" s="14"/>
      <c r="AC123" s="14"/>
      <c r="AD123" s="17"/>
      <c r="AF123" s="10"/>
      <c r="AH123" s="10"/>
      <c r="AI123" s="10"/>
      <c r="AJ123" s="10"/>
      <c r="AK123">
        <f t="shared" si="11"/>
        <v>0</v>
      </c>
      <c r="AM123" s="166" t="e">
        <f t="shared" si="12"/>
        <v>#DIV/0!</v>
      </c>
      <c r="AN123" s="21"/>
      <c r="AO123" s="13" t="str">
        <f t="shared" si="10"/>
        <v xml:space="preserve">   </v>
      </c>
    </row>
    <row r="124" spans="2:41" ht="27" hidden="1" customHeight="1">
      <c r="B124" s="4"/>
      <c r="C124" s="5"/>
      <c r="D124" s="6"/>
      <c r="E124" s="4"/>
      <c r="F124" s="4"/>
      <c r="G124" s="4"/>
      <c r="H124" s="6"/>
      <c r="I124" s="4"/>
      <c r="N124" s="4"/>
      <c r="Q124" s="14"/>
      <c r="R124" s="1"/>
      <c r="W124" s="22"/>
      <c r="X124" s="10"/>
      <c r="Y124" s="5"/>
      <c r="AA124" s="14"/>
      <c r="AC124" s="14"/>
      <c r="AD124" s="17"/>
      <c r="AF124" s="10"/>
      <c r="AH124" s="10"/>
      <c r="AI124" s="10"/>
      <c r="AJ124" s="10"/>
      <c r="AK124">
        <f t="shared" si="11"/>
        <v>0</v>
      </c>
      <c r="AM124" s="166" t="e">
        <f t="shared" si="12"/>
        <v>#DIV/0!</v>
      </c>
      <c r="AN124" s="21"/>
      <c r="AO124" s="13" t="str">
        <f t="shared" si="10"/>
        <v xml:space="preserve">   </v>
      </c>
    </row>
    <row r="125" spans="2:41" ht="27" hidden="1" customHeight="1">
      <c r="B125" s="4"/>
      <c r="C125" s="5"/>
      <c r="D125" s="6"/>
      <c r="E125" s="4"/>
      <c r="F125" s="4"/>
      <c r="G125" s="4"/>
      <c r="H125" s="6"/>
      <c r="I125" s="4"/>
      <c r="N125" s="4"/>
      <c r="Q125" s="14"/>
      <c r="R125" s="1"/>
      <c r="W125" s="22"/>
      <c r="X125" s="10"/>
      <c r="Y125" s="5"/>
      <c r="AA125" s="14"/>
      <c r="AC125" s="14"/>
      <c r="AD125" s="17"/>
      <c r="AF125" s="10"/>
      <c r="AH125" s="10"/>
      <c r="AI125" s="10"/>
      <c r="AJ125" s="10"/>
      <c r="AK125">
        <f t="shared" si="11"/>
        <v>0</v>
      </c>
      <c r="AM125" s="166" t="e">
        <f t="shared" si="12"/>
        <v>#DIV/0!</v>
      </c>
      <c r="AN125" s="21"/>
      <c r="AO125" s="13" t="str">
        <f t="shared" si="10"/>
        <v xml:space="preserve">   </v>
      </c>
    </row>
    <row r="126" spans="2:41" ht="27" hidden="1" customHeight="1">
      <c r="B126" s="4"/>
      <c r="C126" s="5"/>
      <c r="D126" s="6"/>
      <c r="E126" s="4"/>
      <c r="F126" s="4"/>
      <c r="G126" s="4"/>
      <c r="H126" s="6"/>
      <c r="I126" s="4"/>
      <c r="N126" s="4"/>
      <c r="Q126" s="14"/>
      <c r="R126" s="1"/>
      <c r="W126" s="22"/>
      <c r="X126" s="10"/>
      <c r="Y126" s="5"/>
      <c r="AA126" s="14"/>
      <c r="AC126" s="14"/>
      <c r="AD126" s="17"/>
      <c r="AF126" s="10"/>
      <c r="AH126" s="10"/>
      <c r="AI126" s="10"/>
      <c r="AJ126" s="10"/>
      <c r="AK126">
        <f t="shared" si="11"/>
        <v>0</v>
      </c>
      <c r="AM126" s="166" t="e">
        <f t="shared" si="12"/>
        <v>#DIV/0!</v>
      </c>
      <c r="AN126" s="21"/>
      <c r="AO126" s="13" t="str">
        <f t="shared" si="10"/>
        <v xml:space="preserve">   </v>
      </c>
    </row>
    <row r="127" spans="2:41" ht="27" hidden="1" customHeight="1">
      <c r="B127" s="4"/>
      <c r="C127" s="5"/>
      <c r="D127" s="6"/>
      <c r="E127" s="4"/>
      <c r="F127" s="4"/>
      <c r="G127" s="4"/>
      <c r="H127" s="6"/>
      <c r="I127" s="4"/>
      <c r="N127" s="4"/>
      <c r="Q127" s="14"/>
      <c r="R127" s="1"/>
      <c r="W127" s="22"/>
      <c r="X127" s="10"/>
      <c r="Y127" s="5"/>
      <c r="AA127" s="14"/>
      <c r="AC127" s="14"/>
      <c r="AD127" s="17"/>
      <c r="AF127" s="10"/>
      <c r="AH127" s="10"/>
      <c r="AI127" s="10"/>
      <c r="AJ127" s="10"/>
      <c r="AK127">
        <f t="shared" si="11"/>
        <v>0</v>
      </c>
      <c r="AM127" s="166" t="e">
        <f t="shared" si="12"/>
        <v>#DIV/0!</v>
      </c>
      <c r="AN127" s="21"/>
      <c r="AO127" s="13" t="str">
        <f t="shared" ref="AO127:AO190" si="13">+C127&amp;" "&amp;D127&amp;" "&amp;" "&amp;U127</f>
        <v xml:space="preserve">   </v>
      </c>
    </row>
    <row r="128" spans="2:41" ht="27" hidden="1" customHeight="1">
      <c r="B128" s="4"/>
      <c r="C128" s="5"/>
      <c r="D128" s="6"/>
      <c r="E128" s="4"/>
      <c r="F128" s="4"/>
      <c r="G128" s="4"/>
      <c r="H128" s="6"/>
      <c r="I128" s="4"/>
      <c r="N128" s="4"/>
      <c r="Q128" s="14"/>
      <c r="R128" s="1"/>
      <c r="W128" s="22"/>
      <c r="X128" s="10"/>
      <c r="Y128" s="5"/>
      <c r="AA128" s="14"/>
      <c r="AC128" s="14"/>
      <c r="AD128" s="17"/>
      <c r="AF128" s="10"/>
      <c r="AH128" s="10"/>
      <c r="AI128" s="10"/>
      <c r="AJ128" s="10"/>
      <c r="AK128">
        <f t="shared" si="11"/>
        <v>0</v>
      </c>
      <c r="AM128" s="166" t="e">
        <f t="shared" si="12"/>
        <v>#DIV/0!</v>
      </c>
      <c r="AN128" s="21"/>
      <c r="AO128" s="13" t="str">
        <f t="shared" si="13"/>
        <v xml:space="preserve">   </v>
      </c>
    </row>
    <row r="129" spans="2:41" ht="27" hidden="1" customHeight="1">
      <c r="B129" s="4"/>
      <c r="C129" s="5"/>
      <c r="D129" s="6"/>
      <c r="E129" s="4"/>
      <c r="F129" s="4"/>
      <c r="G129" s="4"/>
      <c r="H129" s="6"/>
      <c r="I129" s="4"/>
      <c r="N129" s="4"/>
      <c r="Q129" s="14"/>
      <c r="R129" s="1"/>
      <c r="W129" s="22"/>
      <c r="X129" s="10"/>
      <c r="Y129" s="5"/>
      <c r="AA129" s="14"/>
      <c r="AC129" s="14"/>
      <c r="AD129" s="17"/>
      <c r="AF129" s="10"/>
      <c r="AH129" s="10"/>
      <c r="AI129" s="10"/>
      <c r="AJ129" s="10"/>
      <c r="AK129">
        <f t="shared" si="11"/>
        <v>0</v>
      </c>
      <c r="AM129" s="166" t="e">
        <f t="shared" si="12"/>
        <v>#DIV/0!</v>
      </c>
      <c r="AN129" s="21"/>
      <c r="AO129" s="13" t="str">
        <f t="shared" si="13"/>
        <v xml:space="preserve">   </v>
      </c>
    </row>
    <row r="130" spans="2:41" ht="27" hidden="1" customHeight="1">
      <c r="B130" s="4"/>
      <c r="C130" s="5"/>
      <c r="D130" s="6"/>
      <c r="E130" s="4"/>
      <c r="F130" s="4"/>
      <c r="G130" s="4"/>
      <c r="H130" s="6"/>
      <c r="I130" s="4"/>
      <c r="N130" s="4"/>
      <c r="Q130" s="14"/>
      <c r="R130" s="1"/>
      <c r="W130" s="22"/>
      <c r="X130" s="10"/>
      <c r="Y130" s="5"/>
      <c r="AA130" s="14"/>
      <c r="AC130" s="14"/>
      <c r="AD130" s="17"/>
      <c r="AF130" s="10"/>
      <c r="AH130" s="10"/>
      <c r="AI130" s="10"/>
      <c r="AJ130" s="10"/>
      <c r="AK130">
        <f t="shared" si="11"/>
        <v>0</v>
      </c>
      <c r="AM130" s="166" t="e">
        <f t="shared" si="12"/>
        <v>#DIV/0!</v>
      </c>
      <c r="AN130" s="21"/>
      <c r="AO130" s="13" t="str">
        <f t="shared" si="13"/>
        <v xml:space="preserve">   </v>
      </c>
    </row>
    <row r="131" spans="2:41" ht="27" hidden="1" customHeight="1">
      <c r="B131" s="4"/>
      <c r="C131" s="5"/>
      <c r="D131" s="6"/>
      <c r="E131" s="4"/>
      <c r="F131" s="4"/>
      <c r="G131" s="4"/>
      <c r="H131" s="6"/>
      <c r="I131" s="4"/>
      <c r="N131" s="4"/>
      <c r="Q131" s="14"/>
      <c r="R131" s="1"/>
      <c r="W131" s="22"/>
      <c r="X131" s="10"/>
      <c r="Y131" s="5"/>
      <c r="AA131" s="14"/>
      <c r="AC131" s="14"/>
      <c r="AD131" s="17"/>
      <c r="AF131" s="10"/>
      <c r="AH131" s="10"/>
      <c r="AI131" s="10"/>
      <c r="AJ131" s="10"/>
      <c r="AK131">
        <f t="shared" si="11"/>
        <v>0</v>
      </c>
      <c r="AM131" s="166" t="e">
        <f t="shared" si="12"/>
        <v>#DIV/0!</v>
      </c>
      <c r="AN131" s="21"/>
      <c r="AO131" s="13" t="str">
        <f t="shared" si="13"/>
        <v xml:space="preserve">   </v>
      </c>
    </row>
    <row r="132" spans="2:41" ht="27" hidden="1" customHeight="1">
      <c r="B132" s="4"/>
      <c r="C132" s="5"/>
      <c r="D132" s="6"/>
      <c r="E132" s="4"/>
      <c r="F132" s="4"/>
      <c r="G132" s="4"/>
      <c r="H132" s="6"/>
      <c r="I132" s="4"/>
      <c r="N132" s="4"/>
      <c r="Q132" s="14"/>
      <c r="R132" s="1"/>
      <c r="W132" s="22"/>
      <c r="X132" s="10"/>
      <c r="Y132" s="5"/>
      <c r="AA132" s="14"/>
      <c r="AC132" s="14"/>
      <c r="AD132" s="17"/>
      <c r="AF132" s="10"/>
      <c r="AH132" s="10"/>
      <c r="AI132" s="10"/>
      <c r="AJ132" s="10"/>
      <c r="AK132">
        <f t="shared" ref="AK132:AK195" si="14">R132*$AM$1</f>
        <v>0</v>
      </c>
      <c r="AM132" s="166" t="e">
        <f t="shared" ref="AM132:AM195" si="15">AK132/X132</f>
        <v>#DIV/0!</v>
      </c>
      <c r="AN132" s="21"/>
      <c r="AO132" s="13" t="str">
        <f t="shared" si="13"/>
        <v xml:space="preserve">   </v>
      </c>
    </row>
    <row r="133" spans="2:41" ht="27" hidden="1" customHeight="1">
      <c r="B133" s="4"/>
      <c r="C133" s="5"/>
      <c r="D133" s="6"/>
      <c r="E133" s="4"/>
      <c r="F133" s="4"/>
      <c r="G133" s="4"/>
      <c r="H133" s="6"/>
      <c r="I133" s="4"/>
      <c r="N133" s="4"/>
      <c r="Q133" s="14"/>
      <c r="R133" s="1"/>
      <c r="W133" s="22"/>
      <c r="X133" s="10"/>
      <c r="Y133" s="5"/>
      <c r="AA133" s="14"/>
      <c r="AC133" s="14"/>
      <c r="AD133" s="17"/>
      <c r="AF133" s="10"/>
      <c r="AH133" s="10"/>
      <c r="AI133" s="10"/>
      <c r="AJ133" s="10"/>
      <c r="AK133">
        <f t="shared" si="14"/>
        <v>0</v>
      </c>
      <c r="AM133" s="166" t="e">
        <f t="shared" si="15"/>
        <v>#DIV/0!</v>
      </c>
      <c r="AN133" s="21"/>
      <c r="AO133" s="13" t="str">
        <f t="shared" si="13"/>
        <v xml:space="preserve">   </v>
      </c>
    </row>
    <row r="134" spans="2:41" ht="27" hidden="1" customHeight="1">
      <c r="B134" s="4"/>
      <c r="C134" s="5"/>
      <c r="D134" s="6"/>
      <c r="E134" s="4"/>
      <c r="F134" s="4"/>
      <c r="G134" s="4"/>
      <c r="H134" s="6"/>
      <c r="I134" s="4"/>
      <c r="N134" s="4"/>
      <c r="Q134" s="14"/>
      <c r="R134" s="1"/>
      <c r="W134" s="22"/>
      <c r="X134" s="10"/>
      <c r="Y134" s="5"/>
      <c r="AA134" s="14"/>
      <c r="AC134" s="14"/>
      <c r="AD134" s="17"/>
      <c r="AF134" s="10"/>
      <c r="AH134" s="10"/>
      <c r="AI134" s="10"/>
      <c r="AJ134" s="10"/>
      <c r="AK134">
        <f t="shared" si="14"/>
        <v>0</v>
      </c>
      <c r="AM134" s="166" t="e">
        <f t="shared" si="15"/>
        <v>#DIV/0!</v>
      </c>
      <c r="AN134" s="21"/>
      <c r="AO134" s="13" t="str">
        <f t="shared" si="13"/>
        <v xml:space="preserve">   </v>
      </c>
    </row>
    <row r="135" spans="2:41" ht="27" hidden="1" customHeight="1">
      <c r="B135" s="4"/>
      <c r="C135" s="5"/>
      <c r="D135" s="6"/>
      <c r="E135" s="4"/>
      <c r="F135" s="4"/>
      <c r="G135" s="4"/>
      <c r="H135" s="6"/>
      <c r="I135" s="4"/>
      <c r="N135" s="4"/>
      <c r="Q135" s="14"/>
      <c r="R135" s="1"/>
      <c r="W135" s="22"/>
      <c r="X135" s="10"/>
      <c r="Y135" s="5"/>
      <c r="AA135" s="14"/>
      <c r="AC135" s="14"/>
      <c r="AD135" s="17"/>
      <c r="AF135" s="10"/>
      <c r="AH135" s="10"/>
      <c r="AI135" s="10"/>
      <c r="AJ135" s="10"/>
      <c r="AK135">
        <f t="shared" si="14"/>
        <v>0</v>
      </c>
      <c r="AM135" s="166" t="e">
        <f t="shared" si="15"/>
        <v>#DIV/0!</v>
      </c>
      <c r="AN135" s="21"/>
      <c r="AO135" s="13" t="str">
        <f t="shared" si="13"/>
        <v xml:space="preserve">   </v>
      </c>
    </row>
    <row r="136" spans="2:41" ht="27" hidden="1" customHeight="1">
      <c r="B136" s="4"/>
      <c r="C136" s="5"/>
      <c r="D136" s="6"/>
      <c r="E136" s="4"/>
      <c r="F136" s="4"/>
      <c r="G136" s="4"/>
      <c r="H136" s="6"/>
      <c r="I136" s="4"/>
      <c r="N136" s="4"/>
      <c r="Q136" s="14"/>
      <c r="R136" s="1"/>
      <c r="W136" s="22"/>
      <c r="X136" s="10"/>
      <c r="Y136" s="5"/>
      <c r="AA136" s="14"/>
      <c r="AC136" s="14"/>
      <c r="AD136" s="17"/>
      <c r="AF136" s="10"/>
      <c r="AH136" s="10"/>
      <c r="AI136" s="10"/>
      <c r="AJ136" s="10"/>
      <c r="AK136">
        <f t="shared" si="14"/>
        <v>0</v>
      </c>
      <c r="AM136" s="166" t="e">
        <f t="shared" si="15"/>
        <v>#DIV/0!</v>
      </c>
      <c r="AN136" s="21"/>
      <c r="AO136" s="13" t="str">
        <f t="shared" si="13"/>
        <v xml:space="preserve">   </v>
      </c>
    </row>
    <row r="137" spans="2:41" ht="27" hidden="1" customHeight="1">
      <c r="B137" s="4"/>
      <c r="C137" s="5"/>
      <c r="D137" s="6"/>
      <c r="E137" s="4"/>
      <c r="F137" s="4"/>
      <c r="G137" s="4"/>
      <c r="H137" s="6"/>
      <c r="I137" s="4"/>
      <c r="N137" s="4"/>
      <c r="Q137" s="14"/>
      <c r="R137" s="1"/>
      <c r="W137" s="22"/>
      <c r="X137" s="10"/>
      <c r="Y137" s="5"/>
      <c r="AA137" s="14"/>
      <c r="AC137" s="14"/>
      <c r="AD137" s="17"/>
      <c r="AF137" s="10"/>
      <c r="AH137" s="10"/>
      <c r="AI137" s="10"/>
      <c r="AJ137" s="10"/>
      <c r="AK137">
        <f t="shared" si="14"/>
        <v>0</v>
      </c>
      <c r="AM137" s="166" t="e">
        <f t="shared" si="15"/>
        <v>#DIV/0!</v>
      </c>
      <c r="AN137" s="21"/>
      <c r="AO137" s="13" t="str">
        <f t="shared" si="13"/>
        <v xml:space="preserve">   </v>
      </c>
    </row>
    <row r="138" spans="2:41" ht="27" hidden="1" customHeight="1">
      <c r="B138" s="4"/>
      <c r="C138" s="5"/>
      <c r="D138" s="6"/>
      <c r="E138" s="4"/>
      <c r="F138" s="4"/>
      <c r="G138" s="4"/>
      <c r="H138" s="6"/>
      <c r="I138" s="4"/>
      <c r="N138" s="4"/>
      <c r="Q138" s="14"/>
      <c r="R138" s="1"/>
      <c r="W138" s="22"/>
      <c r="X138" s="10"/>
      <c r="Y138" s="5"/>
      <c r="AA138" s="14"/>
      <c r="AC138" s="14"/>
      <c r="AD138" s="17"/>
      <c r="AF138" s="10"/>
      <c r="AH138" s="10"/>
      <c r="AI138" s="10"/>
      <c r="AJ138" s="10"/>
      <c r="AK138">
        <f t="shared" si="14"/>
        <v>0</v>
      </c>
      <c r="AM138" s="166" t="e">
        <f t="shared" si="15"/>
        <v>#DIV/0!</v>
      </c>
      <c r="AN138" s="21"/>
      <c r="AO138" s="13" t="str">
        <f t="shared" si="13"/>
        <v xml:space="preserve">   </v>
      </c>
    </row>
    <row r="139" spans="2:41" ht="27" hidden="1" customHeight="1">
      <c r="B139" s="4"/>
      <c r="C139" s="5"/>
      <c r="D139" s="6"/>
      <c r="E139" s="4"/>
      <c r="F139" s="4"/>
      <c r="G139" s="4"/>
      <c r="H139" s="6"/>
      <c r="I139" s="4"/>
      <c r="N139" s="4"/>
      <c r="Q139" s="14"/>
      <c r="R139" s="1"/>
      <c r="W139" s="22"/>
      <c r="X139" s="10"/>
      <c r="Y139" s="5"/>
      <c r="AA139" s="14"/>
      <c r="AC139" s="14"/>
      <c r="AD139" s="17"/>
      <c r="AF139" s="10"/>
      <c r="AH139" s="10"/>
      <c r="AI139" s="10"/>
      <c r="AJ139" s="10"/>
      <c r="AK139">
        <f t="shared" si="14"/>
        <v>0</v>
      </c>
      <c r="AM139" s="166" t="e">
        <f t="shared" si="15"/>
        <v>#DIV/0!</v>
      </c>
      <c r="AN139" s="21"/>
      <c r="AO139" s="13" t="str">
        <f t="shared" si="13"/>
        <v xml:space="preserve">   </v>
      </c>
    </row>
    <row r="140" spans="2:41" ht="27" hidden="1" customHeight="1">
      <c r="B140" s="4"/>
      <c r="C140" s="5"/>
      <c r="D140" s="6"/>
      <c r="E140" s="4"/>
      <c r="F140" s="4"/>
      <c r="G140" s="4"/>
      <c r="H140" s="6"/>
      <c r="I140" s="4"/>
      <c r="N140" s="4"/>
      <c r="Q140" s="14"/>
      <c r="R140" s="1"/>
      <c r="W140" s="22"/>
      <c r="X140" s="10"/>
      <c r="Y140" s="5"/>
      <c r="AA140" s="14"/>
      <c r="AC140" s="14"/>
      <c r="AD140" s="17"/>
      <c r="AF140" s="10"/>
      <c r="AH140" s="10"/>
      <c r="AI140" s="10"/>
      <c r="AJ140" s="10"/>
      <c r="AK140">
        <f t="shared" si="14"/>
        <v>0</v>
      </c>
      <c r="AM140" s="166" t="e">
        <f t="shared" si="15"/>
        <v>#DIV/0!</v>
      </c>
      <c r="AN140" s="21"/>
      <c r="AO140" s="13" t="str">
        <f t="shared" si="13"/>
        <v xml:space="preserve">   </v>
      </c>
    </row>
    <row r="141" spans="2:41" ht="27" hidden="1" customHeight="1">
      <c r="B141" s="4"/>
      <c r="C141" s="5"/>
      <c r="D141" s="6"/>
      <c r="E141" s="4"/>
      <c r="F141" s="4"/>
      <c r="G141" s="4"/>
      <c r="H141" s="6"/>
      <c r="I141" s="4"/>
      <c r="N141" s="4"/>
      <c r="Q141" s="14"/>
      <c r="R141" s="1"/>
      <c r="W141" s="22"/>
      <c r="X141" s="10"/>
      <c r="Y141" s="5"/>
      <c r="AA141" s="14"/>
      <c r="AC141" s="14"/>
      <c r="AD141" s="17"/>
      <c r="AF141" s="10"/>
      <c r="AH141" s="10"/>
      <c r="AI141" s="10"/>
      <c r="AJ141" s="10"/>
      <c r="AK141">
        <f t="shared" si="14"/>
        <v>0</v>
      </c>
      <c r="AM141" s="166" t="e">
        <f t="shared" si="15"/>
        <v>#DIV/0!</v>
      </c>
      <c r="AN141" s="21"/>
      <c r="AO141" s="13" t="str">
        <f t="shared" si="13"/>
        <v xml:space="preserve">   </v>
      </c>
    </row>
    <row r="142" spans="2:41" ht="27" hidden="1" customHeight="1">
      <c r="B142" s="4"/>
      <c r="C142" s="5"/>
      <c r="D142" s="6"/>
      <c r="E142" s="4"/>
      <c r="F142" s="4"/>
      <c r="G142" s="4"/>
      <c r="H142" s="6"/>
      <c r="I142" s="4"/>
      <c r="N142" s="4"/>
      <c r="Q142" s="14"/>
      <c r="R142" s="1"/>
      <c r="W142" s="22"/>
      <c r="X142" s="10"/>
      <c r="Y142" s="5"/>
      <c r="AA142" s="14"/>
      <c r="AC142" s="14"/>
      <c r="AD142" s="17"/>
      <c r="AF142" s="10"/>
      <c r="AH142" s="10"/>
      <c r="AI142" s="10"/>
      <c r="AJ142" s="10"/>
      <c r="AK142">
        <f t="shared" si="14"/>
        <v>0</v>
      </c>
      <c r="AM142" s="166" t="e">
        <f t="shared" si="15"/>
        <v>#DIV/0!</v>
      </c>
      <c r="AN142" s="21"/>
      <c r="AO142" s="13" t="str">
        <f t="shared" si="13"/>
        <v xml:space="preserve">   </v>
      </c>
    </row>
    <row r="143" spans="2:41" ht="27" hidden="1" customHeight="1">
      <c r="B143" s="4"/>
      <c r="C143" s="5"/>
      <c r="D143" s="6"/>
      <c r="E143" s="4"/>
      <c r="F143" s="4"/>
      <c r="G143" s="4"/>
      <c r="H143" s="6"/>
      <c r="I143" s="4"/>
      <c r="N143" s="4"/>
      <c r="Q143" s="14"/>
      <c r="R143" s="1"/>
      <c r="W143" s="22"/>
      <c r="X143" s="10"/>
      <c r="Y143" s="5"/>
      <c r="AA143" s="14"/>
      <c r="AC143" s="14"/>
      <c r="AD143" s="17"/>
      <c r="AF143" s="10"/>
      <c r="AH143" s="10"/>
      <c r="AI143" s="10"/>
      <c r="AJ143" s="10"/>
      <c r="AK143">
        <f t="shared" si="14"/>
        <v>0</v>
      </c>
      <c r="AM143" s="166" t="e">
        <f t="shared" si="15"/>
        <v>#DIV/0!</v>
      </c>
      <c r="AN143" s="21"/>
      <c r="AO143" s="13" t="str">
        <f t="shared" si="13"/>
        <v xml:space="preserve">   </v>
      </c>
    </row>
    <row r="144" spans="2:41" ht="27" hidden="1" customHeight="1">
      <c r="B144" s="4"/>
      <c r="C144" s="5"/>
      <c r="D144" s="6"/>
      <c r="E144" s="4"/>
      <c r="F144" s="4"/>
      <c r="G144" s="4"/>
      <c r="H144" s="6"/>
      <c r="I144" s="4"/>
      <c r="N144" s="4"/>
      <c r="Q144" s="14"/>
      <c r="R144" s="1"/>
      <c r="W144" s="22"/>
      <c r="X144" s="10"/>
      <c r="Y144" s="5"/>
      <c r="AA144" s="14"/>
      <c r="AC144" s="14"/>
      <c r="AD144" s="17"/>
      <c r="AF144" s="10"/>
      <c r="AH144" s="10"/>
      <c r="AI144" s="10"/>
      <c r="AJ144" s="10"/>
      <c r="AK144">
        <f t="shared" si="14"/>
        <v>0</v>
      </c>
      <c r="AM144" s="166" t="e">
        <f t="shared" si="15"/>
        <v>#DIV/0!</v>
      </c>
      <c r="AN144" s="21"/>
      <c r="AO144" s="13" t="str">
        <f t="shared" si="13"/>
        <v xml:space="preserve">   </v>
      </c>
    </row>
    <row r="145" spans="2:41" ht="27" hidden="1" customHeight="1">
      <c r="B145" s="4"/>
      <c r="C145" s="5"/>
      <c r="D145" s="6"/>
      <c r="E145" s="4"/>
      <c r="F145" s="4"/>
      <c r="G145" s="4"/>
      <c r="H145" s="6"/>
      <c r="I145" s="4"/>
      <c r="N145" s="4"/>
      <c r="Q145" s="14"/>
      <c r="R145" s="1"/>
      <c r="W145" s="22"/>
      <c r="X145" s="10"/>
      <c r="Y145" s="5"/>
      <c r="AA145" s="14"/>
      <c r="AC145" s="14"/>
      <c r="AD145" s="17"/>
      <c r="AF145" s="10"/>
      <c r="AH145" s="10"/>
      <c r="AI145" s="10"/>
      <c r="AJ145" s="10"/>
      <c r="AK145">
        <f t="shared" si="14"/>
        <v>0</v>
      </c>
      <c r="AM145" s="166" t="e">
        <f t="shared" si="15"/>
        <v>#DIV/0!</v>
      </c>
      <c r="AN145" s="21"/>
      <c r="AO145" s="13" t="str">
        <f t="shared" si="13"/>
        <v xml:space="preserve">   </v>
      </c>
    </row>
    <row r="146" spans="2:41" ht="27" hidden="1" customHeight="1">
      <c r="B146" s="4"/>
      <c r="C146" s="5"/>
      <c r="D146" s="6"/>
      <c r="E146" s="4"/>
      <c r="F146" s="4"/>
      <c r="G146" s="4"/>
      <c r="H146" s="6"/>
      <c r="I146" s="4"/>
      <c r="N146" s="4"/>
      <c r="Q146" s="14"/>
      <c r="R146" s="1"/>
      <c r="W146" s="22"/>
      <c r="X146" s="10"/>
      <c r="Y146" s="5"/>
      <c r="AA146" s="14"/>
      <c r="AC146" s="14"/>
      <c r="AD146" s="17"/>
      <c r="AF146" s="10"/>
      <c r="AH146" s="10"/>
      <c r="AI146" s="10"/>
      <c r="AJ146" s="10"/>
      <c r="AK146">
        <f t="shared" si="14"/>
        <v>0</v>
      </c>
      <c r="AM146" s="166" t="e">
        <f t="shared" si="15"/>
        <v>#DIV/0!</v>
      </c>
      <c r="AN146" s="21"/>
      <c r="AO146" s="13" t="str">
        <f t="shared" si="13"/>
        <v xml:space="preserve">   </v>
      </c>
    </row>
    <row r="147" spans="2:41" ht="27" hidden="1" customHeight="1">
      <c r="B147" s="4"/>
      <c r="C147" s="5"/>
      <c r="D147" s="6"/>
      <c r="E147" s="4"/>
      <c r="F147" s="4"/>
      <c r="G147" s="4"/>
      <c r="H147" s="6"/>
      <c r="I147" s="4"/>
      <c r="N147" s="4"/>
      <c r="Q147" s="14"/>
      <c r="R147" s="1"/>
      <c r="W147" s="22"/>
      <c r="X147" s="10"/>
      <c r="Y147" s="5"/>
      <c r="AA147" s="14"/>
      <c r="AC147" s="14"/>
      <c r="AD147" s="17"/>
      <c r="AF147" s="10"/>
      <c r="AH147" s="10"/>
      <c r="AI147" s="10"/>
      <c r="AJ147" s="10"/>
      <c r="AK147">
        <f t="shared" si="14"/>
        <v>0</v>
      </c>
      <c r="AM147" s="166" t="e">
        <f t="shared" si="15"/>
        <v>#DIV/0!</v>
      </c>
      <c r="AN147" s="21"/>
      <c r="AO147" s="13" t="str">
        <f t="shared" si="13"/>
        <v xml:space="preserve">   </v>
      </c>
    </row>
    <row r="148" spans="2:41" ht="27" hidden="1" customHeight="1">
      <c r="B148" s="4"/>
      <c r="C148" s="5"/>
      <c r="D148" s="6"/>
      <c r="E148" s="4"/>
      <c r="F148" s="4"/>
      <c r="G148" s="4"/>
      <c r="H148" s="6"/>
      <c r="I148" s="4"/>
      <c r="N148" s="4"/>
      <c r="Q148" s="14"/>
      <c r="R148" s="1"/>
      <c r="W148" s="22"/>
      <c r="X148" s="10"/>
      <c r="Y148" s="5"/>
      <c r="AA148" s="14"/>
      <c r="AC148" s="14"/>
      <c r="AD148" s="17"/>
      <c r="AF148" s="10"/>
      <c r="AH148" s="10"/>
      <c r="AI148" s="10"/>
      <c r="AJ148" s="10"/>
      <c r="AK148">
        <f t="shared" si="14"/>
        <v>0</v>
      </c>
      <c r="AM148" s="166" t="e">
        <f t="shared" si="15"/>
        <v>#DIV/0!</v>
      </c>
      <c r="AN148" s="21"/>
      <c r="AO148" s="13" t="str">
        <f t="shared" si="13"/>
        <v xml:space="preserve">   </v>
      </c>
    </row>
    <row r="149" spans="2:41" ht="27" hidden="1" customHeight="1">
      <c r="B149" s="4"/>
      <c r="C149" s="5"/>
      <c r="D149" s="6"/>
      <c r="E149" s="4"/>
      <c r="F149" s="4"/>
      <c r="G149" s="4"/>
      <c r="H149" s="6"/>
      <c r="I149" s="4"/>
      <c r="N149" s="4"/>
      <c r="Q149" s="14"/>
      <c r="R149" s="1"/>
      <c r="W149" s="22"/>
      <c r="X149" s="10"/>
      <c r="Y149" s="5"/>
      <c r="AA149" s="14"/>
      <c r="AC149" s="14"/>
      <c r="AD149" s="17"/>
      <c r="AF149" s="10"/>
      <c r="AH149" s="10"/>
      <c r="AI149" s="10"/>
      <c r="AJ149" s="10"/>
      <c r="AK149">
        <f t="shared" si="14"/>
        <v>0</v>
      </c>
      <c r="AM149" s="166" t="e">
        <f t="shared" si="15"/>
        <v>#DIV/0!</v>
      </c>
      <c r="AN149" s="21"/>
      <c r="AO149" s="13" t="str">
        <f t="shared" si="13"/>
        <v xml:space="preserve">   </v>
      </c>
    </row>
    <row r="150" spans="2:41" ht="27" hidden="1" customHeight="1">
      <c r="B150" s="4"/>
      <c r="C150" s="5"/>
      <c r="D150" s="6"/>
      <c r="E150" s="4"/>
      <c r="F150" s="4"/>
      <c r="G150" s="4"/>
      <c r="H150" s="6"/>
      <c r="I150" s="4"/>
      <c r="N150" s="4"/>
      <c r="Q150" s="14"/>
      <c r="R150" s="1"/>
      <c r="W150" s="22"/>
      <c r="X150" s="10"/>
      <c r="Y150" s="5"/>
      <c r="AA150" s="14"/>
      <c r="AC150" s="14"/>
      <c r="AD150" s="17"/>
      <c r="AF150" s="10"/>
      <c r="AH150" s="10"/>
      <c r="AI150" s="10"/>
      <c r="AJ150" s="10"/>
      <c r="AK150">
        <f t="shared" si="14"/>
        <v>0</v>
      </c>
      <c r="AM150" s="166" t="e">
        <f t="shared" si="15"/>
        <v>#DIV/0!</v>
      </c>
      <c r="AN150" s="21"/>
      <c r="AO150" s="13" t="str">
        <f t="shared" si="13"/>
        <v xml:space="preserve">   </v>
      </c>
    </row>
    <row r="151" spans="2:41" ht="27" hidden="1" customHeight="1">
      <c r="B151" s="4"/>
      <c r="C151" s="5"/>
      <c r="D151" s="6"/>
      <c r="E151" s="4"/>
      <c r="F151" s="4"/>
      <c r="G151" s="4"/>
      <c r="H151" s="6"/>
      <c r="I151" s="4"/>
      <c r="N151" s="4"/>
      <c r="Q151" s="14"/>
      <c r="R151" s="1"/>
      <c r="W151" s="22"/>
      <c r="X151" s="10"/>
      <c r="Y151" s="5"/>
      <c r="AA151" s="14"/>
      <c r="AC151" s="14"/>
      <c r="AD151" s="17"/>
      <c r="AF151" s="10"/>
      <c r="AH151" s="10"/>
      <c r="AI151" s="10"/>
      <c r="AJ151" s="10"/>
      <c r="AK151">
        <f t="shared" si="14"/>
        <v>0</v>
      </c>
      <c r="AM151" s="166" t="e">
        <f t="shared" si="15"/>
        <v>#DIV/0!</v>
      </c>
      <c r="AN151" s="21"/>
      <c r="AO151" s="13" t="str">
        <f t="shared" si="13"/>
        <v xml:space="preserve">   </v>
      </c>
    </row>
    <row r="152" spans="2:41" ht="27" hidden="1" customHeight="1">
      <c r="B152" s="4"/>
      <c r="C152" s="5"/>
      <c r="D152" s="6"/>
      <c r="E152" s="4"/>
      <c r="F152" s="4"/>
      <c r="G152" s="4"/>
      <c r="H152" s="6"/>
      <c r="I152" s="4"/>
      <c r="N152" s="4"/>
      <c r="Q152" s="14"/>
      <c r="R152" s="1"/>
      <c r="W152" s="22"/>
      <c r="X152" s="10"/>
      <c r="Y152" s="5"/>
      <c r="AA152" s="14"/>
      <c r="AC152" s="14"/>
      <c r="AD152" s="17"/>
      <c r="AF152" s="10"/>
      <c r="AH152" s="10"/>
      <c r="AI152" s="10"/>
      <c r="AJ152" s="10"/>
      <c r="AK152">
        <f t="shared" si="14"/>
        <v>0</v>
      </c>
      <c r="AM152" s="166" t="e">
        <f t="shared" si="15"/>
        <v>#DIV/0!</v>
      </c>
      <c r="AN152" s="21"/>
      <c r="AO152" s="13" t="str">
        <f t="shared" si="13"/>
        <v xml:space="preserve">   </v>
      </c>
    </row>
    <row r="153" spans="2:41" ht="27" hidden="1" customHeight="1">
      <c r="B153" s="4"/>
      <c r="C153" s="5"/>
      <c r="D153" s="6"/>
      <c r="E153" s="4"/>
      <c r="F153" s="4"/>
      <c r="G153" s="4"/>
      <c r="H153" s="6"/>
      <c r="I153" s="4"/>
      <c r="N153" s="4"/>
      <c r="Q153" s="14"/>
      <c r="R153" s="1"/>
      <c r="W153" s="22"/>
      <c r="X153" s="10"/>
      <c r="Y153" s="5"/>
      <c r="AA153" s="14"/>
      <c r="AC153" s="14"/>
      <c r="AD153" s="17"/>
      <c r="AF153" s="10"/>
      <c r="AH153" s="10"/>
      <c r="AI153" s="10"/>
      <c r="AJ153" s="10"/>
      <c r="AK153">
        <f t="shared" si="14"/>
        <v>0</v>
      </c>
      <c r="AM153" s="166" t="e">
        <f t="shared" si="15"/>
        <v>#DIV/0!</v>
      </c>
      <c r="AN153" s="21"/>
      <c r="AO153" s="13" t="str">
        <f t="shared" si="13"/>
        <v xml:space="preserve">   </v>
      </c>
    </row>
    <row r="154" spans="2:41" ht="27" hidden="1" customHeight="1">
      <c r="B154" s="4"/>
      <c r="C154" s="5"/>
      <c r="D154" s="6"/>
      <c r="E154" s="4"/>
      <c r="F154" s="4"/>
      <c r="G154" s="4"/>
      <c r="H154" s="6"/>
      <c r="I154" s="4"/>
      <c r="N154" s="4"/>
      <c r="Q154" s="14"/>
      <c r="R154" s="1"/>
      <c r="W154" s="22"/>
      <c r="X154" s="10"/>
      <c r="Y154" s="5"/>
      <c r="AA154" s="14"/>
      <c r="AC154" s="14"/>
      <c r="AD154" s="17"/>
      <c r="AF154" s="10"/>
      <c r="AH154" s="10"/>
      <c r="AI154" s="10"/>
      <c r="AJ154" s="10"/>
      <c r="AK154">
        <f t="shared" si="14"/>
        <v>0</v>
      </c>
      <c r="AM154" s="166" t="e">
        <f t="shared" si="15"/>
        <v>#DIV/0!</v>
      </c>
      <c r="AN154" s="21"/>
      <c r="AO154" s="13" t="str">
        <f t="shared" si="13"/>
        <v xml:space="preserve">   </v>
      </c>
    </row>
    <row r="155" spans="2:41" ht="27" hidden="1" customHeight="1">
      <c r="B155" s="4"/>
      <c r="C155" s="5"/>
      <c r="D155" s="6"/>
      <c r="E155" s="4"/>
      <c r="F155" s="4"/>
      <c r="G155" s="4"/>
      <c r="H155" s="6"/>
      <c r="I155" s="4"/>
      <c r="N155" s="4"/>
      <c r="Q155" s="14"/>
      <c r="R155" s="1"/>
      <c r="W155" s="22"/>
      <c r="X155" s="10"/>
      <c r="Y155" s="5"/>
      <c r="AA155" s="14"/>
      <c r="AC155" s="14"/>
      <c r="AD155" s="17"/>
      <c r="AF155" s="10"/>
      <c r="AH155" s="10"/>
      <c r="AI155" s="10"/>
      <c r="AJ155" s="10"/>
      <c r="AK155">
        <f t="shared" si="14"/>
        <v>0</v>
      </c>
      <c r="AM155" s="166" t="e">
        <f t="shared" si="15"/>
        <v>#DIV/0!</v>
      </c>
      <c r="AN155" s="21"/>
      <c r="AO155" s="13" t="str">
        <f t="shared" si="13"/>
        <v xml:space="preserve">   </v>
      </c>
    </row>
    <row r="156" spans="2:41" ht="27" hidden="1" customHeight="1">
      <c r="B156" s="4"/>
      <c r="C156" s="5"/>
      <c r="D156" s="6"/>
      <c r="E156" s="4"/>
      <c r="F156" s="4"/>
      <c r="G156" s="4"/>
      <c r="H156" s="6"/>
      <c r="I156" s="4"/>
      <c r="N156" s="4"/>
      <c r="Q156" s="14"/>
      <c r="R156" s="1"/>
      <c r="W156" s="22"/>
      <c r="X156" s="10"/>
      <c r="Y156" s="5"/>
      <c r="AA156" s="14"/>
      <c r="AC156" s="14"/>
      <c r="AD156" s="17"/>
      <c r="AF156" s="10"/>
      <c r="AH156" s="10"/>
      <c r="AI156" s="10"/>
      <c r="AJ156" s="10"/>
      <c r="AK156">
        <f t="shared" si="14"/>
        <v>0</v>
      </c>
      <c r="AM156" s="166" t="e">
        <f t="shared" si="15"/>
        <v>#DIV/0!</v>
      </c>
      <c r="AN156" s="21"/>
      <c r="AO156" s="13" t="str">
        <f t="shared" si="13"/>
        <v xml:space="preserve">   </v>
      </c>
    </row>
    <row r="157" spans="2:41" ht="27" hidden="1" customHeight="1">
      <c r="B157" s="4"/>
      <c r="C157" s="5"/>
      <c r="D157" s="6"/>
      <c r="E157" s="4"/>
      <c r="F157" s="4"/>
      <c r="G157" s="4"/>
      <c r="H157" s="6"/>
      <c r="I157" s="4"/>
      <c r="N157" s="4"/>
      <c r="Q157" s="14"/>
      <c r="R157" s="1"/>
      <c r="W157" s="22"/>
      <c r="X157" s="10"/>
      <c r="Y157" s="5"/>
      <c r="AA157" s="14"/>
      <c r="AC157" s="14"/>
      <c r="AD157" s="17"/>
      <c r="AF157" s="10"/>
      <c r="AH157" s="10"/>
      <c r="AI157" s="10"/>
      <c r="AJ157" s="10"/>
      <c r="AK157">
        <f t="shared" si="14"/>
        <v>0</v>
      </c>
      <c r="AM157" s="166" t="e">
        <f t="shared" si="15"/>
        <v>#DIV/0!</v>
      </c>
      <c r="AN157" s="21"/>
      <c r="AO157" s="13" t="str">
        <f t="shared" si="13"/>
        <v xml:space="preserve">   </v>
      </c>
    </row>
    <row r="158" spans="2:41" ht="27" hidden="1" customHeight="1">
      <c r="B158" s="4"/>
      <c r="C158" s="5"/>
      <c r="D158" s="6"/>
      <c r="E158" s="4"/>
      <c r="F158" s="4"/>
      <c r="G158" s="4"/>
      <c r="H158" s="6"/>
      <c r="I158" s="4"/>
      <c r="N158" s="4"/>
      <c r="Q158" s="14"/>
      <c r="R158" s="1"/>
      <c r="W158" s="22"/>
      <c r="X158" s="10"/>
      <c r="Y158" s="5"/>
      <c r="AA158" s="14"/>
      <c r="AC158" s="14"/>
      <c r="AD158" s="17"/>
      <c r="AF158" s="10"/>
      <c r="AH158" s="10"/>
      <c r="AI158" s="10"/>
      <c r="AJ158" s="10"/>
      <c r="AK158">
        <f t="shared" si="14"/>
        <v>0</v>
      </c>
      <c r="AM158" s="166" t="e">
        <f t="shared" si="15"/>
        <v>#DIV/0!</v>
      </c>
      <c r="AN158" s="21"/>
      <c r="AO158" s="13" t="str">
        <f t="shared" si="13"/>
        <v xml:space="preserve">   </v>
      </c>
    </row>
    <row r="159" spans="2:41" ht="27" hidden="1" customHeight="1">
      <c r="B159" s="4"/>
      <c r="C159" s="5"/>
      <c r="D159" s="6"/>
      <c r="E159" s="4"/>
      <c r="F159" s="4"/>
      <c r="G159" s="4"/>
      <c r="H159" s="6"/>
      <c r="I159" s="4"/>
      <c r="N159" s="4"/>
      <c r="Q159" s="14"/>
      <c r="R159" s="1"/>
      <c r="W159" s="22"/>
      <c r="X159" s="10"/>
      <c r="Y159" s="5"/>
      <c r="AA159" s="14"/>
      <c r="AC159" s="14"/>
      <c r="AD159" s="17"/>
      <c r="AF159" s="10"/>
      <c r="AH159" s="10"/>
      <c r="AI159" s="10"/>
      <c r="AJ159" s="10"/>
      <c r="AK159">
        <f t="shared" si="14"/>
        <v>0</v>
      </c>
      <c r="AM159" s="166" t="e">
        <f t="shared" si="15"/>
        <v>#DIV/0!</v>
      </c>
      <c r="AN159" s="21"/>
      <c r="AO159" s="13" t="str">
        <f t="shared" si="13"/>
        <v xml:space="preserve">   </v>
      </c>
    </row>
    <row r="160" spans="2:41" ht="27" hidden="1" customHeight="1">
      <c r="B160" s="4"/>
      <c r="C160" s="5"/>
      <c r="D160" s="6"/>
      <c r="E160" s="4"/>
      <c r="F160" s="4"/>
      <c r="G160" s="4"/>
      <c r="H160" s="6"/>
      <c r="I160" s="4"/>
      <c r="N160" s="4"/>
      <c r="Q160" s="14"/>
      <c r="R160" s="1"/>
      <c r="W160" s="22"/>
      <c r="X160" s="10"/>
      <c r="Y160" s="5"/>
      <c r="AA160" s="14"/>
      <c r="AC160" s="14"/>
      <c r="AD160" s="17"/>
      <c r="AF160" s="10"/>
      <c r="AH160" s="10"/>
      <c r="AI160" s="10"/>
      <c r="AJ160" s="10"/>
      <c r="AK160">
        <f t="shared" si="14"/>
        <v>0</v>
      </c>
      <c r="AM160" s="166" t="e">
        <f t="shared" si="15"/>
        <v>#DIV/0!</v>
      </c>
      <c r="AN160" s="21"/>
      <c r="AO160" s="13" t="str">
        <f t="shared" si="13"/>
        <v xml:space="preserve">   </v>
      </c>
    </row>
    <row r="161" spans="2:41" ht="27" hidden="1" customHeight="1">
      <c r="B161" s="4"/>
      <c r="C161" s="5"/>
      <c r="D161" s="6"/>
      <c r="E161" s="4"/>
      <c r="F161" s="4"/>
      <c r="G161" s="4"/>
      <c r="H161" s="6"/>
      <c r="I161" s="4"/>
      <c r="N161" s="4"/>
      <c r="Q161" s="14"/>
      <c r="R161" s="1"/>
      <c r="W161" s="22"/>
      <c r="X161" s="10"/>
      <c r="Y161" s="5"/>
      <c r="AA161" s="14"/>
      <c r="AC161" s="14"/>
      <c r="AD161" s="17"/>
      <c r="AF161" s="10"/>
      <c r="AH161" s="10"/>
      <c r="AI161" s="10"/>
      <c r="AJ161" s="10"/>
      <c r="AK161">
        <f t="shared" si="14"/>
        <v>0</v>
      </c>
      <c r="AM161" s="166" t="e">
        <f t="shared" si="15"/>
        <v>#DIV/0!</v>
      </c>
      <c r="AN161" s="21"/>
      <c r="AO161" s="13" t="str">
        <f t="shared" si="13"/>
        <v xml:space="preserve">   </v>
      </c>
    </row>
    <row r="162" spans="2:41" ht="27" hidden="1" customHeight="1">
      <c r="B162" s="4"/>
      <c r="C162" s="5"/>
      <c r="D162" s="6"/>
      <c r="E162" s="4"/>
      <c r="F162" s="4"/>
      <c r="G162" s="4"/>
      <c r="H162" s="6"/>
      <c r="I162" s="4"/>
      <c r="N162" s="4"/>
      <c r="Q162" s="14"/>
      <c r="R162" s="1"/>
      <c r="W162" s="22"/>
      <c r="X162" s="10"/>
      <c r="Y162" s="5"/>
      <c r="AA162" s="14"/>
      <c r="AC162" s="14"/>
      <c r="AD162" s="17"/>
      <c r="AF162" s="10"/>
      <c r="AH162" s="10"/>
      <c r="AI162" s="10"/>
      <c r="AJ162" s="10"/>
      <c r="AK162">
        <f t="shared" si="14"/>
        <v>0</v>
      </c>
      <c r="AM162" s="166" t="e">
        <f t="shared" si="15"/>
        <v>#DIV/0!</v>
      </c>
      <c r="AN162" s="21"/>
      <c r="AO162" s="13" t="str">
        <f t="shared" si="13"/>
        <v xml:space="preserve">   </v>
      </c>
    </row>
    <row r="163" spans="2:41" ht="27" hidden="1" customHeight="1">
      <c r="B163" s="4"/>
      <c r="C163" s="5"/>
      <c r="D163" s="6"/>
      <c r="E163" s="4"/>
      <c r="F163" s="4"/>
      <c r="G163" s="4"/>
      <c r="H163" s="6"/>
      <c r="I163" s="4"/>
      <c r="N163" s="4"/>
      <c r="Q163" s="14"/>
      <c r="R163" s="1"/>
      <c r="W163" s="22"/>
      <c r="X163" s="10"/>
      <c r="Y163" s="5"/>
      <c r="AA163" s="14"/>
      <c r="AC163" s="14"/>
      <c r="AD163" s="17"/>
      <c r="AF163" s="10"/>
      <c r="AH163" s="10"/>
      <c r="AI163" s="10"/>
      <c r="AJ163" s="10"/>
      <c r="AK163">
        <f t="shared" si="14"/>
        <v>0</v>
      </c>
      <c r="AM163" s="166" t="e">
        <f t="shared" si="15"/>
        <v>#DIV/0!</v>
      </c>
      <c r="AN163" s="21"/>
      <c r="AO163" s="13" t="str">
        <f t="shared" si="13"/>
        <v xml:space="preserve">   </v>
      </c>
    </row>
    <row r="164" spans="2:41" ht="27" hidden="1" customHeight="1">
      <c r="B164" s="4"/>
      <c r="C164" s="5"/>
      <c r="D164" s="6"/>
      <c r="E164" s="4"/>
      <c r="F164" s="4"/>
      <c r="G164" s="4"/>
      <c r="H164" s="6"/>
      <c r="I164" s="4"/>
      <c r="N164" s="4"/>
      <c r="Q164" s="14"/>
      <c r="R164" s="1"/>
      <c r="W164" s="22"/>
      <c r="X164" s="10"/>
      <c r="Y164" s="5"/>
      <c r="AA164" s="14"/>
      <c r="AC164" s="14"/>
      <c r="AD164" s="17"/>
      <c r="AF164" s="10"/>
      <c r="AH164" s="10"/>
      <c r="AI164" s="10"/>
      <c r="AJ164" s="10"/>
      <c r="AK164">
        <f t="shared" si="14"/>
        <v>0</v>
      </c>
      <c r="AM164" s="166" t="e">
        <f t="shared" si="15"/>
        <v>#DIV/0!</v>
      </c>
      <c r="AN164" s="21"/>
      <c r="AO164" s="13" t="str">
        <f t="shared" si="13"/>
        <v xml:space="preserve">   </v>
      </c>
    </row>
    <row r="165" spans="2:41" ht="27" hidden="1" customHeight="1">
      <c r="B165" s="4"/>
      <c r="C165" s="5"/>
      <c r="D165" s="6"/>
      <c r="E165" s="4"/>
      <c r="F165" s="4"/>
      <c r="G165" s="4"/>
      <c r="H165" s="6"/>
      <c r="I165" s="4"/>
      <c r="N165" s="4"/>
      <c r="Q165" s="14"/>
      <c r="R165" s="1"/>
      <c r="W165" s="22"/>
      <c r="X165" s="10"/>
      <c r="Y165" s="5"/>
      <c r="AA165" s="14"/>
      <c r="AC165" s="14"/>
      <c r="AD165" s="17"/>
      <c r="AF165" s="10"/>
      <c r="AH165" s="10"/>
      <c r="AI165" s="10"/>
      <c r="AJ165" s="10"/>
      <c r="AK165">
        <f t="shared" si="14"/>
        <v>0</v>
      </c>
      <c r="AM165" s="166" t="e">
        <f t="shared" si="15"/>
        <v>#DIV/0!</v>
      </c>
      <c r="AN165" s="21"/>
      <c r="AO165" s="13" t="str">
        <f t="shared" si="13"/>
        <v xml:space="preserve">   </v>
      </c>
    </row>
    <row r="166" spans="2:41" ht="27" hidden="1" customHeight="1">
      <c r="B166" s="4"/>
      <c r="C166" s="5"/>
      <c r="D166" s="6"/>
      <c r="E166" s="4"/>
      <c r="F166" s="4"/>
      <c r="G166" s="4"/>
      <c r="H166" s="6"/>
      <c r="I166" s="4"/>
      <c r="N166" s="4"/>
      <c r="Q166" s="14"/>
      <c r="R166" s="1"/>
      <c r="W166" s="22"/>
      <c r="X166" s="10"/>
      <c r="Y166" s="5"/>
      <c r="AA166" s="14"/>
      <c r="AC166" s="14"/>
      <c r="AD166" s="17"/>
      <c r="AF166" s="10"/>
      <c r="AH166" s="10"/>
      <c r="AI166" s="10"/>
      <c r="AJ166" s="10"/>
      <c r="AK166">
        <f t="shared" si="14"/>
        <v>0</v>
      </c>
      <c r="AM166" s="166" t="e">
        <f t="shared" si="15"/>
        <v>#DIV/0!</v>
      </c>
      <c r="AN166" s="21"/>
      <c r="AO166" s="13" t="str">
        <f t="shared" si="13"/>
        <v xml:space="preserve">   </v>
      </c>
    </row>
    <row r="167" spans="2:41" ht="27" hidden="1" customHeight="1">
      <c r="B167" s="4"/>
      <c r="C167" s="5"/>
      <c r="D167" s="6"/>
      <c r="E167" s="4"/>
      <c r="F167" s="4"/>
      <c r="G167" s="4"/>
      <c r="H167" s="6"/>
      <c r="I167" s="4"/>
      <c r="N167" s="4"/>
      <c r="Q167" s="14"/>
      <c r="R167" s="1"/>
      <c r="W167" s="22"/>
      <c r="X167" s="10"/>
      <c r="Y167" s="5"/>
      <c r="AA167" s="14"/>
      <c r="AC167" s="14"/>
      <c r="AD167" s="17"/>
      <c r="AF167" s="10"/>
      <c r="AH167" s="10"/>
      <c r="AI167" s="10"/>
      <c r="AJ167" s="10"/>
      <c r="AK167">
        <f t="shared" si="14"/>
        <v>0</v>
      </c>
      <c r="AM167" s="166" t="e">
        <f t="shared" si="15"/>
        <v>#DIV/0!</v>
      </c>
      <c r="AN167" s="21"/>
      <c r="AO167" s="13" t="str">
        <f t="shared" si="13"/>
        <v xml:space="preserve">   </v>
      </c>
    </row>
    <row r="168" spans="2:41" ht="27" hidden="1" customHeight="1">
      <c r="B168" s="4"/>
      <c r="C168" s="5"/>
      <c r="D168" s="6"/>
      <c r="E168" s="4"/>
      <c r="F168" s="4"/>
      <c r="G168" s="4"/>
      <c r="H168" s="6"/>
      <c r="I168" s="4"/>
      <c r="N168" s="4"/>
      <c r="Q168" s="14"/>
      <c r="R168" s="1"/>
      <c r="W168" s="22"/>
      <c r="X168" s="10"/>
      <c r="Y168" s="5"/>
      <c r="AA168" s="14"/>
      <c r="AC168" s="14"/>
      <c r="AD168" s="17"/>
      <c r="AF168" s="10"/>
      <c r="AH168" s="10"/>
      <c r="AI168" s="10"/>
      <c r="AJ168" s="10"/>
      <c r="AK168">
        <f t="shared" si="14"/>
        <v>0</v>
      </c>
      <c r="AM168" s="166" t="e">
        <f t="shared" si="15"/>
        <v>#DIV/0!</v>
      </c>
      <c r="AN168" s="21"/>
      <c r="AO168" s="13" t="str">
        <f t="shared" si="13"/>
        <v xml:space="preserve">   </v>
      </c>
    </row>
    <row r="169" spans="2:41" ht="27" hidden="1" customHeight="1">
      <c r="B169" s="4"/>
      <c r="C169" s="5"/>
      <c r="D169" s="6"/>
      <c r="E169" s="4"/>
      <c r="F169" s="4"/>
      <c r="G169" s="4"/>
      <c r="H169" s="6"/>
      <c r="I169" s="4"/>
      <c r="N169" s="4"/>
      <c r="Q169" s="14"/>
      <c r="R169" s="1"/>
      <c r="W169" s="22"/>
      <c r="X169" s="10"/>
      <c r="Y169" s="5"/>
      <c r="AA169" s="14"/>
      <c r="AC169" s="14"/>
      <c r="AD169" s="17"/>
      <c r="AF169" s="10"/>
      <c r="AH169" s="10"/>
      <c r="AI169" s="10"/>
      <c r="AJ169" s="10"/>
      <c r="AK169">
        <f t="shared" si="14"/>
        <v>0</v>
      </c>
      <c r="AM169" s="166" t="e">
        <f t="shared" si="15"/>
        <v>#DIV/0!</v>
      </c>
      <c r="AN169" s="21"/>
      <c r="AO169" s="13" t="str">
        <f t="shared" si="13"/>
        <v xml:space="preserve">   </v>
      </c>
    </row>
    <row r="170" spans="2:41" ht="27" hidden="1" customHeight="1">
      <c r="B170" s="4"/>
      <c r="C170" s="5"/>
      <c r="D170" s="6"/>
      <c r="E170" s="4"/>
      <c r="F170" s="4"/>
      <c r="G170" s="4"/>
      <c r="H170" s="6"/>
      <c r="I170" s="4"/>
      <c r="N170" s="4"/>
      <c r="Q170" s="14"/>
      <c r="R170" s="1"/>
      <c r="W170" s="22"/>
      <c r="X170" s="10"/>
      <c r="Y170" s="5"/>
      <c r="AA170" s="14"/>
      <c r="AC170" s="14"/>
      <c r="AD170" s="17"/>
      <c r="AF170" s="10"/>
      <c r="AH170" s="10"/>
      <c r="AI170" s="10"/>
      <c r="AJ170" s="10"/>
      <c r="AK170">
        <f t="shared" si="14"/>
        <v>0</v>
      </c>
      <c r="AM170" s="166" t="e">
        <f t="shared" si="15"/>
        <v>#DIV/0!</v>
      </c>
      <c r="AN170" s="21"/>
      <c r="AO170" s="13" t="str">
        <f t="shared" si="13"/>
        <v xml:space="preserve">   </v>
      </c>
    </row>
    <row r="171" spans="2:41" ht="27" hidden="1" customHeight="1">
      <c r="B171" s="4"/>
      <c r="C171" s="5"/>
      <c r="D171" s="6"/>
      <c r="E171" s="4"/>
      <c r="F171" s="4"/>
      <c r="G171" s="4"/>
      <c r="H171" s="6"/>
      <c r="I171" s="4"/>
      <c r="N171" s="4"/>
      <c r="Q171" s="14"/>
      <c r="R171" s="1"/>
      <c r="W171" s="22"/>
      <c r="X171" s="10"/>
      <c r="Y171" s="5"/>
      <c r="AA171" s="14"/>
      <c r="AC171" s="14"/>
      <c r="AD171" s="17"/>
      <c r="AF171" s="10"/>
      <c r="AH171" s="10"/>
      <c r="AI171" s="10"/>
      <c r="AJ171" s="10"/>
      <c r="AK171">
        <f t="shared" si="14"/>
        <v>0</v>
      </c>
      <c r="AM171" s="166" t="e">
        <f t="shared" si="15"/>
        <v>#DIV/0!</v>
      </c>
      <c r="AN171" s="21"/>
      <c r="AO171" s="13" t="str">
        <f t="shared" si="13"/>
        <v xml:space="preserve">   </v>
      </c>
    </row>
    <row r="172" spans="2:41" ht="27" hidden="1" customHeight="1">
      <c r="B172" s="4"/>
      <c r="C172" s="5"/>
      <c r="D172" s="6"/>
      <c r="E172" s="4"/>
      <c r="F172" s="4"/>
      <c r="G172" s="4"/>
      <c r="H172" s="6"/>
      <c r="I172" s="4"/>
      <c r="N172" s="4"/>
      <c r="Q172" s="14"/>
      <c r="R172" s="1"/>
      <c r="W172" s="22"/>
      <c r="X172" s="10"/>
      <c r="Y172" s="5"/>
      <c r="AA172" s="14"/>
      <c r="AC172" s="14"/>
      <c r="AD172" s="17"/>
      <c r="AF172" s="10"/>
      <c r="AH172" s="10"/>
      <c r="AI172" s="10"/>
      <c r="AJ172" s="10"/>
      <c r="AK172">
        <f t="shared" si="14"/>
        <v>0</v>
      </c>
      <c r="AM172" s="166" t="e">
        <f t="shared" si="15"/>
        <v>#DIV/0!</v>
      </c>
      <c r="AN172" s="21"/>
      <c r="AO172" s="13" t="str">
        <f t="shared" si="13"/>
        <v xml:space="preserve">   </v>
      </c>
    </row>
    <row r="173" spans="2:41" ht="27" hidden="1" customHeight="1">
      <c r="B173" s="4"/>
      <c r="C173" s="5"/>
      <c r="D173" s="6"/>
      <c r="E173" s="4"/>
      <c r="F173" s="4"/>
      <c r="G173" s="4"/>
      <c r="H173" s="6"/>
      <c r="I173" s="4"/>
      <c r="N173" s="4"/>
      <c r="Q173" s="14"/>
      <c r="R173" s="1"/>
      <c r="W173" s="22"/>
      <c r="X173" s="10"/>
      <c r="Y173" s="5"/>
      <c r="AA173" s="14"/>
      <c r="AC173" s="14"/>
      <c r="AD173" s="17"/>
      <c r="AF173" s="10"/>
      <c r="AH173" s="10"/>
      <c r="AI173" s="10"/>
      <c r="AJ173" s="10"/>
      <c r="AK173">
        <f t="shared" si="14"/>
        <v>0</v>
      </c>
      <c r="AM173" s="166" t="e">
        <f t="shared" si="15"/>
        <v>#DIV/0!</v>
      </c>
      <c r="AN173" s="21"/>
      <c r="AO173" s="13" t="str">
        <f t="shared" si="13"/>
        <v xml:space="preserve">   </v>
      </c>
    </row>
    <row r="174" spans="2:41" ht="27" hidden="1" customHeight="1">
      <c r="B174" s="4"/>
      <c r="C174" s="5"/>
      <c r="D174" s="6"/>
      <c r="E174" s="4"/>
      <c r="F174" s="4"/>
      <c r="G174" s="4"/>
      <c r="H174" s="6"/>
      <c r="I174" s="4"/>
      <c r="N174" s="4"/>
      <c r="Q174" s="14"/>
      <c r="R174" s="1"/>
      <c r="W174" s="22"/>
      <c r="X174" s="10"/>
      <c r="Y174" s="5"/>
      <c r="AA174" s="14"/>
      <c r="AC174" s="14"/>
      <c r="AD174" s="17"/>
      <c r="AF174" s="10"/>
      <c r="AH174" s="10"/>
      <c r="AI174" s="10"/>
      <c r="AJ174" s="10"/>
      <c r="AK174">
        <f t="shared" si="14"/>
        <v>0</v>
      </c>
      <c r="AM174" s="166" t="e">
        <f t="shared" si="15"/>
        <v>#DIV/0!</v>
      </c>
      <c r="AN174" s="21"/>
      <c r="AO174" s="13" t="str">
        <f t="shared" si="13"/>
        <v xml:space="preserve">   </v>
      </c>
    </row>
    <row r="175" spans="2:41" ht="27" hidden="1" customHeight="1">
      <c r="B175" s="4"/>
      <c r="C175" s="5"/>
      <c r="D175" s="6"/>
      <c r="E175" s="4"/>
      <c r="F175" s="4"/>
      <c r="G175" s="4"/>
      <c r="H175" s="6"/>
      <c r="I175" s="4"/>
      <c r="N175" s="4"/>
      <c r="Q175" s="14"/>
      <c r="R175" s="1"/>
      <c r="W175" s="22"/>
      <c r="X175" s="10"/>
      <c r="Y175" s="5"/>
      <c r="AA175" s="14"/>
      <c r="AC175" s="14"/>
      <c r="AD175" s="17"/>
      <c r="AF175" s="10"/>
      <c r="AH175" s="10"/>
      <c r="AI175" s="10"/>
      <c r="AJ175" s="10"/>
      <c r="AK175">
        <f t="shared" si="14"/>
        <v>0</v>
      </c>
      <c r="AM175" s="166" t="e">
        <f t="shared" si="15"/>
        <v>#DIV/0!</v>
      </c>
      <c r="AN175" s="21"/>
      <c r="AO175" s="13" t="str">
        <f t="shared" si="13"/>
        <v xml:space="preserve">   </v>
      </c>
    </row>
    <row r="176" spans="2:41" ht="27" hidden="1" customHeight="1">
      <c r="B176" s="4"/>
      <c r="C176" s="5"/>
      <c r="D176" s="6"/>
      <c r="E176" s="4"/>
      <c r="F176" s="4"/>
      <c r="G176" s="4"/>
      <c r="H176" s="6"/>
      <c r="I176" s="4"/>
      <c r="N176" s="4"/>
      <c r="Q176" s="14"/>
      <c r="R176" s="1"/>
      <c r="W176" s="22"/>
      <c r="X176" s="10"/>
      <c r="Y176" s="5"/>
      <c r="AA176" s="14"/>
      <c r="AC176" s="14"/>
      <c r="AD176" s="17"/>
      <c r="AF176" s="10"/>
      <c r="AH176" s="10"/>
      <c r="AI176" s="10"/>
      <c r="AJ176" s="10"/>
      <c r="AK176">
        <f t="shared" si="14"/>
        <v>0</v>
      </c>
      <c r="AM176" s="166" t="e">
        <f t="shared" si="15"/>
        <v>#DIV/0!</v>
      </c>
      <c r="AN176" s="21"/>
      <c r="AO176" s="13" t="str">
        <f t="shared" si="13"/>
        <v xml:space="preserve">   </v>
      </c>
    </row>
    <row r="177" spans="2:41" ht="27" hidden="1" customHeight="1">
      <c r="B177" s="4"/>
      <c r="C177" s="5"/>
      <c r="D177" s="6"/>
      <c r="E177" s="4"/>
      <c r="F177" s="4"/>
      <c r="G177" s="4"/>
      <c r="H177" s="6"/>
      <c r="I177" s="4"/>
      <c r="N177" s="4"/>
      <c r="Q177" s="14"/>
      <c r="R177" s="1"/>
      <c r="W177" s="22"/>
      <c r="X177" s="10"/>
      <c r="Y177" s="5"/>
      <c r="AA177" s="14"/>
      <c r="AC177" s="14"/>
      <c r="AD177" s="17"/>
      <c r="AF177" s="10"/>
      <c r="AH177" s="10"/>
      <c r="AI177" s="10"/>
      <c r="AJ177" s="10"/>
      <c r="AK177">
        <f t="shared" si="14"/>
        <v>0</v>
      </c>
      <c r="AM177" s="166" t="e">
        <f t="shared" si="15"/>
        <v>#DIV/0!</v>
      </c>
      <c r="AN177" s="21"/>
      <c r="AO177" s="13" t="str">
        <f t="shared" si="13"/>
        <v xml:space="preserve">   </v>
      </c>
    </row>
    <row r="178" spans="2:41" ht="27" hidden="1" customHeight="1">
      <c r="B178" s="4"/>
      <c r="C178" s="5"/>
      <c r="D178" s="6"/>
      <c r="E178" s="4"/>
      <c r="F178" s="4"/>
      <c r="G178" s="4"/>
      <c r="H178" s="6"/>
      <c r="I178" s="4"/>
      <c r="N178" s="4"/>
      <c r="Q178" s="14"/>
      <c r="R178" s="1"/>
      <c r="W178" s="22"/>
      <c r="X178" s="10"/>
      <c r="Y178" s="5"/>
      <c r="AA178" s="14"/>
      <c r="AC178" s="14"/>
      <c r="AD178" s="17"/>
      <c r="AF178" s="10"/>
      <c r="AH178" s="10"/>
      <c r="AI178" s="10"/>
      <c r="AJ178" s="10"/>
      <c r="AK178">
        <f t="shared" si="14"/>
        <v>0</v>
      </c>
      <c r="AM178" s="166" t="e">
        <f t="shared" si="15"/>
        <v>#DIV/0!</v>
      </c>
      <c r="AN178" s="21"/>
      <c r="AO178" s="13" t="str">
        <f t="shared" si="13"/>
        <v xml:space="preserve">   </v>
      </c>
    </row>
    <row r="179" spans="2:41" ht="27" hidden="1" customHeight="1">
      <c r="B179" s="4"/>
      <c r="C179" s="5"/>
      <c r="D179" s="6"/>
      <c r="E179" s="4"/>
      <c r="F179" s="4"/>
      <c r="G179" s="4"/>
      <c r="H179" s="6"/>
      <c r="I179" s="4"/>
      <c r="N179" s="4"/>
      <c r="Q179" s="14"/>
      <c r="R179" s="1"/>
      <c r="W179" s="22"/>
      <c r="X179" s="10"/>
      <c r="Y179" s="5"/>
      <c r="AA179" s="14"/>
      <c r="AC179" s="14"/>
      <c r="AD179" s="17"/>
      <c r="AF179" s="10"/>
      <c r="AH179" s="10"/>
      <c r="AI179" s="10"/>
      <c r="AJ179" s="10"/>
      <c r="AK179">
        <f t="shared" si="14"/>
        <v>0</v>
      </c>
      <c r="AM179" s="166" t="e">
        <f t="shared" si="15"/>
        <v>#DIV/0!</v>
      </c>
      <c r="AN179" s="21"/>
      <c r="AO179" s="13" t="str">
        <f t="shared" si="13"/>
        <v xml:space="preserve">   </v>
      </c>
    </row>
    <row r="180" spans="2:41" ht="27" hidden="1" customHeight="1">
      <c r="B180" s="4"/>
      <c r="C180" s="5"/>
      <c r="D180" s="6"/>
      <c r="E180" s="4"/>
      <c r="F180" s="4"/>
      <c r="G180" s="4"/>
      <c r="H180" s="6"/>
      <c r="I180" s="4"/>
      <c r="N180" s="4"/>
      <c r="Q180" s="14"/>
      <c r="R180" s="1"/>
      <c r="W180" s="22"/>
      <c r="X180" s="10"/>
      <c r="Y180" s="5"/>
      <c r="AA180" s="14"/>
      <c r="AC180" s="14"/>
      <c r="AD180" s="17"/>
      <c r="AF180" s="10"/>
      <c r="AH180" s="10"/>
      <c r="AI180" s="10"/>
      <c r="AJ180" s="10"/>
      <c r="AK180">
        <f t="shared" si="14"/>
        <v>0</v>
      </c>
      <c r="AM180" s="166" t="e">
        <f t="shared" si="15"/>
        <v>#DIV/0!</v>
      </c>
      <c r="AN180" s="21"/>
      <c r="AO180" s="13" t="str">
        <f t="shared" si="13"/>
        <v xml:space="preserve">   </v>
      </c>
    </row>
    <row r="181" spans="2:41" ht="27" hidden="1" customHeight="1">
      <c r="B181" s="4"/>
      <c r="C181" s="5"/>
      <c r="D181" s="6"/>
      <c r="E181" s="4"/>
      <c r="F181" s="4"/>
      <c r="G181" s="4"/>
      <c r="H181" s="6"/>
      <c r="I181" s="4"/>
      <c r="N181" s="4"/>
      <c r="Q181" s="14"/>
      <c r="R181" s="1"/>
      <c r="W181" s="22"/>
      <c r="X181" s="10"/>
      <c r="Y181" s="5"/>
      <c r="AA181" s="14"/>
      <c r="AC181" s="14"/>
      <c r="AD181" s="17"/>
      <c r="AF181" s="10"/>
      <c r="AH181" s="10"/>
      <c r="AI181" s="10"/>
      <c r="AJ181" s="10"/>
      <c r="AK181">
        <f t="shared" si="14"/>
        <v>0</v>
      </c>
      <c r="AM181" s="166" t="e">
        <f t="shared" si="15"/>
        <v>#DIV/0!</v>
      </c>
      <c r="AN181" s="21"/>
      <c r="AO181" s="13" t="str">
        <f t="shared" si="13"/>
        <v xml:space="preserve">   </v>
      </c>
    </row>
    <row r="182" spans="2:41" ht="27" hidden="1" customHeight="1">
      <c r="B182" s="4"/>
      <c r="C182" s="5"/>
      <c r="D182" s="6"/>
      <c r="E182" s="4"/>
      <c r="F182" s="4"/>
      <c r="G182" s="4"/>
      <c r="H182" s="6"/>
      <c r="I182" s="4"/>
      <c r="N182" s="4"/>
      <c r="Q182" s="14"/>
      <c r="R182" s="1"/>
      <c r="W182" s="22"/>
      <c r="X182" s="10"/>
      <c r="Y182" s="5"/>
      <c r="AA182" s="14"/>
      <c r="AC182" s="14"/>
      <c r="AD182" s="17"/>
      <c r="AF182" s="10"/>
      <c r="AH182" s="10"/>
      <c r="AI182" s="10"/>
      <c r="AJ182" s="10"/>
      <c r="AK182">
        <f t="shared" si="14"/>
        <v>0</v>
      </c>
      <c r="AM182" s="166" t="e">
        <f t="shared" si="15"/>
        <v>#DIV/0!</v>
      </c>
      <c r="AN182" s="21"/>
      <c r="AO182" s="13" t="str">
        <f t="shared" si="13"/>
        <v xml:space="preserve">   </v>
      </c>
    </row>
    <row r="183" spans="2:41" ht="27" hidden="1" customHeight="1">
      <c r="B183" s="4"/>
      <c r="C183" s="5"/>
      <c r="D183" s="6"/>
      <c r="E183" s="4"/>
      <c r="F183" s="4"/>
      <c r="G183" s="4"/>
      <c r="H183" s="6"/>
      <c r="I183" s="4"/>
      <c r="N183" s="4"/>
      <c r="Q183" s="14"/>
      <c r="R183" s="1"/>
      <c r="W183" s="22"/>
      <c r="X183" s="10"/>
      <c r="Y183" s="5"/>
      <c r="AA183" s="14"/>
      <c r="AC183" s="14"/>
      <c r="AD183" s="17"/>
      <c r="AF183" s="10"/>
      <c r="AH183" s="10"/>
      <c r="AI183" s="10"/>
      <c r="AJ183" s="10"/>
      <c r="AK183">
        <f t="shared" si="14"/>
        <v>0</v>
      </c>
      <c r="AM183" s="166" t="e">
        <f t="shared" si="15"/>
        <v>#DIV/0!</v>
      </c>
      <c r="AN183" s="21"/>
      <c r="AO183" s="13" t="str">
        <f t="shared" si="13"/>
        <v xml:space="preserve">   </v>
      </c>
    </row>
    <row r="184" spans="2:41" ht="27" hidden="1" customHeight="1">
      <c r="B184" s="4"/>
      <c r="C184" s="5"/>
      <c r="D184" s="6"/>
      <c r="E184" s="4"/>
      <c r="F184" s="4"/>
      <c r="G184" s="4"/>
      <c r="H184" s="6"/>
      <c r="I184" s="4"/>
      <c r="N184" s="4"/>
      <c r="Q184" s="14"/>
      <c r="R184" s="1"/>
      <c r="W184" s="22"/>
      <c r="X184" s="10"/>
      <c r="Y184" s="5"/>
      <c r="AA184" s="14"/>
      <c r="AC184" s="14"/>
      <c r="AD184" s="17"/>
      <c r="AF184" s="10"/>
      <c r="AH184" s="10"/>
      <c r="AI184" s="10"/>
      <c r="AJ184" s="10"/>
      <c r="AK184">
        <f t="shared" si="14"/>
        <v>0</v>
      </c>
      <c r="AM184" s="166" t="e">
        <f t="shared" si="15"/>
        <v>#DIV/0!</v>
      </c>
      <c r="AN184" s="21"/>
      <c r="AO184" s="13" t="str">
        <f t="shared" si="13"/>
        <v xml:space="preserve">   </v>
      </c>
    </row>
    <row r="185" spans="2:41" ht="27" hidden="1" customHeight="1">
      <c r="B185" s="4"/>
      <c r="C185" s="5"/>
      <c r="D185" s="6"/>
      <c r="E185" s="4"/>
      <c r="F185" s="4"/>
      <c r="G185" s="4"/>
      <c r="H185" s="6"/>
      <c r="I185" s="4"/>
      <c r="N185" s="4"/>
      <c r="Q185" s="14"/>
      <c r="R185" s="1"/>
      <c r="W185" s="22"/>
      <c r="X185" s="10"/>
      <c r="Y185" s="5"/>
      <c r="AA185" s="14"/>
      <c r="AC185" s="14"/>
      <c r="AD185" s="17"/>
      <c r="AF185" s="10"/>
      <c r="AH185" s="10"/>
      <c r="AI185" s="10"/>
      <c r="AJ185" s="10"/>
      <c r="AK185">
        <f t="shared" si="14"/>
        <v>0</v>
      </c>
      <c r="AM185" s="166" t="e">
        <f t="shared" si="15"/>
        <v>#DIV/0!</v>
      </c>
      <c r="AN185" s="21"/>
      <c r="AO185" s="13" t="str">
        <f t="shared" si="13"/>
        <v xml:space="preserve">   </v>
      </c>
    </row>
    <row r="186" spans="2:41" ht="27" hidden="1" customHeight="1">
      <c r="B186" s="4"/>
      <c r="C186" s="5"/>
      <c r="D186" s="6"/>
      <c r="E186" s="4"/>
      <c r="F186" s="4"/>
      <c r="G186" s="4"/>
      <c r="H186" s="6"/>
      <c r="I186" s="4"/>
      <c r="N186" s="4"/>
      <c r="Q186" s="14"/>
      <c r="R186" s="1"/>
      <c r="W186" s="22"/>
      <c r="X186" s="10"/>
      <c r="Y186" s="5"/>
      <c r="AA186" s="14"/>
      <c r="AC186" s="14"/>
      <c r="AD186" s="17"/>
      <c r="AF186" s="10"/>
      <c r="AH186" s="10"/>
      <c r="AI186" s="10"/>
      <c r="AJ186" s="10"/>
      <c r="AK186">
        <f t="shared" si="14"/>
        <v>0</v>
      </c>
      <c r="AM186" s="166" t="e">
        <f t="shared" si="15"/>
        <v>#DIV/0!</v>
      </c>
      <c r="AN186" s="21"/>
      <c r="AO186" s="13" t="str">
        <f t="shared" si="13"/>
        <v xml:space="preserve">   </v>
      </c>
    </row>
    <row r="187" spans="2:41" ht="27" hidden="1" customHeight="1">
      <c r="B187" s="4"/>
      <c r="C187" s="5"/>
      <c r="D187" s="6"/>
      <c r="E187" s="4"/>
      <c r="F187" s="4"/>
      <c r="G187" s="4"/>
      <c r="H187" s="6"/>
      <c r="I187" s="4"/>
      <c r="N187" s="4"/>
      <c r="Q187" s="14"/>
      <c r="R187" s="1"/>
      <c r="W187" s="22"/>
      <c r="X187" s="10"/>
      <c r="Y187" s="5"/>
      <c r="AA187" s="14"/>
      <c r="AC187" s="14"/>
      <c r="AD187" s="17"/>
      <c r="AF187" s="10"/>
      <c r="AH187" s="10"/>
      <c r="AI187" s="10"/>
      <c r="AJ187" s="10"/>
      <c r="AK187">
        <f t="shared" si="14"/>
        <v>0</v>
      </c>
      <c r="AM187" s="166" t="e">
        <f t="shared" si="15"/>
        <v>#DIV/0!</v>
      </c>
      <c r="AN187" s="21"/>
      <c r="AO187" s="13" t="str">
        <f t="shared" si="13"/>
        <v xml:space="preserve">   </v>
      </c>
    </row>
    <row r="188" spans="2:41" ht="27" hidden="1" customHeight="1">
      <c r="B188" s="4"/>
      <c r="C188" s="5"/>
      <c r="D188" s="6"/>
      <c r="E188" s="4"/>
      <c r="F188" s="4"/>
      <c r="G188" s="4"/>
      <c r="H188" s="6"/>
      <c r="I188" s="4"/>
      <c r="N188" s="4"/>
      <c r="Q188" s="14"/>
      <c r="R188" s="1"/>
      <c r="W188" s="22"/>
      <c r="X188" s="10"/>
      <c r="Y188" s="5"/>
      <c r="AA188" s="14"/>
      <c r="AC188" s="14"/>
      <c r="AD188" s="17"/>
      <c r="AF188" s="10"/>
      <c r="AH188" s="10"/>
      <c r="AI188" s="10"/>
      <c r="AJ188" s="10"/>
      <c r="AK188">
        <f t="shared" si="14"/>
        <v>0</v>
      </c>
      <c r="AM188" s="166" t="e">
        <f t="shared" si="15"/>
        <v>#DIV/0!</v>
      </c>
      <c r="AN188" s="21"/>
      <c r="AO188" s="13" t="str">
        <f t="shared" si="13"/>
        <v xml:space="preserve">   </v>
      </c>
    </row>
    <row r="189" spans="2:41" ht="27" hidden="1" customHeight="1">
      <c r="B189" s="4"/>
      <c r="C189" s="5"/>
      <c r="D189" s="6"/>
      <c r="E189" s="4"/>
      <c r="F189" s="4"/>
      <c r="G189" s="4"/>
      <c r="H189" s="6"/>
      <c r="I189" s="4"/>
      <c r="N189" s="4"/>
      <c r="Q189" s="14"/>
      <c r="R189" s="1"/>
      <c r="W189" s="22"/>
      <c r="X189" s="10"/>
      <c r="Y189" s="5"/>
      <c r="AA189" s="14"/>
      <c r="AC189" s="14"/>
      <c r="AD189" s="17"/>
      <c r="AF189" s="10"/>
      <c r="AH189" s="10"/>
      <c r="AI189" s="10"/>
      <c r="AJ189" s="10"/>
      <c r="AK189">
        <f t="shared" si="14"/>
        <v>0</v>
      </c>
      <c r="AM189" s="166" t="e">
        <f t="shared" si="15"/>
        <v>#DIV/0!</v>
      </c>
      <c r="AN189" s="21"/>
      <c r="AO189" s="13" t="str">
        <f t="shared" si="13"/>
        <v xml:space="preserve">   </v>
      </c>
    </row>
    <row r="190" spans="2:41" ht="27" hidden="1" customHeight="1">
      <c r="B190" s="4"/>
      <c r="C190" s="5"/>
      <c r="D190" s="6"/>
      <c r="E190" s="4"/>
      <c r="F190" s="4"/>
      <c r="G190" s="4"/>
      <c r="H190" s="6"/>
      <c r="I190" s="4"/>
      <c r="N190" s="4"/>
      <c r="Q190" s="14"/>
      <c r="R190" s="1"/>
      <c r="W190" s="22"/>
      <c r="X190" s="10"/>
      <c r="Y190" s="5"/>
      <c r="AA190" s="14"/>
      <c r="AC190" s="14"/>
      <c r="AD190" s="17"/>
      <c r="AF190" s="10"/>
      <c r="AH190" s="10"/>
      <c r="AI190" s="10"/>
      <c r="AJ190" s="10"/>
      <c r="AK190">
        <f t="shared" si="14"/>
        <v>0</v>
      </c>
      <c r="AM190" s="166" t="e">
        <f t="shared" si="15"/>
        <v>#DIV/0!</v>
      </c>
      <c r="AN190" s="21"/>
      <c r="AO190" s="13" t="str">
        <f t="shared" si="13"/>
        <v xml:space="preserve">   </v>
      </c>
    </row>
    <row r="191" spans="2:41" ht="27" hidden="1" customHeight="1">
      <c r="B191" s="4"/>
      <c r="C191" s="5"/>
      <c r="D191" s="6"/>
      <c r="E191" s="4"/>
      <c r="F191" s="4"/>
      <c r="G191" s="4"/>
      <c r="H191" s="6"/>
      <c r="I191" s="4"/>
      <c r="N191" s="4"/>
      <c r="Q191" s="14"/>
      <c r="R191" s="1"/>
      <c r="W191" s="22"/>
      <c r="X191" s="10"/>
      <c r="Y191" s="5"/>
      <c r="AA191" s="14"/>
      <c r="AC191" s="14"/>
      <c r="AD191" s="17"/>
      <c r="AF191" s="10"/>
      <c r="AH191" s="10"/>
      <c r="AI191" s="10"/>
      <c r="AJ191" s="10"/>
      <c r="AK191">
        <f t="shared" si="14"/>
        <v>0</v>
      </c>
      <c r="AM191" s="166" t="e">
        <f t="shared" si="15"/>
        <v>#DIV/0!</v>
      </c>
      <c r="AN191" s="21"/>
      <c r="AO191" s="13" t="str">
        <f t="shared" ref="AO191:AO254" si="16">+C191&amp;" "&amp;D191&amp;" "&amp;" "&amp;U191</f>
        <v xml:space="preserve">   </v>
      </c>
    </row>
    <row r="192" spans="2:41" ht="27" hidden="1" customHeight="1">
      <c r="B192" s="4"/>
      <c r="C192" s="5"/>
      <c r="D192" s="6"/>
      <c r="E192" s="4"/>
      <c r="F192" s="4"/>
      <c r="G192" s="4"/>
      <c r="H192" s="6"/>
      <c r="I192" s="4"/>
      <c r="N192" s="4"/>
      <c r="Q192" s="14"/>
      <c r="R192" s="1"/>
      <c r="W192" s="22"/>
      <c r="X192" s="10"/>
      <c r="Y192" s="5"/>
      <c r="AA192" s="14"/>
      <c r="AC192" s="14"/>
      <c r="AD192" s="17"/>
      <c r="AF192" s="10"/>
      <c r="AH192" s="10"/>
      <c r="AI192" s="10"/>
      <c r="AJ192" s="10"/>
      <c r="AK192">
        <f t="shared" si="14"/>
        <v>0</v>
      </c>
      <c r="AM192" s="166" t="e">
        <f t="shared" si="15"/>
        <v>#DIV/0!</v>
      </c>
      <c r="AN192" s="21"/>
      <c r="AO192" s="13" t="str">
        <f t="shared" si="16"/>
        <v xml:space="preserve">   </v>
      </c>
    </row>
    <row r="193" spans="2:41" ht="27" hidden="1" customHeight="1">
      <c r="B193" s="4"/>
      <c r="C193" s="5"/>
      <c r="D193" s="6"/>
      <c r="E193" s="4"/>
      <c r="F193" s="4"/>
      <c r="G193" s="4"/>
      <c r="H193" s="6"/>
      <c r="I193" s="4"/>
      <c r="N193" s="4"/>
      <c r="Q193" s="14"/>
      <c r="R193" s="1"/>
      <c r="W193" s="22"/>
      <c r="X193" s="10"/>
      <c r="Y193" s="5"/>
      <c r="AA193" s="14"/>
      <c r="AC193" s="14"/>
      <c r="AD193" s="17"/>
      <c r="AF193" s="10"/>
      <c r="AH193" s="10"/>
      <c r="AI193" s="10"/>
      <c r="AJ193" s="10"/>
      <c r="AK193">
        <f t="shared" si="14"/>
        <v>0</v>
      </c>
      <c r="AM193" s="166" t="e">
        <f t="shared" si="15"/>
        <v>#DIV/0!</v>
      </c>
      <c r="AN193" s="21"/>
      <c r="AO193" s="13" t="str">
        <f t="shared" si="16"/>
        <v xml:space="preserve">   </v>
      </c>
    </row>
    <row r="194" spans="2:41" ht="27" hidden="1" customHeight="1">
      <c r="B194" s="4"/>
      <c r="C194" s="5"/>
      <c r="D194" s="6"/>
      <c r="E194" s="4"/>
      <c r="F194" s="4"/>
      <c r="G194" s="4"/>
      <c r="H194" s="6"/>
      <c r="I194" s="4"/>
      <c r="N194" s="4"/>
      <c r="Q194" s="14"/>
      <c r="R194" s="1"/>
      <c r="W194" s="22"/>
      <c r="X194" s="10"/>
      <c r="Y194" s="5"/>
      <c r="AA194" s="14"/>
      <c r="AC194" s="14"/>
      <c r="AD194" s="17"/>
      <c r="AF194" s="10"/>
      <c r="AH194" s="10"/>
      <c r="AI194" s="10"/>
      <c r="AJ194" s="10"/>
      <c r="AK194">
        <f t="shared" si="14"/>
        <v>0</v>
      </c>
      <c r="AM194" s="166" t="e">
        <f t="shared" si="15"/>
        <v>#DIV/0!</v>
      </c>
      <c r="AN194" s="21"/>
      <c r="AO194" s="13" t="str">
        <f t="shared" si="16"/>
        <v xml:space="preserve">   </v>
      </c>
    </row>
    <row r="195" spans="2:41" ht="27" hidden="1" customHeight="1">
      <c r="B195" s="4"/>
      <c r="C195" s="5"/>
      <c r="D195" s="6"/>
      <c r="E195" s="4"/>
      <c r="F195" s="4"/>
      <c r="G195" s="4"/>
      <c r="H195" s="6"/>
      <c r="I195" s="4"/>
      <c r="N195" s="4"/>
      <c r="Q195" s="14"/>
      <c r="R195" s="1"/>
      <c r="W195" s="22"/>
      <c r="X195" s="10"/>
      <c r="Y195" s="5"/>
      <c r="AA195" s="14"/>
      <c r="AC195" s="14"/>
      <c r="AD195" s="17"/>
      <c r="AF195" s="10"/>
      <c r="AH195" s="10"/>
      <c r="AI195" s="10"/>
      <c r="AJ195" s="10"/>
      <c r="AK195">
        <f t="shared" si="14"/>
        <v>0</v>
      </c>
      <c r="AM195" s="166" t="e">
        <f t="shared" si="15"/>
        <v>#DIV/0!</v>
      </c>
      <c r="AN195" s="21"/>
      <c r="AO195" s="13" t="str">
        <f t="shared" si="16"/>
        <v xml:space="preserve">   </v>
      </c>
    </row>
    <row r="196" spans="2:41" ht="27" hidden="1" customHeight="1">
      <c r="B196" s="4"/>
      <c r="C196" s="5"/>
      <c r="D196" s="6"/>
      <c r="E196" s="4"/>
      <c r="F196" s="4"/>
      <c r="G196" s="4"/>
      <c r="H196" s="6"/>
      <c r="I196" s="4"/>
      <c r="N196" s="4"/>
      <c r="Q196" s="14"/>
      <c r="R196" s="1"/>
      <c r="W196" s="22"/>
      <c r="X196" s="10"/>
      <c r="Y196" s="5"/>
      <c r="AA196" s="14"/>
      <c r="AC196" s="14"/>
      <c r="AD196" s="17"/>
      <c r="AF196" s="10"/>
      <c r="AH196" s="10"/>
      <c r="AI196" s="10"/>
      <c r="AJ196" s="10"/>
      <c r="AK196">
        <f t="shared" ref="AK196:AK259" si="17">R196*$AM$1</f>
        <v>0</v>
      </c>
      <c r="AM196" s="166" t="e">
        <f t="shared" ref="AM196:AM259" si="18">AK196/X196</f>
        <v>#DIV/0!</v>
      </c>
      <c r="AN196" s="21"/>
      <c r="AO196" s="13" t="str">
        <f t="shared" si="16"/>
        <v xml:space="preserve">   </v>
      </c>
    </row>
    <row r="197" spans="2:41" ht="27" hidden="1" customHeight="1">
      <c r="B197" s="4"/>
      <c r="C197" s="5"/>
      <c r="D197" s="6"/>
      <c r="E197" s="4"/>
      <c r="F197" s="4"/>
      <c r="G197" s="4"/>
      <c r="H197" s="6"/>
      <c r="I197" s="4"/>
      <c r="N197" s="4"/>
      <c r="Q197" s="14"/>
      <c r="R197" s="1"/>
      <c r="W197" s="22"/>
      <c r="X197" s="10"/>
      <c r="Y197" s="5"/>
      <c r="AA197" s="14"/>
      <c r="AC197" s="14"/>
      <c r="AD197" s="17"/>
      <c r="AF197" s="10"/>
      <c r="AH197" s="10"/>
      <c r="AI197" s="10"/>
      <c r="AJ197" s="10"/>
      <c r="AK197">
        <f t="shared" si="17"/>
        <v>0</v>
      </c>
      <c r="AM197" s="166" t="e">
        <f t="shared" si="18"/>
        <v>#DIV/0!</v>
      </c>
      <c r="AN197" s="21"/>
      <c r="AO197" s="13" t="str">
        <f t="shared" si="16"/>
        <v xml:space="preserve">   </v>
      </c>
    </row>
    <row r="198" spans="2:41" ht="27" hidden="1" customHeight="1">
      <c r="B198" s="4"/>
      <c r="C198" s="5"/>
      <c r="D198" s="6"/>
      <c r="E198" s="4"/>
      <c r="F198" s="4"/>
      <c r="G198" s="4"/>
      <c r="H198" s="6"/>
      <c r="I198" s="4"/>
      <c r="N198" s="4"/>
      <c r="Q198" s="14"/>
      <c r="R198" s="1"/>
      <c r="W198" s="22"/>
      <c r="X198" s="10"/>
      <c r="Y198" s="5"/>
      <c r="AA198" s="14"/>
      <c r="AC198" s="14"/>
      <c r="AD198" s="17"/>
      <c r="AF198" s="10"/>
      <c r="AH198" s="10"/>
      <c r="AI198" s="10"/>
      <c r="AJ198" s="10"/>
      <c r="AK198">
        <f t="shared" si="17"/>
        <v>0</v>
      </c>
      <c r="AM198" s="166" t="e">
        <f t="shared" si="18"/>
        <v>#DIV/0!</v>
      </c>
      <c r="AN198" s="21"/>
      <c r="AO198" s="13" t="str">
        <f t="shared" si="16"/>
        <v xml:space="preserve">   </v>
      </c>
    </row>
    <row r="199" spans="2:41" ht="27" hidden="1" customHeight="1">
      <c r="B199" s="4"/>
      <c r="C199" s="5"/>
      <c r="D199" s="6"/>
      <c r="E199" s="4"/>
      <c r="F199" s="4"/>
      <c r="G199" s="4"/>
      <c r="H199" s="6"/>
      <c r="I199" s="4"/>
      <c r="N199" s="4"/>
      <c r="Q199" s="14"/>
      <c r="R199" s="1"/>
      <c r="W199" s="22"/>
      <c r="X199" s="10"/>
      <c r="Y199" s="5"/>
      <c r="AA199" s="14"/>
      <c r="AC199" s="14"/>
      <c r="AD199" s="17"/>
      <c r="AF199" s="10"/>
      <c r="AH199" s="10"/>
      <c r="AI199" s="10"/>
      <c r="AJ199" s="10"/>
      <c r="AK199">
        <f t="shared" si="17"/>
        <v>0</v>
      </c>
      <c r="AM199" s="166" t="e">
        <f t="shared" si="18"/>
        <v>#DIV/0!</v>
      </c>
      <c r="AN199" s="21"/>
      <c r="AO199" s="13" t="str">
        <f t="shared" si="16"/>
        <v xml:space="preserve">   </v>
      </c>
    </row>
    <row r="200" spans="2:41" ht="27" hidden="1" customHeight="1">
      <c r="B200" s="4"/>
      <c r="C200" s="5"/>
      <c r="D200" s="6"/>
      <c r="E200" s="4"/>
      <c r="F200" s="4"/>
      <c r="G200" s="4"/>
      <c r="H200" s="6"/>
      <c r="I200" s="4"/>
      <c r="N200" s="4"/>
      <c r="Q200" s="14"/>
      <c r="R200" s="1"/>
      <c r="W200" s="22"/>
      <c r="X200" s="10"/>
      <c r="Y200" s="5"/>
      <c r="AA200" s="14"/>
      <c r="AC200" s="14"/>
      <c r="AD200" s="17"/>
      <c r="AF200" s="10"/>
      <c r="AH200" s="10"/>
      <c r="AI200" s="10"/>
      <c r="AJ200" s="10"/>
      <c r="AK200">
        <f t="shared" si="17"/>
        <v>0</v>
      </c>
      <c r="AM200" s="166" t="e">
        <f t="shared" si="18"/>
        <v>#DIV/0!</v>
      </c>
      <c r="AN200" s="21"/>
      <c r="AO200" s="13" t="str">
        <f t="shared" si="16"/>
        <v xml:space="preserve">   </v>
      </c>
    </row>
    <row r="201" spans="2:41" ht="27" hidden="1" customHeight="1">
      <c r="B201" s="4"/>
      <c r="C201" s="5"/>
      <c r="D201" s="6"/>
      <c r="E201" s="4"/>
      <c r="F201" s="4"/>
      <c r="G201" s="4"/>
      <c r="H201" s="6"/>
      <c r="I201" s="4"/>
      <c r="N201" s="4"/>
      <c r="Q201" s="14"/>
      <c r="R201" s="1"/>
      <c r="W201" s="22"/>
      <c r="X201" s="10"/>
      <c r="Y201" s="5"/>
      <c r="AA201" s="14"/>
      <c r="AC201" s="14"/>
      <c r="AD201" s="17"/>
      <c r="AF201" s="10"/>
      <c r="AH201" s="10"/>
      <c r="AI201" s="10"/>
      <c r="AJ201" s="10"/>
      <c r="AK201">
        <f t="shared" si="17"/>
        <v>0</v>
      </c>
      <c r="AM201" s="166" t="e">
        <f t="shared" si="18"/>
        <v>#DIV/0!</v>
      </c>
      <c r="AN201" s="21"/>
      <c r="AO201" s="13" t="str">
        <f t="shared" si="16"/>
        <v xml:space="preserve">   </v>
      </c>
    </row>
    <row r="202" spans="2:41" ht="27" hidden="1" customHeight="1">
      <c r="B202" s="4"/>
      <c r="C202" s="5"/>
      <c r="D202" s="6"/>
      <c r="E202" s="4"/>
      <c r="F202" s="4"/>
      <c r="G202" s="4"/>
      <c r="H202" s="6"/>
      <c r="I202" s="4"/>
      <c r="N202" s="4"/>
      <c r="Q202" s="14"/>
      <c r="R202" s="1"/>
      <c r="W202" s="22"/>
      <c r="X202" s="10"/>
      <c r="Y202" s="5"/>
      <c r="AA202" s="14"/>
      <c r="AC202" s="14"/>
      <c r="AD202" s="17"/>
      <c r="AF202" s="10"/>
      <c r="AH202" s="10"/>
      <c r="AI202" s="10"/>
      <c r="AJ202" s="10"/>
      <c r="AK202">
        <f t="shared" si="17"/>
        <v>0</v>
      </c>
      <c r="AM202" s="166" t="e">
        <f t="shared" si="18"/>
        <v>#DIV/0!</v>
      </c>
      <c r="AN202" s="21"/>
      <c r="AO202" s="13" t="str">
        <f t="shared" si="16"/>
        <v xml:space="preserve">   </v>
      </c>
    </row>
    <row r="203" spans="2:41" ht="27" hidden="1" customHeight="1">
      <c r="B203" s="4"/>
      <c r="C203" s="5"/>
      <c r="D203" s="6"/>
      <c r="E203" s="4"/>
      <c r="F203" s="4"/>
      <c r="G203" s="4"/>
      <c r="H203" s="6"/>
      <c r="I203" s="4"/>
      <c r="N203" s="4"/>
      <c r="Q203" s="14"/>
      <c r="R203" s="1"/>
      <c r="W203" s="22"/>
      <c r="X203" s="10"/>
      <c r="Y203" s="5"/>
      <c r="AA203" s="14"/>
      <c r="AC203" s="14"/>
      <c r="AD203" s="17"/>
      <c r="AF203" s="10"/>
      <c r="AH203" s="10"/>
      <c r="AI203" s="10"/>
      <c r="AJ203" s="10"/>
      <c r="AK203">
        <f t="shared" si="17"/>
        <v>0</v>
      </c>
      <c r="AM203" s="166" t="e">
        <f t="shared" si="18"/>
        <v>#DIV/0!</v>
      </c>
      <c r="AN203" s="21"/>
      <c r="AO203" s="13" t="str">
        <f t="shared" si="16"/>
        <v xml:space="preserve">   </v>
      </c>
    </row>
    <row r="204" spans="2:41" ht="27" hidden="1" customHeight="1">
      <c r="B204" s="4"/>
      <c r="C204" s="5"/>
      <c r="D204" s="6"/>
      <c r="E204" s="4"/>
      <c r="F204" s="4"/>
      <c r="G204" s="4"/>
      <c r="H204" s="6"/>
      <c r="I204" s="4"/>
      <c r="N204" s="4"/>
      <c r="Q204" s="14"/>
      <c r="R204" s="1"/>
      <c r="W204" s="22"/>
      <c r="X204" s="10"/>
      <c r="Y204" s="5"/>
      <c r="AA204" s="14"/>
      <c r="AC204" s="14"/>
      <c r="AD204" s="17"/>
      <c r="AF204" s="10"/>
      <c r="AH204" s="10"/>
      <c r="AI204" s="10"/>
      <c r="AJ204" s="10"/>
      <c r="AK204">
        <f t="shared" si="17"/>
        <v>0</v>
      </c>
      <c r="AM204" s="166" t="e">
        <f t="shared" si="18"/>
        <v>#DIV/0!</v>
      </c>
      <c r="AN204" s="21"/>
      <c r="AO204" s="13" t="str">
        <f t="shared" si="16"/>
        <v xml:space="preserve">   </v>
      </c>
    </row>
    <row r="205" spans="2:41" ht="27" hidden="1" customHeight="1">
      <c r="B205" s="4"/>
      <c r="C205" s="5"/>
      <c r="D205" s="6"/>
      <c r="E205" s="4"/>
      <c r="F205" s="4"/>
      <c r="G205" s="4"/>
      <c r="H205" s="6"/>
      <c r="I205" s="4"/>
      <c r="N205" s="4"/>
      <c r="Q205" s="14"/>
      <c r="R205" s="1"/>
      <c r="W205" s="22"/>
      <c r="X205" s="10"/>
      <c r="Y205" s="5"/>
      <c r="AA205" s="14"/>
      <c r="AC205" s="14"/>
      <c r="AD205" s="17"/>
      <c r="AF205" s="10"/>
      <c r="AH205" s="10"/>
      <c r="AI205" s="10"/>
      <c r="AJ205" s="10"/>
      <c r="AK205">
        <f t="shared" si="17"/>
        <v>0</v>
      </c>
      <c r="AM205" s="166" t="e">
        <f t="shared" si="18"/>
        <v>#DIV/0!</v>
      </c>
      <c r="AN205" s="21"/>
      <c r="AO205" s="13" t="str">
        <f t="shared" si="16"/>
        <v xml:space="preserve">   </v>
      </c>
    </row>
    <row r="206" spans="2:41" ht="27" hidden="1" customHeight="1">
      <c r="B206" s="4"/>
      <c r="C206" s="5"/>
      <c r="D206" s="6"/>
      <c r="E206" s="4"/>
      <c r="F206" s="4"/>
      <c r="G206" s="4"/>
      <c r="H206" s="6"/>
      <c r="I206" s="4"/>
      <c r="N206" s="4"/>
      <c r="Q206" s="14"/>
      <c r="R206" s="1"/>
      <c r="W206" s="22"/>
      <c r="X206" s="10"/>
      <c r="Y206" s="5"/>
      <c r="AA206" s="14"/>
      <c r="AC206" s="14"/>
      <c r="AD206" s="17"/>
      <c r="AF206" s="10"/>
      <c r="AH206" s="10"/>
      <c r="AI206" s="10"/>
      <c r="AJ206" s="10"/>
      <c r="AK206">
        <f t="shared" si="17"/>
        <v>0</v>
      </c>
      <c r="AM206" s="166" t="e">
        <f t="shared" si="18"/>
        <v>#DIV/0!</v>
      </c>
      <c r="AN206" s="21"/>
      <c r="AO206" s="13" t="str">
        <f t="shared" si="16"/>
        <v xml:space="preserve">   </v>
      </c>
    </row>
    <row r="207" spans="2:41" ht="27" hidden="1" customHeight="1">
      <c r="B207" s="4"/>
      <c r="C207" s="5"/>
      <c r="D207" s="6"/>
      <c r="E207" s="4"/>
      <c r="F207" s="4"/>
      <c r="G207" s="4"/>
      <c r="H207" s="6"/>
      <c r="I207" s="4"/>
      <c r="N207" s="4"/>
      <c r="Q207" s="14"/>
      <c r="R207" s="1"/>
      <c r="W207" s="22"/>
      <c r="X207" s="10"/>
      <c r="Y207" s="5"/>
      <c r="AA207" s="14"/>
      <c r="AC207" s="14"/>
      <c r="AD207" s="17"/>
      <c r="AF207" s="10"/>
      <c r="AH207" s="10"/>
      <c r="AI207" s="10"/>
      <c r="AJ207" s="10"/>
      <c r="AK207">
        <f t="shared" si="17"/>
        <v>0</v>
      </c>
      <c r="AM207" s="166" t="e">
        <f t="shared" si="18"/>
        <v>#DIV/0!</v>
      </c>
      <c r="AN207" s="21"/>
      <c r="AO207" s="13" t="str">
        <f t="shared" si="16"/>
        <v xml:space="preserve">   </v>
      </c>
    </row>
    <row r="208" spans="2:41" ht="27" hidden="1" customHeight="1">
      <c r="B208" s="4"/>
      <c r="C208" s="5"/>
      <c r="D208" s="6"/>
      <c r="E208" s="4"/>
      <c r="F208" s="4"/>
      <c r="G208" s="4"/>
      <c r="H208" s="6"/>
      <c r="I208" s="4"/>
      <c r="N208" s="4"/>
      <c r="Q208" s="14"/>
      <c r="R208" s="1"/>
      <c r="W208" s="22"/>
      <c r="X208" s="10"/>
      <c r="Y208" s="5"/>
      <c r="AA208" s="14"/>
      <c r="AC208" s="14"/>
      <c r="AD208" s="17"/>
      <c r="AF208" s="10"/>
      <c r="AH208" s="10"/>
      <c r="AI208" s="10"/>
      <c r="AJ208" s="10"/>
      <c r="AK208">
        <f t="shared" si="17"/>
        <v>0</v>
      </c>
      <c r="AM208" s="166" t="e">
        <f t="shared" si="18"/>
        <v>#DIV/0!</v>
      </c>
      <c r="AN208" s="21"/>
      <c r="AO208" s="13" t="str">
        <f t="shared" si="16"/>
        <v xml:space="preserve">   </v>
      </c>
    </row>
    <row r="209" spans="2:41" ht="27" hidden="1" customHeight="1">
      <c r="B209" s="4"/>
      <c r="C209" s="5"/>
      <c r="D209" s="6"/>
      <c r="E209" s="4"/>
      <c r="F209" s="4"/>
      <c r="G209" s="4"/>
      <c r="H209" s="6"/>
      <c r="I209" s="4"/>
      <c r="N209" s="4"/>
      <c r="Q209" s="14"/>
      <c r="R209" s="1"/>
      <c r="W209" s="22"/>
      <c r="X209" s="10"/>
      <c r="Y209" s="5"/>
      <c r="AA209" s="14"/>
      <c r="AC209" s="14"/>
      <c r="AD209" s="17"/>
      <c r="AF209" s="10"/>
      <c r="AH209" s="10"/>
      <c r="AI209" s="10"/>
      <c r="AJ209" s="10"/>
      <c r="AK209">
        <f t="shared" si="17"/>
        <v>0</v>
      </c>
      <c r="AM209" s="166" t="e">
        <f t="shared" si="18"/>
        <v>#DIV/0!</v>
      </c>
      <c r="AN209" s="21"/>
      <c r="AO209" s="13" t="str">
        <f t="shared" si="16"/>
        <v xml:space="preserve">   </v>
      </c>
    </row>
    <row r="210" spans="2:41" ht="27" hidden="1" customHeight="1">
      <c r="B210" s="4"/>
      <c r="C210" s="5"/>
      <c r="D210" s="6"/>
      <c r="E210" s="4"/>
      <c r="F210" s="4"/>
      <c r="G210" s="4"/>
      <c r="H210" s="6"/>
      <c r="I210" s="4"/>
      <c r="N210" s="4"/>
      <c r="Q210" s="14"/>
      <c r="R210" s="1"/>
      <c r="W210" s="22"/>
      <c r="X210" s="10"/>
      <c r="Y210" s="5"/>
      <c r="AA210" s="14"/>
      <c r="AC210" s="14"/>
      <c r="AD210" s="17"/>
      <c r="AF210" s="10"/>
      <c r="AH210" s="10"/>
      <c r="AI210" s="10"/>
      <c r="AJ210" s="10"/>
      <c r="AK210">
        <f t="shared" si="17"/>
        <v>0</v>
      </c>
      <c r="AM210" s="166" t="e">
        <f t="shared" si="18"/>
        <v>#DIV/0!</v>
      </c>
      <c r="AN210" s="21"/>
      <c r="AO210" s="13" t="str">
        <f t="shared" si="16"/>
        <v xml:space="preserve">   </v>
      </c>
    </row>
    <row r="211" spans="2:41" ht="27" hidden="1" customHeight="1">
      <c r="B211" s="4"/>
      <c r="C211" s="5"/>
      <c r="D211" s="6"/>
      <c r="E211" s="4"/>
      <c r="F211" s="4"/>
      <c r="G211" s="4"/>
      <c r="H211" s="6"/>
      <c r="I211" s="4"/>
      <c r="N211" s="4"/>
      <c r="Q211" s="14"/>
      <c r="R211" s="1"/>
      <c r="W211" s="22"/>
      <c r="X211" s="10"/>
      <c r="Y211" s="5"/>
      <c r="AA211" s="14"/>
      <c r="AC211" s="14"/>
      <c r="AD211" s="17"/>
      <c r="AF211" s="10"/>
      <c r="AH211" s="10"/>
      <c r="AI211" s="10"/>
      <c r="AJ211" s="10"/>
      <c r="AK211">
        <f t="shared" si="17"/>
        <v>0</v>
      </c>
      <c r="AM211" s="166" t="e">
        <f t="shared" si="18"/>
        <v>#DIV/0!</v>
      </c>
      <c r="AN211" s="21"/>
      <c r="AO211" s="13" t="str">
        <f t="shared" si="16"/>
        <v xml:space="preserve">   </v>
      </c>
    </row>
    <row r="212" spans="2:41" ht="27" hidden="1" customHeight="1">
      <c r="B212" s="4"/>
      <c r="C212" s="5"/>
      <c r="D212" s="6"/>
      <c r="E212" s="4"/>
      <c r="F212" s="4"/>
      <c r="G212" s="4"/>
      <c r="H212" s="6"/>
      <c r="I212" s="4"/>
      <c r="N212" s="4"/>
      <c r="Q212" s="14"/>
      <c r="R212" s="1"/>
      <c r="W212" s="22"/>
      <c r="X212" s="10"/>
      <c r="Y212" s="5"/>
      <c r="AA212" s="14"/>
      <c r="AC212" s="14"/>
      <c r="AD212" s="17"/>
      <c r="AF212" s="10"/>
      <c r="AH212" s="10"/>
      <c r="AI212" s="10"/>
      <c r="AJ212" s="10"/>
      <c r="AK212">
        <f t="shared" si="17"/>
        <v>0</v>
      </c>
      <c r="AM212" s="166" t="e">
        <f t="shared" si="18"/>
        <v>#DIV/0!</v>
      </c>
      <c r="AN212" s="21"/>
      <c r="AO212" s="13" t="str">
        <f t="shared" si="16"/>
        <v xml:space="preserve">   </v>
      </c>
    </row>
    <row r="213" spans="2:41" ht="27" hidden="1" customHeight="1">
      <c r="B213" s="4"/>
      <c r="C213" s="5"/>
      <c r="D213" s="6"/>
      <c r="E213" s="4"/>
      <c r="F213" s="4"/>
      <c r="G213" s="4"/>
      <c r="H213" s="6"/>
      <c r="I213" s="4"/>
      <c r="N213" s="4"/>
      <c r="Q213" s="14"/>
      <c r="R213" s="1"/>
      <c r="W213" s="22"/>
      <c r="X213" s="10"/>
      <c r="Y213" s="5"/>
      <c r="AA213" s="14"/>
      <c r="AC213" s="14"/>
      <c r="AD213" s="17"/>
      <c r="AF213" s="10"/>
      <c r="AH213" s="10"/>
      <c r="AI213" s="10"/>
      <c r="AJ213" s="10"/>
      <c r="AK213">
        <f t="shared" si="17"/>
        <v>0</v>
      </c>
      <c r="AM213" s="166" t="e">
        <f t="shared" si="18"/>
        <v>#DIV/0!</v>
      </c>
      <c r="AN213" s="21"/>
      <c r="AO213" s="13" t="str">
        <f t="shared" si="16"/>
        <v xml:space="preserve">   </v>
      </c>
    </row>
    <row r="214" spans="2:41" ht="27" hidden="1" customHeight="1">
      <c r="B214" s="4"/>
      <c r="C214" s="5"/>
      <c r="D214" s="6"/>
      <c r="E214" s="4"/>
      <c r="F214" s="4"/>
      <c r="G214" s="4"/>
      <c r="H214" s="6"/>
      <c r="I214" s="4"/>
      <c r="N214" s="4"/>
      <c r="Q214" s="14"/>
      <c r="R214" s="1"/>
      <c r="W214" s="22"/>
      <c r="X214" s="10"/>
      <c r="Y214" s="5"/>
      <c r="AA214" s="14"/>
      <c r="AC214" s="14"/>
      <c r="AD214" s="17"/>
      <c r="AF214" s="10"/>
      <c r="AH214" s="10"/>
      <c r="AI214" s="10"/>
      <c r="AJ214" s="10"/>
      <c r="AK214">
        <f t="shared" si="17"/>
        <v>0</v>
      </c>
      <c r="AM214" s="166" t="e">
        <f t="shared" si="18"/>
        <v>#DIV/0!</v>
      </c>
      <c r="AN214" s="21"/>
      <c r="AO214" s="13" t="str">
        <f t="shared" si="16"/>
        <v xml:space="preserve">   </v>
      </c>
    </row>
    <row r="215" spans="2:41" ht="27" hidden="1" customHeight="1">
      <c r="B215" s="4"/>
      <c r="C215" s="5"/>
      <c r="D215" s="6"/>
      <c r="E215" s="4"/>
      <c r="F215" s="4"/>
      <c r="G215" s="4"/>
      <c r="H215" s="6"/>
      <c r="I215" s="4"/>
      <c r="N215" s="4"/>
      <c r="Q215" s="14"/>
      <c r="R215" s="1"/>
      <c r="W215" s="22"/>
      <c r="X215" s="10"/>
      <c r="Y215" s="5"/>
      <c r="AA215" s="14"/>
      <c r="AC215" s="14"/>
      <c r="AD215" s="17"/>
      <c r="AF215" s="10"/>
      <c r="AH215" s="10"/>
      <c r="AI215" s="10"/>
      <c r="AJ215" s="10"/>
      <c r="AK215">
        <f t="shared" si="17"/>
        <v>0</v>
      </c>
      <c r="AM215" s="166" t="e">
        <f t="shared" si="18"/>
        <v>#DIV/0!</v>
      </c>
      <c r="AN215" s="21"/>
      <c r="AO215" s="13" t="str">
        <f t="shared" si="16"/>
        <v xml:space="preserve">   </v>
      </c>
    </row>
    <row r="216" spans="2:41" ht="27" hidden="1" customHeight="1">
      <c r="B216" s="4"/>
      <c r="C216" s="5"/>
      <c r="D216" s="6"/>
      <c r="E216" s="4"/>
      <c r="F216" s="4"/>
      <c r="G216" s="4"/>
      <c r="H216" s="6"/>
      <c r="I216" s="4"/>
      <c r="N216" s="4"/>
      <c r="Q216" s="14"/>
      <c r="R216" s="1"/>
      <c r="W216" s="22"/>
      <c r="X216" s="10"/>
      <c r="Y216" s="5"/>
      <c r="AA216" s="14"/>
      <c r="AC216" s="14"/>
      <c r="AD216" s="17"/>
      <c r="AF216" s="10"/>
      <c r="AH216" s="10"/>
      <c r="AI216" s="10"/>
      <c r="AJ216" s="10"/>
      <c r="AK216">
        <f t="shared" si="17"/>
        <v>0</v>
      </c>
      <c r="AM216" s="166" t="e">
        <f t="shared" si="18"/>
        <v>#DIV/0!</v>
      </c>
      <c r="AN216" s="21"/>
      <c r="AO216" s="13" t="str">
        <f t="shared" si="16"/>
        <v xml:space="preserve">   </v>
      </c>
    </row>
    <row r="217" spans="2:41" ht="27" hidden="1" customHeight="1">
      <c r="B217" s="4"/>
      <c r="C217" s="5"/>
      <c r="D217" s="6"/>
      <c r="E217" s="4"/>
      <c r="F217" s="4"/>
      <c r="G217" s="4"/>
      <c r="H217" s="6"/>
      <c r="I217" s="4"/>
      <c r="N217" s="4"/>
      <c r="Q217" s="14"/>
      <c r="R217" s="1"/>
      <c r="W217" s="22"/>
      <c r="X217" s="10"/>
      <c r="Y217" s="5"/>
      <c r="AA217" s="14"/>
      <c r="AC217" s="14"/>
      <c r="AD217" s="17"/>
      <c r="AF217" s="10"/>
      <c r="AH217" s="10"/>
      <c r="AI217" s="10"/>
      <c r="AJ217" s="10"/>
      <c r="AK217">
        <f t="shared" si="17"/>
        <v>0</v>
      </c>
      <c r="AM217" s="166" t="e">
        <f t="shared" si="18"/>
        <v>#DIV/0!</v>
      </c>
      <c r="AN217" s="21"/>
      <c r="AO217" s="13" t="str">
        <f t="shared" si="16"/>
        <v xml:space="preserve">   </v>
      </c>
    </row>
    <row r="218" spans="2:41" ht="27" hidden="1" customHeight="1">
      <c r="B218" s="4"/>
      <c r="C218" s="5"/>
      <c r="D218" s="6"/>
      <c r="E218" s="4"/>
      <c r="F218" s="4"/>
      <c r="G218" s="4"/>
      <c r="H218" s="6"/>
      <c r="I218" s="4"/>
      <c r="N218" s="4"/>
      <c r="Q218" s="14"/>
      <c r="R218" s="1"/>
      <c r="W218" s="22"/>
      <c r="X218" s="10"/>
      <c r="Y218" s="5"/>
      <c r="AA218" s="14"/>
      <c r="AC218" s="14"/>
      <c r="AD218" s="17"/>
      <c r="AF218" s="10"/>
      <c r="AH218" s="10"/>
      <c r="AI218" s="10"/>
      <c r="AJ218" s="10"/>
      <c r="AK218">
        <f t="shared" si="17"/>
        <v>0</v>
      </c>
      <c r="AM218" s="166" t="e">
        <f t="shared" si="18"/>
        <v>#DIV/0!</v>
      </c>
      <c r="AN218" s="21"/>
      <c r="AO218" s="13" t="str">
        <f t="shared" si="16"/>
        <v xml:space="preserve">   </v>
      </c>
    </row>
    <row r="219" spans="2:41" ht="27" hidden="1" customHeight="1">
      <c r="B219" s="4"/>
      <c r="C219" s="5"/>
      <c r="D219" s="6"/>
      <c r="E219" s="4"/>
      <c r="F219" s="4"/>
      <c r="G219" s="4"/>
      <c r="H219" s="6"/>
      <c r="I219" s="4"/>
      <c r="N219" s="4"/>
      <c r="Q219" s="14"/>
      <c r="R219" s="1"/>
      <c r="W219" s="22"/>
      <c r="X219" s="10"/>
      <c r="Y219" s="5"/>
      <c r="AA219" s="14"/>
      <c r="AC219" s="14"/>
      <c r="AD219" s="17"/>
      <c r="AF219" s="10"/>
      <c r="AH219" s="10"/>
      <c r="AI219" s="10"/>
      <c r="AJ219" s="10"/>
      <c r="AK219">
        <f t="shared" si="17"/>
        <v>0</v>
      </c>
      <c r="AM219" s="166" t="e">
        <f t="shared" si="18"/>
        <v>#DIV/0!</v>
      </c>
      <c r="AN219" s="21"/>
      <c r="AO219" s="13" t="str">
        <f t="shared" si="16"/>
        <v xml:space="preserve">   </v>
      </c>
    </row>
    <row r="220" spans="2:41" ht="27" hidden="1" customHeight="1">
      <c r="B220" s="4"/>
      <c r="C220" s="5"/>
      <c r="D220" s="6"/>
      <c r="E220" s="4"/>
      <c r="F220" s="4"/>
      <c r="G220" s="4"/>
      <c r="H220" s="6"/>
      <c r="I220" s="4"/>
      <c r="N220" s="4"/>
      <c r="Q220" s="14"/>
      <c r="R220" s="1"/>
      <c r="W220" s="22"/>
      <c r="X220" s="10"/>
      <c r="Y220" s="5"/>
      <c r="AA220" s="14"/>
      <c r="AC220" s="14"/>
      <c r="AD220" s="17"/>
      <c r="AF220" s="10"/>
      <c r="AH220" s="10"/>
      <c r="AI220" s="10"/>
      <c r="AJ220" s="10"/>
      <c r="AK220">
        <f t="shared" si="17"/>
        <v>0</v>
      </c>
      <c r="AM220" s="166" t="e">
        <f t="shared" si="18"/>
        <v>#DIV/0!</v>
      </c>
      <c r="AN220" s="21"/>
      <c r="AO220" s="13" t="str">
        <f t="shared" si="16"/>
        <v xml:space="preserve">   </v>
      </c>
    </row>
    <row r="221" spans="2:41" ht="27" hidden="1" customHeight="1">
      <c r="B221" s="4"/>
      <c r="C221" s="5"/>
      <c r="D221" s="6"/>
      <c r="E221" s="4"/>
      <c r="F221" s="4"/>
      <c r="G221" s="4"/>
      <c r="H221" s="6"/>
      <c r="I221" s="4"/>
      <c r="N221" s="4"/>
      <c r="Q221" s="14"/>
      <c r="R221" s="1"/>
      <c r="W221" s="22"/>
      <c r="X221" s="10"/>
      <c r="Y221" s="5"/>
      <c r="AA221" s="14"/>
      <c r="AC221" s="14"/>
      <c r="AD221" s="17"/>
      <c r="AF221" s="10"/>
      <c r="AH221" s="10"/>
      <c r="AI221" s="10"/>
      <c r="AJ221" s="10"/>
      <c r="AK221">
        <f t="shared" si="17"/>
        <v>0</v>
      </c>
      <c r="AM221" s="166" t="e">
        <f t="shared" si="18"/>
        <v>#DIV/0!</v>
      </c>
      <c r="AN221" s="21"/>
      <c r="AO221" s="13" t="str">
        <f t="shared" si="16"/>
        <v xml:space="preserve">   </v>
      </c>
    </row>
    <row r="222" spans="2:41" ht="27" hidden="1" customHeight="1">
      <c r="B222" s="4"/>
      <c r="C222" s="5"/>
      <c r="D222" s="6"/>
      <c r="E222" s="4"/>
      <c r="F222" s="4"/>
      <c r="G222" s="4"/>
      <c r="H222" s="6"/>
      <c r="I222" s="4"/>
      <c r="N222" s="4"/>
      <c r="Q222" s="14"/>
      <c r="R222" s="1"/>
      <c r="W222" s="22"/>
      <c r="X222" s="10"/>
      <c r="Y222" s="5"/>
      <c r="AA222" s="14"/>
      <c r="AC222" s="14"/>
      <c r="AD222" s="17"/>
      <c r="AF222" s="10"/>
      <c r="AH222" s="10"/>
      <c r="AI222" s="10"/>
      <c r="AJ222" s="10"/>
      <c r="AK222">
        <f t="shared" si="17"/>
        <v>0</v>
      </c>
      <c r="AM222" s="166" t="e">
        <f t="shared" si="18"/>
        <v>#DIV/0!</v>
      </c>
      <c r="AN222" s="21"/>
      <c r="AO222" s="13" t="str">
        <f t="shared" si="16"/>
        <v xml:space="preserve">   </v>
      </c>
    </row>
    <row r="223" spans="2:41" ht="27" hidden="1" customHeight="1">
      <c r="B223" s="4"/>
      <c r="C223" s="5"/>
      <c r="D223" s="6"/>
      <c r="E223" s="4"/>
      <c r="F223" s="4"/>
      <c r="G223" s="4"/>
      <c r="H223" s="6"/>
      <c r="I223" s="4"/>
      <c r="N223" s="4"/>
      <c r="Q223" s="14"/>
      <c r="R223" s="1"/>
      <c r="W223" s="22"/>
      <c r="X223" s="10"/>
      <c r="Y223" s="5"/>
      <c r="AA223" s="14"/>
      <c r="AC223" s="14"/>
      <c r="AD223" s="17"/>
      <c r="AF223" s="10"/>
      <c r="AH223" s="10"/>
      <c r="AI223" s="10"/>
      <c r="AJ223" s="10"/>
      <c r="AK223">
        <f t="shared" si="17"/>
        <v>0</v>
      </c>
      <c r="AM223" s="166" t="e">
        <f t="shared" si="18"/>
        <v>#DIV/0!</v>
      </c>
      <c r="AN223" s="21"/>
      <c r="AO223" s="13" t="str">
        <f t="shared" si="16"/>
        <v xml:space="preserve">   </v>
      </c>
    </row>
    <row r="224" spans="2:41" ht="27" hidden="1" customHeight="1">
      <c r="B224" s="4"/>
      <c r="C224" s="5"/>
      <c r="D224" s="6"/>
      <c r="E224" s="4"/>
      <c r="F224" s="4"/>
      <c r="G224" s="4"/>
      <c r="H224" s="6"/>
      <c r="I224" s="4"/>
      <c r="N224" s="4"/>
      <c r="Q224" s="14"/>
      <c r="R224" s="1"/>
      <c r="W224" s="22"/>
      <c r="X224" s="10"/>
      <c r="Y224" s="5"/>
      <c r="AA224" s="14"/>
      <c r="AC224" s="14"/>
      <c r="AD224" s="17"/>
      <c r="AF224" s="10"/>
      <c r="AH224" s="10"/>
      <c r="AI224" s="10"/>
      <c r="AJ224" s="10"/>
      <c r="AK224">
        <f t="shared" si="17"/>
        <v>0</v>
      </c>
      <c r="AM224" s="166" t="e">
        <f t="shared" si="18"/>
        <v>#DIV/0!</v>
      </c>
      <c r="AN224" s="21"/>
      <c r="AO224" s="13" t="str">
        <f t="shared" si="16"/>
        <v xml:space="preserve">   </v>
      </c>
    </row>
    <row r="225" spans="2:41" ht="27" hidden="1" customHeight="1">
      <c r="B225" s="4"/>
      <c r="C225" s="5"/>
      <c r="D225" s="6"/>
      <c r="E225" s="4"/>
      <c r="F225" s="4"/>
      <c r="G225" s="4"/>
      <c r="H225" s="6"/>
      <c r="I225" s="4"/>
      <c r="N225" s="4"/>
      <c r="Q225" s="14"/>
      <c r="R225" s="1"/>
      <c r="W225" s="22"/>
      <c r="X225" s="10"/>
      <c r="Y225" s="5"/>
      <c r="AA225" s="14"/>
      <c r="AC225" s="14"/>
      <c r="AD225" s="17"/>
      <c r="AF225" s="10"/>
      <c r="AH225" s="10"/>
      <c r="AI225" s="10"/>
      <c r="AJ225" s="10"/>
      <c r="AK225">
        <f t="shared" si="17"/>
        <v>0</v>
      </c>
      <c r="AM225" s="166" t="e">
        <f t="shared" si="18"/>
        <v>#DIV/0!</v>
      </c>
      <c r="AN225" s="21"/>
      <c r="AO225" s="13" t="str">
        <f t="shared" si="16"/>
        <v xml:space="preserve">   </v>
      </c>
    </row>
    <row r="226" spans="2:41" ht="27" hidden="1" customHeight="1">
      <c r="B226" s="4"/>
      <c r="C226" s="5"/>
      <c r="D226" s="6"/>
      <c r="E226" s="4"/>
      <c r="F226" s="4"/>
      <c r="G226" s="4"/>
      <c r="H226" s="6"/>
      <c r="I226" s="4"/>
      <c r="N226" s="4"/>
      <c r="Q226" s="14"/>
      <c r="R226" s="1"/>
      <c r="W226" s="22"/>
      <c r="X226" s="10"/>
      <c r="Y226" s="5"/>
      <c r="AA226" s="14"/>
      <c r="AC226" s="14"/>
      <c r="AD226" s="17"/>
      <c r="AF226" s="10"/>
      <c r="AH226" s="10"/>
      <c r="AI226" s="10"/>
      <c r="AJ226" s="10"/>
      <c r="AK226">
        <f t="shared" si="17"/>
        <v>0</v>
      </c>
      <c r="AM226" s="166" t="e">
        <f t="shared" si="18"/>
        <v>#DIV/0!</v>
      </c>
      <c r="AN226" s="21"/>
      <c r="AO226" s="13" t="str">
        <f t="shared" si="16"/>
        <v xml:space="preserve">   </v>
      </c>
    </row>
    <row r="227" spans="2:41" ht="27" hidden="1" customHeight="1">
      <c r="B227" s="4"/>
      <c r="C227" s="5"/>
      <c r="D227" s="6"/>
      <c r="E227" s="4"/>
      <c r="F227" s="4"/>
      <c r="G227" s="4"/>
      <c r="H227" s="6"/>
      <c r="I227" s="4"/>
      <c r="N227" s="4"/>
      <c r="Q227" s="14"/>
      <c r="R227" s="1"/>
      <c r="W227" s="22"/>
      <c r="X227" s="10"/>
      <c r="Y227" s="5"/>
      <c r="AA227" s="14"/>
      <c r="AC227" s="14"/>
      <c r="AD227" s="17"/>
      <c r="AF227" s="10"/>
      <c r="AH227" s="10"/>
      <c r="AI227" s="10"/>
      <c r="AJ227" s="10"/>
      <c r="AK227">
        <f t="shared" si="17"/>
        <v>0</v>
      </c>
      <c r="AM227" s="166" t="e">
        <f t="shared" si="18"/>
        <v>#DIV/0!</v>
      </c>
      <c r="AN227" s="21"/>
      <c r="AO227" s="13" t="str">
        <f t="shared" si="16"/>
        <v xml:space="preserve">   </v>
      </c>
    </row>
    <row r="228" spans="2:41" ht="27" hidden="1" customHeight="1">
      <c r="B228" s="4"/>
      <c r="C228" s="5"/>
      <c r="D228" s="6"/>
      <c r="E228" s="4"/>
      <c r="F228" s="4"/>
      <c r="G228" s="4"/>
      <c r="H228" s="6"/>
      <c r="I228" s="4"/>
      <c r="N228" s="4"/>
      <c r="Q228" s="14"/>
      <c r="R228" s="1"/>
      <c r="W228" s="22"/>
      <c r="X228" s="10"/>
      <c r="Y228" s="5"/>
      <c r="AA228" s="14"/>
      <c r="AC228" s="14"/>
      <c r="AD228" s="17"/>
      <c r="AF228" s="10"/>
      <c r="AH228" s="10"/>
      <c r="AI228" s="10"/>
      <c r="AJ228" s="10"/>
      <c r="AK228">
        <f t="shared" si="17"/>
        <v>0</v>
      </c>
      <c r="AM228" s="166" t="e">
        <f t="shared" si="18"/>
        <v>#DIV/0!</v>
      </c>
      <c r="AN228" s="21"/>
      <c r="AO228" s="13" t="str">
        <f t="shared" si="16"/>
        <v xml:space="preserve">   </v>
      </c>
    </row>
    <row r="229" spans="2:41" ht="27" hidden="1" customHeight="1">
      <c r="B229" s="4"/>
      <c r="C229" s="5"/>
      <c r="D229" s="6"/>
      <c r="E229" s="4"/>
      <c r="F229" s="4"/>
      <c r="G229" s="4"/>
      <c r="H229" s="6"/>
      <c r="I229" s="4"/>
      <c r="N229" s="4"/>
      <c r="Q229" s="14"/>
      <c r="R229" s="1"/>
      <c r="W229" s="22"/>
      <c r="X229" s="10"/>
      <c r="Y229" s="5"/>
      <c r="AA229" s="14"/>
      <c r="AC229" s="14"/>
      <c r="AD229" s="17"/>
      <c r="AF229" s="10"/>
      <c r="AH229" s="10"/>
      <c r="AI229" s="10"/>
      <c r="AJ229" s="10"/>
      <c r="AK229">
        <f t="shared" si="17"/>
        <v>0</v>
      </c>
      <c r="AM229" s="166" t="e">
        <f t="shared" si="18"/>
        <v>#DIV/0!</v>
      </c>
      <c r="AN229" s="21"/>
      <c r="AO229" s="13" t="str">
        <f t="shared" si="16"/>
        <v xml:space="preserve">   </v>
      </c>
    </row>
    <row r="230" spans="2:41" ht="27" hidden="1" customHeight="1">
      <c r="B230" s="4"/>
      <c r="C230" s="5"/>
      <c r="D230" s="6"/>
      <c r="E230" s="4"/>
      <c r="F230" s="4"/>
      <c r="G230" s="4"/>
      <c r="H230" s="6"/>
      <c r="I230" s="4"/>
      <c r="N230" s="4"/>
      <c r="Q230" s="14"/>
      <c r="R230" s="1"/>
      <c r="W230" s="22"/>
      <c r="X230" s="10"/>
      <c r="Y230" s="5"/>
      <c r="AA230" s="14"/>
      <c r="AC230" s="14"/>
      <c r="AD230" s="17"/>
      <c r="AF230" s="10"/>
      <c r="AH230" s="10"/>
      <c r="AI230" s="10"/>
      <c r="AJ230" s="10"/>
      <c r="AK230">
        <f t="shared" si="17"/>
        <v>0</v>
      </c>
      <c r="AM230" s="166" t="e">
        <f t="shared" si="18"/>
        <v>#DIV/0!</v>
      </c>
      <c r="AN230" s="21"/>
      <c r="AO230" s="13" t="str">
        <f t="shared" si="16"/>
        <v xml:space="preserve">   </v>
      </c>
    </row>
    <row r="231" spans="2:41" ht="27" hidden="1" customHeight="1">
      <c r="B231" s="4"/>
      <c r="C231" s="5"/>
      <c r="D231" s="6"/>
      <c r="E231" s="4"/>
      <c r="F231" s="4"/>
      <c r="G231" s="4"/>
      <c r="H231" s="6"/>
      <c r="I231" s="4"/>
      <c r="N231" s="4"/>
      <c r="Q231" s="14"/>
      <c r="R231" s="1"/>
      <c r="W231" s="22"/>
      <c r="X231" s="10"/>
      <c r="Y231" s="5"/>
      <c r="AA231" s="14"/>
      <c r="AC231" s="14"/>
      <c r="AD231" s="17"/>
      <c r="AF231" s="10"/>
      <c r="AH231" s="10"/>
      <c r="AI231" s="10"/>
      <c r="AJ231" s="10"/>
      <c r="AK231">
        <f t="shared" si="17"/>
        <v>0</v>
      </c>
      <c r="AM231" s="166" t="e">
        <f t="shared" si="18"/>
        <v>#DIV/0!</v>
      </c>
      <c r="AN231" s="21"/>
      <c r="AO231" s="13" t="str">
        <f t="shared" si="16"/>
        <v xml:space="preserve">   </v>
      </c>
    </row>
    <row r="232" spans="2:41" ht="27" hidden="1" customHeight="1">
      <c r="B232" s="4"/>
      <c r="C232" s="5"/>
      <c r="D232" s="6"/>
      <c r="E232" s="4"/>
      <c r="F232" s="4"/>
      <c r="G232" s="4"/>
      <c r="H232" s="6"/>
      <c r="I232" s="4"/>
      <c r="N232" s="4"/>
      <c r="Q232" s="14"/>
      <c r="R232" s="1"/>
      <c r="W232" s="22"/>
      <c r="X232" s="10"/>
      <c r="Y232" s="5"/>
      <c r="AA232" s="14"/>
      <c r="AC232" s="14"/>
      <c r="AD232" s="17"/>
      <c r="AF232" s="10"/>
      <c r="AH232" s="10"/>
      <c r="AI232" s="10"/>
      <c r="AJ232" s="10"/>
      <c r="AK232">
        <f t="shared" si="17"/>
        <v>0</v>
      </c>
      <c r="AM232" s="166" t="e">
        <f t="shared" si="18"/>
        <v>#DIV/0!</v>
      </c>
      <c r="AN232" s="21"/>
      <c r="AO232" s="13" t="str">
        <f t="shared" si="16"/>
        <v xml:space="preserve">   </v>
      </c>
    </row>
    <row r="233" spans="2:41" ht="27" hidden="1" customHeight="1">
      <c r="B233" s="4"/>
      <c r="C233" s="5"/>
      <c r="D233" s="6"/>
      <c r="E233" s="4"/>
      <c r="F233" s="4"/>
      <c r="G233" s="4"/>
      <c r="H233" s="6"/>
      <c r="I233" s="4"/>
      <c r="N233" s="4"/>
      <c r="Q233" s="14"/>
      <c r="R233" s="1"/>
      <c r="W233" s="22"/>
      <c r="X233" s="10"/>
      <c r="Y233" s="5"/>
      <c r="AA233" s="14"/>
      <c r="AC233" s="14"/>
      <c r="AD233" s="17"/>
      <c r="AF233" s="10"/>
      <c r="AH233" s="10"/>
      <c r="AI233" s="10"/>
      <c r="AJ233" s="10"/>
      <c r="AK233">
        <f t="shared" si="17"/>
        <v>0</v>
      </c>
      <c r="AM233" s="166" t="e">
        <f t="shared" si="18"/>
        <v>#DIV/0!</v>
      </c>
      <c r="AN233" s="21"/>
      <c r="AO233" s="13" t="str">
        <f t="shared" si="16"/>
        <v xml:space="preserve">   </v>
      </c>
    </row>
    <row r="234" spans="2:41" ht="27" hidden="1" customHeight="1">
      <c r="B234" s="4"/>
      <c r="C234" s="5"/>
      <c r="D234" s="6"/>
      <c r="E234" s="4"/>
      <c r="F234" s="4"/>
      <c r="G234" s="4"/>
      <c r="H234" s="6"/>
      <c r="I234" s="4"/>
      <c r="N234" s="4"/>
      <c r="Q234" s="14"/>
      <c r="R234" s="1"/>
      <c r="W234" s="22"/>
      <c r="X234" s="10"/>
      <c r="Y234" s="5"/>
      <c r="AA234" s="14"/>
      <c r="AC234" s="14"/>
      <c r="AD234" s="17"/>
      <c r="AF234" s="10"/>
      <c r="AH234" s="10"/>
      <c r="AI234" s="10"/>
      <c r="AJ234" s="10"/>
      <c r="AK234">
        <f t="shared" si="17"/>
        <v>0</v>
      </c>
      <c r="AM234" s="166" t="e">
        <f t="shared" si="18"/>
        <v>#DIV/0!</v>
      </c>
      <c r="AN234" s="21"/>
      <c r="AO234" s="13" t="str">
        <f t="shared" si="16"/>
        <v xml:space="preserve">   </v>
      </c>
    </row>
    <row r="235" spans="2:41" ht="27" hidden="1" customHeight="1">
      <c r="B235" s="4"/>
      <c r="C235" s="5"/>
      <c r="D235" s="6"/>
      <c r="E235" s="4"/>
      <c r="F235" s="4"/>
      <c r="G235" s="4"/>
      <c r="H235" s="6"/>
      <c r="I235" s="4"/>
      <c r="N235" s="4"/>
      <c r="Q235" s="14"/>
      <c r="R235" s="1"/>
      <c r="W235" s="22"/>
      <c r="X235" s="10"/>
      <c r="Y235" s="5"/>
      <c r="AA235" s="14"/>
      <c r="AC235" s="14"/>
      <c r="AD235" s="17"/>
      <c r="AF235" s="10"/>
      <c r="AH235" s="10"/>
      <c r="AI235" s="10"/>
      <c r="AJ235" s="10"/>
      <c r="AK235">
        <f t="shared" si="17"/>
        <v>0</v>
      </c>
      <c r="AM235" s="166" t="e">
        <f t="shared" si="18"/>
        <v>#DIV/0!</v>
      </c>
      <c r="AN235" s="21"/>
      <c r="AO235" s="13" t="str">
        <f t="shared" si="16"/>
        <v xml:space="preserve">   </v>
      </c>
    </row>
    <row r="236" spans="2:41" ht="27" hidden="1" customHeight="1">
      <c r="B236" s="4"/>
      <c r="C236" s="5"/>
      <c r="D236" s="6"/>
      <c r="E236" s="4"/>
      <c r="F236" s="4"/>
      <c r="G236" s="4"/>
      <c r="H236" s="6"/>
      <c r="I236" s="4"/>
      <c r="N236" s="4"/>
      <c r="Q236" s="14"/>
      <c r="R236" s="1"/>
      <c r="W236" s="22"/>
      <c r="X236" s="10"/>
      <c r="Y236" s="5"/>
      <c r="AA236" s="14"/>
      <c r="AC236" s="14"/>
      <c r="AD236" s="17"/>
      <c r="AF236" s="10"/>
      <c r="AH236" s="10"/>
      <c r="AI236" s="10"/>
      <c r="AJ236" s="10"/>
      <c r="AK236">
        <f t="shared" si="17"/>
        <v>0</v>
      </c>
      <c r="AM236" s="166" t="e">
        <f t="shared" si="18"/>
        <v>#DIV/0!</v>
      </c>
      <c r="AN236" s="21"/>
      <c r="AO236" s="13" t="str">
        <f t="shared" si="16"/>
        <v xml:space="preserve">   </v>
      </c>
    </row>
    <row r="237" spans="2:41" ht="27" hidden="1" customHeight="1">
      <c r="B237" s="4"/>
      <c r="C237" s="5"/>
      <c r="D237" s="6"/>
      <c r="E237" s="4"/>
      <c r="F237" s="4"/>
      <c r="G237" s="4"/>
      <c r="H237" s="6"/>
      <c r="I237" s="4"/>
      <c r="N237" s="4"/>
      <c r="Q237" s="14"/>
      <c r="R237" s="1"/>
      <c r="W237" s="22"/>
      <c r="X237" s="10"/>
      <c r="Y237" s="5"/>
      <c r="AA237" s="14"/>
      <c r="AC237" s="14"/>
      <c r="AD237" s="17"/>
      <c r="AF237" s="10"/>
      <c r="AH237" s="10"/>
      <c r="AI237" s="10"/>
      <c r="AJ237" s="10"/>
      <c r="AK237">
        <f t="shared" si="17"/>
        <v>0</v>
      </c>
      <c r="AM237" s="166" t="e">
        <f t="shared" si="18"/>
        <v>#DIV/0!</v>
      </c>
      <c r="AN237" s="21"/>
      <c r="AO237" s="13" t="str">
        <f t="shared" si="16"/>
        <v xml:space="preserve">   </v>
      </c>
    </row>
    <row r="238" spans="2:41" ht="27" hidden="1" customHeight="1">
      <c r="B238" s="4"/>
      <c r="C238" s="5"/>
      <c r="D238" s="6"/>
      <c r="E238" s="4"/>
      <c r="F238" s="4"/>
      <c r="G238" s="4"/>
      <c r="H238" s="6"/>
      <c r="I238" s="4"/>
      <c r="N238" s="4"/>
      <c r="Q238" s="14"/>
      <c r="R238" s="1"/>
      <c r="W238" s="22"/>
      <c r="X238" s="10"/>
      <c r="Y238" s="5"/>
      <c r="AA238" s="14"/>
      <c r="AC238" s="14"/>
      <c r="AD238" s="17"/>
      <c r="AF238" s="10"/>
      <c r="AH238" s="10"/>
      <c r="AI238" s="10"/>
      <c r="AJ238" s="10"/>
      <c r="AK238">
        <f t="shared" si="17"/>
        <v>0</v>
      </c>
      <c r="AM238" s="166" t="e">
        <f t="shared" si="18"/>
        <v>#DIV/0!</v>
      </c>
      <c r="AN238" s="21"/>
      <c r="AO238" s="13" t="str">
        <f t="shared" si="16"/>
        <v xml:space="preserve">   </v>
      </c>
    </row>
    <row r="239" spans="2:41" ht="27" hidden="1" customHeight="1">
      <c r="B239" s="4"/>
      <c r="C239" s="5"/>
      <c r="D239" s="6"/>
      <c r="E239" s="4"/>
      <c r="F239" s="4"/>
      <c r="G239" s="4"/>
      <c r="H239" s="6"/>
      <c r="I239" s="4"/>
      <c r="N239" s="4"/>
      <c r="Q239" s="14"/>
      <c r="R239" s="1"/>
      <c r="W239" s="22"/>
      <c r="X239" s="10"/>
      <c r="Y239" s="5"/>
      <c r="AA239" s="14"/>
      <c r="AC239" s="14"/>
      <c r="AD239" s="17"/>
      <c r="AF239" s="10"/>
      <c r="AH239" s="10"/>
      <c r="AI239" s="10"/>
      <c r="AJ239" s="10"/>
      <c r="AK239">
        <f t="shared" si="17"/>
        <v>0</v>
      </c>
      <c r="AM239" s="166" t="e">
        <f t="shared" si="18"/>
        <v>#DIV/0!</v>
      </c>
      <c r="AN239" s="21"/>
      <c r="AO239" s="13" t="str">
        <f t="shared" si="16"/>
        <v xml:space="preserve">   </v>
      </c>
    </row>
    <row r="240" spans="2:41" ht="27" hidden="1" customHeight="1">
      <c r="B240" s="4"/>
      <c r="C240" s="5"/>
      <c r="D240" s="6"/>
      <c r="E240" s="4"/>
      <c r="F240" s="4"/>
      <c r="G240" s="4"/>
      <c r="H240" s="6"/>
      <c r="I240" s="4"/>
      <c r="N240" s="4"/>
      <c r="Q240" s="14"/>
      <c r="R240" s="1"/>
      <c r="W240" s="22"/>
      <c r="X240" s="10"/>
      <c r="Y240" s="5"/>
      <c r="AA240" s="14"/>
      <c r="AC240" s="14"/>
      <c r="AD240" s="17"/>
      <c r="AF240" s="10"/>
      <c r="AH240" s="10"/>
      <c r="AI240" s="10"/>
      <c r="AJ240" s="10"/>
      <c r="AK240">
        <f t="shared" si="17"/>
        <v>0</v>
      </c>
      <c r="AM240" s="166" t="e">
        <f t="shared" si="18"/>
        <v>#DIV/0!</v>
      </c>
      <c r="AN240" s="21"/>
      <c r="AO240" s="13" t="str">
        <f t="shared" si="16"/>
        <v xml:space="preserve">   </v>
      </c>
    </row>
    <row r="241" spans="2:41" ht="27" hidden="1" customHeight="1">
      <c r="B241" s="4"/>
      <c r="C241" s="5"/>
      <c r="D241" s="6"/>
      <c r="E241" s="4"/>
      <c r="F241" s="4"/>
      <c r="G241" s="4"/>
      <c r="H241" s="6"/>
      <c r="I241" s="4"/>
      <c r="N241" s="4"/>
      <c r="Q241" s="14"/>
      <c r="R241" s="1"/>
      <c r="W241" s="22"/>
      <c r="X241" s="10"/>
      <c r="Y241" s="5"/>
      <c r="AA241" s="14"/>
      <c r="AC241" s="14"/>
      <c r="AD241" s="17"/>
      <c r="AF241" s="10"/>
      <c r="AH241" s="10"/>
      <c r="AI241" s="10"/>
      <c r="AJ241" s="10"/>
      <c r="AK241">
        <f t="shared" si="17"/>
        <v>0</v>
      </c>
      <c r="AM241" s="166" t="e">
        <f t="shared" si="18"/>
        <v>#DIV/0!</v>
      </c>
      <c r="AN241" s="21"/>
      <c r="AO241" s="13" t="str">
        <f t="shared" si="16"/>
        <v xml:space="preserve">   </v>
      </c>
    </row>
    <row r="242" spans="2:41" ht="27" hidden="1" customHeight="1">
      <c r="B242" s="4"/>
      <c r="C242" s="5"/>
      <c r="D242" s="6"/>
      <c r="E242" s="4"/>
      <c r="F242" s="4"/>
      <c r="G242" s="4"/>
      <c r="H242" s="6"/>
      <c r="I242" s="4"/>
      <c r="N242" s="4"/>
      <c r="Q242" s="14"/>
      <c r="R242" s="1"/>
      <c r="W242" s="22"/>
      <c r="X242" s="10"/>
      <c r="Y242" s="5"/>
      <c r="AA242" s="14"/>
      <c r="AC242" s="14"/>
      <c r="AD242" s="17"/>
      <c r="AF242" s="10"/>
      <c r="AH242" s="10"/>
      <c r="AI242" s="10"/>
      <c r="AJ242" s="10"/>
      <c r="AK242">
        <f t="shared" si="17"/>
        <v>0</v>
      </c>
      <c r="AM242" s="166" t="e">
        <f t="shared" si="18"/>
        <v>#DIV/0!</v>
      </c>
      <c r="AN242" s="21"/>
      <c r="AO242" s="13" t="str">
        <f t="shared" si="16"/>
        <v xml:space="preserve">   </v>
      </c>
    </row>
    <row r="243" spans="2:41" ht="27" hidden="1" customHeight="1">
      <c r="B243" s="4"/>
      <c r="C243" s="5"/>
      <c r="D243" s="6"/>
      <c r="E243" s="4"/>
      <c r="F243" s="4"/>
      <c r="G243" s="4"/>
      <c r="H243" s="6"/>
      <c r="I243" s="4"/>
      <c r="N243" s="4"/>
      <c r="Q243" s="14"/>
      <c r="R243" s="1"/>
      <c r="W243" s="22"/>
      <c r="X243" s="10"/>
      <c r="Y243" s="5"/>
      <c r="AA243" s="14"/>
      <c r="AC243" s="14"/>
      <c r="AD243" s="17"/>
      <c r="AF243" s="10"/>
      <c r="AH243" s="10"/>
      <c r="AI243" s="10"/>
      <c r="AJ243" s="10"/>
      <c r="AK243">
        <f t="shared" si="17"/>
        <v>0</v>
      </c>
      <c r="AM243" s="166" t="e">
        <f t="shared" si="18"/>
        <v>#DIV/0!</v>
      </c>
      <c r="AN243" s="21"/>
      <c r="AO243" s="13" t="str">
        <f t="shared" si="16"/>
        <v xml:space="preserve">   </v>
      </c>
    </row>
    <row r="244" spans="2:41" ht="27" hidden="1" customHeight="1">
      <c r="B244" s="4"/>
      <c r="C244" s="5"/>
      <c r="D244" s="6"/>
      <c r="E244" s="4"/>
      <c r="F244" s="4"/>
      <c r="G244" s="4"/>
      <c r="H244" s="6"/>
      <c r="I244" s="4"/>
      <c r="N244" s="4"/>
      <c r="Q244" s="14"/>
      <c r="R244" s="1"/>
      <c r="W244" s="22"/>
      <c r="X244" s="10"/>
      <c r="Y244" s="5"/>
      <c r="AA244" s="14"/>
      <c r="AC244" s="14"/>
      <c r="AD244" s="17"/>
      <c r="AF244" s="10"/>
      <c r="AH244" s="10"/>
      <c r="AI244" s="10"/>
      <c r="AJ244" s="10"/>
      <c r="AK244">
        <f t="shared" si="17"/>
        <v>0</v>
      </c>
      <c r="AM244" s="166" t="e">
        <f t="shared" si="18"/>
        <v>#DIV/0!</v>
      </c>
      <c r="AN244" s="21"/>
      <c r="AO244" s="13" t="str">
        <f t="shared" si="16"/>
        <v xml:space="preserve">   </v>
      </c>
    </row>
    <row r="245" spans="2:41" ht="27" hidden="1" customHeight="1">
      <c r="B245" s="4"/>
      <c r="C245" s="5"/>
      <c r="D245" s="6"/>
      <c r="E245" s="4"/>
      <c r="F245" s="4"/>
      <c r="G245" s="4"/>
      <c r="H245" s="6"/>
      <c r="I245" s="4"/>
      <c r="N245" s="4"/>
      <c r="Q245" s="14"/>
      <c r="R245" s="1"/>
      <c r="W245" s="22"/>
      <c r="X245" s="10"/>
      <c r="Y245" s="5"/>
      <c r="AA245" s="14"/>
      <c r="AC245" s="14"/>
      <c r="AD245" s="17"/>
      <c r="AF245" s="10"/>
      <c r="AH245" s="10"/>
      <c r="AI245" s="10"/>
      <c r="AJ245" s="10"/>
      <c r="AK245">
        <f t="shared" si="17"/>
        <v>0</v>
      </c>
      <c r="AM245" s="166" t="e">
        <f t="shared" si="18"/>
        <v>#DIV/0!</v>
      </c>
      <c r="AN245" s="21"/>
      <c r="AO245" s="13" t="str">
        <f t="shared" si="16"/>
        <v xml:space="preserve">   </v>
      </c>
    </row>
    <row r="246" spans="2:41" ht="27" hidden="1" customHeight="1">
      <c r="B246" s="4"/>
      <c r="C246" s="5"/>
      <c r="D246" s="6"/>
      <c r="E246" s="4"/>
      <c r="F246" s="4"/>
      <c r="G246" s="4"/>
      <c r="H246" s="6"/>
      <c r="I246" s="4"/>
      <c r="N246" s="4"/>
      <c r="Q246" s="14"/>
      <c r="R246" s="1"/>
      <c r="W246" s="22"/>
      <c r="X246" s="10"/>
      <c r="Y246" s="5"/>
      <c r="AA246" s="14"/>
      <c r="AC246" s="14"/>
      <c r="AD246" s="17"/>
      <c r="AF246" s="10"/>
      <c r="AH246" s="10"/>
      <c r="AI246" s="10"/>
      <c r="AJ246" s="10"/>
      <c r="AK246">
        <f t="shared" si="17"/>
        <v>0</v>
      </c>
      <c r="AM246" s="166" t="e">
        <f t="shared" si="18"/>
        <v>#DIV/0!</v>
      </c>
      <c r="AN246" s="21"/>
      <c r="AO246" s="13" t="str">
        <f t="shared" si="16"/>
        <v xml:space="preserve">   </v>
      </c>
    </row>
    <row r="247" spans="2:41" ht="27" hidden="1" customHeight="1">
      <c r="B247" s="4"/>
      <c r="C247" s="5"/>
      <c r="D247" s="6"/>
      <c r="E247" s="4"/>
      <c r="F247" s="4"/>
      <c r="G247" s="4"/>
      <c r="H247" s="6"/>
      <c r="I247" s="4"/>
      <c r="N247" s="4"/>
      <c r="Q247" s="14"/>
      <c r="R247" s="1"/>
      <c r="W247" s="22"/>
      <c r="X247" s="10"/>
      <c r="Y247" s="5"/>
      <c r="AA247" s="14"/>
      <c r="AC247" s="14"/>
      <c r="AD247" s="17"/>
      <c r="AF247" s="10"/>
      <c r="AH247" s="10"/>
      <c r="AI247" s="10"/>
      <c r="AJ247" s="10"/>
      <c r="AK247">
        <f t="shared" si="17"/>
        <v>0</v>
      </c>
      <c r="AM247" s="166" t="e">
        <f t="shared" si="18"/>
        <v>#DIV/0!</v>
      </c>
      <c r="AN247" s="21"/>
      <c r="AO247" s="13" t="str">
        <f t="shared" si="16"/>
        <v xml:space="preserve">   </v>
      </c>
    </row>
    <row r="248" spans="2:41" ht="27" hidden="1" customHeight="1">
      <c r="B248" s="4"/>
      <c r="C248" s="5"/>
      <c r="D248" s="6"/>
      <c r="E248" s="4"/>
      <c r="F248" s="4"/>
      <c r="G248" s="4"/>
      <c r="H248" s="6"/>
      <c r="I248" s="4"/>
      <c r="N248" s="4"/>
      <c r="Q248" s="14"/>
      <c r="R248" s="1"/>
      <c r="W248" s="22"/>
      <c r="X248" s="10"/>
      <c r="Y248" s="5"/>
      <c r="AA248" s="14"/>
      <c r="AC248" s="14"/>
      <c r="AD248" s="17"/>
      <c r="AF248" s="10"/>
      <c r="AH248" s="10"/>
      <c r="AI248" s="10"/>
      <c r="AJ248" s="10"/>
      <c r="AK248">
        <f t="shared" si="17"/>
        <v>0</v>
      </c>
      <c r="AM248" s="166" t="e">
        <f t="shared" si="18"/>
        <v>#DIV/0!</v>
      </c>
      <c r="AN248" s="21"/>
      <c r="AO248" s="13" t="str">
        <f t="shared" si="16"/>
        <v xml:space="preserve">   </v>
      </c>
    </row>
    <row r="249" spans="2:41" ht="27" hidden="1" customHeight="1">
      <c r="B249" s="4"/>
      <c r="C249" s="5"/>
      <c r="D249" s="6"/>
      <c r="E249" s="4"/>
      <c r="F249" s="4"/>
      <c r="G249" s="4"/>
      <c r="H249" s="6"/>
      <c r="I249" s="4"/>
      <c r="N249" s="4"/>
      <c r="Q249" s="14"/>
      <c r="R249" s="1"/>
      <c r="W249" s="22"/>
      <c r="X249" s="10"/>
      <c r="Y249" s="5"/>
      <c r="AA249" s="14"/>
      <c r="AC249" s="14"/>
      <c r="AD249" s="17"/>
      <c r="AF249" s="10"/>
      <c r="AH249" s="10"/>
      <c r="AI249" s="10"/>
      <c r="AJ249" s="10"/>
      <c r="AK249">
        <f t="shared" si="17"/>
        <v>0</v>
      </c>
      <c r="AM249" s="166" t="e">
        <f t="shared" si="18"/>
        <v>#DIV/0!</v>
      </c>
      <c r="AN249" s="21"/>
      <c r="AO249" s="13" t="str">
        <f t="shared" si="16"/>
        <v xml:space="preserve">   </v>
      </c>
    </row>
    <row r="250" spans="2:41" ht="27" hidden="1" customHeight="1">
      <c r="B250" s="4"/>
      <c r="C250" s="5"/>
      <c r="D250" s="6"/>
      <c r="E250" s="4"/>
      <c r="F250" s="4"/>
      <c r="G250" s="4"/>
      <c r="H250" s="6"/>
      <c r="I250" s="4"/>
      <c r="N250" s="4"/>
      <c r="Q250" s="14"/>
      <c r="R250" s="1"/>
      <c r="W250" s="22"/>
      <c r="X250" s="10"/>
      <c r="Y250" s="5"/>
      <c r="AA250" s="14"/>
      <c r="AC250" s="14"/>
      <c r="AD250" s="17"/>
      <c r="AF250" s="10"/>
      <c r="AH250" s="10"/>
      <c r="AI250" s="10"/>
      <c r="AJ250" s="10"/>
      <c r="AK250">
        <f t="shared" si="17"/>
        <v>0</v>
      </c>
      <c r="AM250" s="166" t="e">
        <f t="shared" si="18"/>
        <v>#DIV/0!</v>
      </c>
      <c r="AN250" s="21"/>
      <c r="AO250" s="13" t="str">
        <f t="shared" si="16"/>
        <v xml:space="preserve">   </v>
      </c>
    </row>
    <row r="251" spans="2:41" ht="27" hidden="1" customHeight="1">
      <c r="B251" s="4"/>
      <c r="C251" s="5"/>
      <c r="D251" s="6"/>
      <c r="E251" s="4"/>
      <c r="F251" s="4"/>
      <c r="G251" s="4"/>
      <c r="H251" s="6"/>
      <c r="I251" s="4"/>
      <c r="N251" s="4"/>
      <c r="Q251" s="14"/>
      <c r="R251" s="1"/>
      <c r="W251" s="22"/>
      <c r="X251" s="10"/>
      <c r="Y251" s="5"/>
      <c r="AA251" s="14"/>
      <c r="AC251" s="14"/>
      <c r="AD251" s="17"/>
      <c r="AF251" s="10"/>
      <c r="AH251" s="10"/>
      <c r="AI251" s="10"/>
      <c r="AJ251" s="10"/>
      <c r="AK251">
        <f t="shared" si="17"/>
        <v>0</v>
      </c>
      <c r="AM251" s="166" t="e">
        <f t="shared" si="18"/>
        <v>#DIV/0!</v>
      </c>
      <c r="AN251" s="21"/>
      <c r="AO251" s="13" t="str">
        <f t="shared" si="16"/>
        <v xml:space="preserve">   </v>
      </c>
    </row>
    <row r="252" spans="2:41" ht="27" hidden="1" customHeight="1">
      <c r="B252" s="4"/>
      <c r="C252" s="5"/>
      <c r="D252" s="6"/>
      <c r="E252" s="4"/>
      <c r="F252" s="4"/>
      <c r="G252" s="4"/>
      <c r="H252" s="6"/>
      <c r="I252" s="4"/>
      <c r="N252" s="4"/>
      <c r="Q252" s="14"/>
      <c r="R252" s="1"/>
      <c r="W252" s="22"/>
      <c r="X252" s="10"/>
      <c r="Y252" s="5"/>
      <c r="AA252" s="14"/>
      <c r="AC252" s="14"/>
      <c r="AD252" s="17"/>
      <c r="AF252" s="10"/>
      <c r="AH252" s="10"/>
      <c r="AI252" s="10"/>
      <c r="AJ252" s="10"/>
      <c r="AK252">
        <f t="shared" si="17"/>
        <v>0</v>
      </c>
      <c r="AM252" s="166" t="e">
        <f t="shared" si="18"/>
        <v>#DIV/0!</v>
      </c>
      <c r="AN252" s="21"/>
      <c r="AO252" s="13" t="str">
        <f t="shared" si="16"/>
        <v xml:space="preserve">   </v>
      </c>
    </row>
    <row r="253" spans="2:41" ht="27" hidden="1" customHeight="1">
      <c r="B253" s="4"/>
      <c r="C253" s="5"/>
      <c r="D253" s="6"/>
      <c r="E253" s="4"/>
      <c r="F253" s="4"/>
      <c r="G253" s="4"/>
      <c r="H253" s="6"/>
      <c r="I253" s="4"/>
      <c r="N253" s="4"/>
      <c r="Q253" s="14"/>
      <c r="R253" s="1"/>
      <c r="W253" s="22"/>
      <c r="X253" s="10"/>
      <c r="Y253" s="5"/>
      <c r="AA253" s="14"/>
      <c r="AC253" s="14"/>
      <c r="AD253" s="17"/>
      <c r="AF253" s="10"/>
      <c r="AH253" s="10"/>
      <c r="AI253" s="10"/>
      <c r="AJ253" s="10"/>
      <c r="AK253">
        <f t="shared" si="17"/>
        <v>0</v>
      </c>
      <c r="AM253" s="166" t="e">
        <f t="shared" si="18"/>
        <v>#DIV/0!</v>
      </c>
      <c r="AN253" s="21"/>
      <c r="AO253" s="13" t="str">
        <f t="shared" si="16"/>
        <v xml:space="preserve">   </v>
      </c>
    </row>
    <row r="254" spans="2:41" ht="27" hidden="1" customHeight="1">
      <c r="B254" s="4"/>
      <c r="C254" s="5"/>
      <c r="D254" s="6"/>
      <c r="E254" s="4"/>
      <c r="F254" s="4"/>
      <c r="G254" s="4"/>
      <c r="H254" s="6"/>
      <c r="I254" s="4"/>
      <c r="N254" s="4"/>
      <c r="Q254" s="14"/>
      <c r="R254" s="1"/>
      <c r="W254" s="22"/>
      <c r="X254" s="10"/>
      <c r="Y254" s="5"/>
      <c r="AA254" s="14"/>
      <c r="AC254" s="14"/>
      <c r="AD254" s="17"/>
      <c r="AF254" s="10"/>
      <c r="AH254" s="10"/>
      <c r="AI254" s="10"/>
      <c r="AJ254" s="10"/>
      <c r="AK254">
        <f t="shared" si="17"/>
        <v>0</v>
      </c>
      <c r="AM254" s="166" t="e">
        <f t="shared" si="18"/>
        <v>#DIV/0!</v>
      </c>
      <c r="AN254" s="21"/>
      <c r="AO254" s="13" t="str">
        <f t="shared" si="16"/>
        <v xml:space="preserve">   </v>
      </c>
    </row>
    <row r="255" spans="2:41" ht="27" hidden="1" customHeight="1">
      <c r="B255" s="4"/>
      <c r="C255" s="5"/>
      <c r="D255" s="6"/>
      <c r="E255" s="4"/>
      <c r="F255" s="4"/>
      <c r="G255" s="4"/>
      <c r="H255" s="6"/>
      <c r="I255" s="4"/>
      <c r="N255" s="4"/>
      <c r="Q255" s="14"/>
      <c r="R255" s="1"/>
      <c r="W255" s="22"/>
      <c r="X255" s="10"/>
      <c r="Y255" s="5"/>
      <c r="AA255" s="14"/>
      <c r="AC255" s="14"/>
      <c r="AD255" s="17"/>
      <c r="AF255" s="10"/>
      <c r="AH255" s="10"/>
      <c r="AI255" s="10"/>
      <c r="AJ255" s="10"/>
      <c r="AK255">
        <f t="shared" si="17"/>
        <v>0</v>
      </c>
      <c r="AM255" s="166" t="e">
        <f t="shared" si="18"/>
        <v>#DIV/0!</v>
      </c>
      <c r="AN255" s="21"/>
      <c r="AO255" s="13" t="str">
        <f t="shared" ref="AO255:AO276" si="19">+C255&amp;" "&amp;D255&amp;" "&amp;" "&amp;U255</f>
        <v xml:space="preserve">   </v>
      </c>
    </row>
    <row r="256" spans="2:41" ht="27" hidden="1" customHeight="1">
      <c r="B256" s="4"/>
      <c r="C256" s="5"/>
      <c r="D256" s="6"/>
      <c r="E256" s="4"/>
      <c r="F256" s="4"/>
      <c r="G256" s="4"/>
      <c r="H256" s="6"/>
      <c r="I256" s="4"/>
      <c r="N256" s="4"/>
      <c r="Q256" s="14"/>
      <c r="R256" s="1"/>
      <c r="W256" s="22"/>
      <c r="X256" s="10"/>
      <c r="Y256" s="5"/>
      <c r="AA256" s="14"/>
      <c r="AC256" s="14"/>
      <c r="AD256" s="17"/>
      <c r="AF256" s="10"/>
      <c r="AH256" s="10"/>
      <c r="AI256" s="10"/>
      <c r="AJ256" s="10"/>
      <c r="AK256">
        <f t="shared" si="17"/>
        <v>0</v>
      </c>
      <c r="AM256" s="166" t="e">
        <f t="shared" si="18"/>
        <v>#DIV/0!</v>
      </c>
      <c r="AN256" s="21"/>
      <c r="AO256" s="13" t="str">
        <f t="shared" si="19"/>
        <v xml:space="preserve">   </v>
      </c>
    </row>
    <row r="257" spans="2:41" ht="27" hidden="1" customHeight="1">
      <c r="B257" s="4"/>
      <c r="C257" s="5"/>
      <c r="D257" s="6"/>
      <c r="E257" s="4"/>
      <c r="F257" s="4"/>
      <c r="G257" s="4"/>
      <c r="H257" s="6"/>
      <c r="I257" s="4"/>
      <c r="N257" s="4"/>
      <c r="Q257" s="14"/>
      <c r="R257" s="1"/>
      <c r="W257" s="22"/>
      <c r="X257" s="10"/>
      <c r="Y257" s="5"/>
      <c r="AA257" s="14"/>
      <c r="AC257" s="14"/>
      <c r="AD257" s="17"/>
      <c r="AF257" s="10"/>
      <c r="AH257" s="10"/>
      <c r="AI257" s="10"/>
      <c r="AJ257" s="10"/>
      <c r="AK257">
        <f t="shared" si="17"/>
        <v>0</v>
      </c>
      <c r="AM257" s="166" t="e">
        <f t="shared" si="18"/>
        <v>#DIV/0!</v>
      </c>
      <c r="AN257" s="21"/>
      <c r="AO257" s="13" t="str">
        <f t="shared" si="19"/>
        <v xml:space="preserve">   </v>
      </c>
    </row>
    <row r="258" spans="2:41" ht="27" hidden="1" customHeight="1">
      <c r="B258" s="4"/>
      <c r="C258" s="5"/>
      <c r="D258" s="6"/>
      <c r="E258" s="4"/>
      <c r="F258" s="4"/>
      <c r="G258" s="4"/>
      <c r="H258" s="6"/>
      <c r="I258" s="4"/>
      <c r="N258" s="4"/>
      <c r="Q258" s="14"/>
      <c r="R258" s="1"/>
      <c r="W258" s="22"/>
      <c r="X258" s="10"/>
      <c r="Y258" s="5"/>
      <c r="AA258" s="14"/>
      <c r="AC258" s="14"/>
      <c r="AD258" s="17"/>
      <c r="AF258" s="10"/>
      <c r="AH258" s="10"/>
      <c r="AI258" s="10"/>
      <c r="AJ258" s="10"/>
      <c r="AK258">
        <f t="shared" si="17"/>
        <v>0</v>
      </c>
      <c r="AM258" s="166" t="e">
        <f t="shared" si="18"/>
        <v>#DIV/0!</v>
      </c>
      <c r="AN258" s="21"/>
      <c r="AO258" s="13" t="str">
        <f t="shared" si="19"/>
        <v xml:space="preserve">   </v>
      </c>
    </row>
    <row r="259" spans="2:41" ht="27" hidden="1" customHeight="1">
      <c r="B259" s="4"/>
      <c r="C259" s="5"/>
      <c r="D259" s="6"/>
      <c r="E259" s="4"/>
      <c r="F259" s="4"/>
      <c r="G259" s="4"/>
      <c r="H259" s="6"/>
      <c r="I259" s="4"/>
      <c r="N259" s="4"/>
      <c r="Q259" s="14"/>
      <c r="R259" s="1"/>
      <c r="W259" s="22"/>
      <c r="X259" s="10"/>
      <c r="Y259" s="5"/>
      <c r="AA259" s="14"/>
      <c r="AC259" s="14"/>
      <c r="AD259" s="17"/>
      <c r="AF259" s="10"/>
      <c r="AH259" s="10"/>
      <c r="AI259" s="10"/>
      <c r="AJ259" s="10"/>
      <c r="AK259">
        <f t="shared" si="17"/>
        <v>0</v>
      </c>
      <c r="AM259" s="166" t="e">
        <f t="shared" si="18"/>
        <v>#DIV/0!</v>
      </c>
      <c r="AN259" s="21"/>
      <c r="AO259" s="13" t="str">
        <f t="shared" si="19"/>
        <v xml:space="preserve">   </v>
      </c>
    </row>
    <row r="260" spans="2:41" ht="27" hidden="1" customHeight="1">
      <c r="B260" s="4"/>
      <c r="C260" s="5"/>
      <c r="D260" s="6"/>
      <c r="E260" s="4"/>
      <c r="F260" s="4"/>
      <c r="G260" s="4"/>
      <c r="H260" s="6"/>
      <c r="I260" s="4"/>
      <c r="N260" s="4"/>
      <c r="Q260" s="14"/>
      <c r="R260" s="1"/>
      <c r="W260" s="22"/>
      <c r="X260" s="10"/>
      <c r="Y260" s="5"/>
      <c r="AA260" s="14"/>
      <c r="AC260" s="14"/>
      <c r="AD260" s="17"/>
      <c r="AF260" s="10"/>
      <c r="AH260" s="10"/>
      <c r="AI260" s="10"/>
      <c r="AJ260" s="10"/>
      <c r="AK260">
        <f t="shared" ref="AK260:AK276" si="20">R260*$AM$1</f>
        <v>0</v>
      </c>
      <c r="AM260" s="166" t="e">
        <f t="shared" ref="AM260:AM276" si="21">AK260/X260</f>
        <v>#DIV/0!</v>
      </c>
      <c r="AN260" s="21"/>
      <c r="AO260" s="13" t="str">
        <f t="shared" si="19"/>
        <v xml:space="preserve">   </v>
      </c>
    </row>
    <row r="261" spans="2:41" ht="27" hidden="1" customHeight="1">
      <c r="B261" s="4"/>
      <c r="C261" s="5"/>
      <c r="D261" s="6"/>
      <c r="E261" s="4"/>
      <c r="F261" s="4"/>
      <c r="G261" s="4"/>
      <c r="H261" s="6"/>
      <c r="I261" s="4"/>
      <c r="N261" s="4"/>
      <c r="Q261" s="14"/>
      <c r="R261" s="1"/>
      <c r="W261" s="22"/>
      <c r="X261" s="10"/>
      <c r="Y261" s="5"/>
      <c r="AA261" s="14"/>
      <c r="AC261" s="14"/>
      <c r="AD261" s="17"/>
      <c r="AF261" s="10"/>
      <c r="AH261" s="10"/>
      <c r="AI261" s="10"/>
      <c r="AJ261" s="10"/>
      <c r="AK261">
        <f t="shared" si="20"/>
        <v>0</v>
      </c>
      <c r="AM261" s="166" t="e">
        <f t="shared" si="21"/>
        <v>#DIV/0!</v>
      </c>
      <c r="AN261" s="21"/>
      <c r="AO261" s="13" t="str">
        <f t="shared" si="19"/>
        <v xml:space="preserve">   </v>
      </c>
    </row>
    <row r="262" spans="2:41" ht="27" hidden="1" customHeight="1">
      <c r="B262" s="4"/>
      <c r="C262" s="5"/>
      <c r="D262" s="6"/>
      <c r="E262" s="4"/>
      <c r="F262" s="4"/>
      <c r="G262" s="4"/>
      <c r="H262" s="6"/>
      <c r="I262" s="4"/>
      <c r="N262" s="4"/>
      <c r="Q262" s="14"/>
      <c r="R262" s="1"/>
      <c r="W262" s="22"/>
      <c r="X262" s="10"/>
      <c r="Y262" s="5"/>
      <c r="AA262" s="14"/>
      <c r="AC262" s="14"/>
      <c r="AD262" s="17"/>
      <c r="AF262" s="10"/>
      <c r="AH262" s="10"/>
      <c r="AI262" s="10"/>
      <c r="AJ262" s="10"/>
      <c r="AK262">
        <f t="shared" si="20"/>
        <v>0</v>
      </c>
      <c r="AM262" s="166" t="e">
        <f t="shared" si="21"/>
        <v>#DIV/0!</v>
      </c>
      <c r="AN262" s="21"/>
      <c r="AO262" s="13" t="str">
        <f t="shared" si="19"/>
        <v xml:space="preserve">   </v>
      </c>
    </row>
    <row r="263" spans="2:41" ht="27" hidden="1" customHeight="1">
      <c r="B263" s="4"/>
      <c r="C263" s="5"/>
      <c r="D263" s="6"/>
      <c r="E263" s="4"/>
      <c r="F263" s="4"/>
      <c r="G263" s="4"/>
      <c r="H263" s="6"/>
      <c r="I263" s="4"/>
      <c r="N263" s="4"/>
      <c r="Q263" s="14"/>
      <c r="R263" s="1"/>
      <c r="W263" s="22"/>
      <c r="X263" s="10"/>
      <c r="Y263" s="5"/>
      <c r="AA263" s="14"/>
      <c r="AC263" s="14"/>
      <c r="AD263" s="17"/>
      <c r="AF263" s="10"/>
      <c r="AH263" s="10"/>
      <c r="AI263" s="10"/>
      <c r="AJ263" s="10"/>
      <c r="AK263">
        <f t="shared" si="20"/>
        <v>0</v>
      </c>
      <c r="AM263" s="166" t="e">
        <f t="shared" si="21"/>
        <v>#DIV/0!</v>
      </c>
      <c r="AN263" s="21"/>
      <c r="AO263" s="13" t="str">
        <f t="shared" si="19"/>
        <v xml:space="preserve">   </v>
      </c>
    </row>
    <row r="264" spans="2:41" ht="27" hidden="1" customHeight="1">
      <c r="B264" s="4"/>
      <c r="C264" s="5"/>
      <c r="D264" s="6"/>
      <c r="E264" s="4"/>
      <c r="F264" s="4"/>
      <c r="G264" s="4"/>
      <c r="H264" s="6"/>
      <c r="I264" s="4"/>
      <c r="N264" s="4"/>
      <c r="Q264" s="14"/>
      <c r="R264" s="1"/>
      <c r="W264" s="22"/>
      <c r="X264" s="10"/>
      <c r="Y264" s="5"/>
      <c r="AA264" s="14"/>
      <c r="AC264" s="14"/>
      <c r="AD264" s="17"/>
      <c r="AF264" s="10"/>
      <c r="AH264" s="10"/>
      <c r="AI264" s="10"/>
      <c r="AJ264" s="10"/>
      <c r="AK264">
        <f t="shared" si="20"/>
        <v>0</v>
      </c>
      <c r="AM264" s="166" t="e">
        <f t="shared" si="21"/>
        <v>#DIV/0!</v>
      </c>
      <c r="AN264" s="21"/>
      <c r="AO264" s="13" t="str">
        <f t="shared" si="19"/>
        <v xml:space="preserve">   </v>
      </c>
    </row>
    <row r="265" spans="2:41" ht="27" hidden="1" customHeight="1">
      <c r="B265" s="4"/>
      <c r="C265" s="5"/>
      <c r="D265" s="6"/>
      <c r="E265" s="4"/>
      <c r="F265" s="4"/>
      <c r="G265" s="4"/>
      <c r="H265" s="6"/>
      <c r="I265" s="4"/>
      <c r="N265" s="4"/>
      <c r="Q265" s="14"/>
      <c r="R265" s="1"/>
      <c r="W265" s="22"/>
      <c r="X265" s="10"/>
      <c r="Y265" s="5"/>
      <c r="AA265" s="14"/>
      <c r="AC265" s="14"/>
      <c r="AD265" s="17"/>
      <c r="AF265" s="10"/>
      <c r="AH265" s="10"/>
      <c r="AI265" s="10"/>
      <c r="AJ265" s="10"/>
      <c r="AK265">
        <f t="shared" si="20"/>
        <v>0</v>
      </c>
      <c r="AM265" s="166" t="e">
        <f t="shared" si="21"/>
        <v>#DIV/0!</v>
      </c>
      <c r="AN265" s="21"/>
      <c r="AO265" s="13" t="str">
        <f t="shared" si="19"/>
        <v xml:space="preserve">   </v>
      </c>
    </row>
    <row r="266" spans="2:41" ht="27" hidden="1" customHeight="1">
      <c r="B266" s="4"/>
      <c r="C266" s="5"/>
      <c r="D266" s="6"/>
      <c r="E266" s="4"/>
      <c r="F266" s="4"/>
      <c r="G266" s="4"/>
      <c r="H266" s="6"/>
      <c r="I266" s="4"/>
      <c r="N266" s="4"/>
      <c r="Q266" s="14"/>
      <c r="R266" s="1"/>
      <c r="W266" s="22"/>
      <c r="X266" s="10"/>
      <c r="Y266" s="5"/>
      <c r="AA266" s="14"/>
      <c r="AC266" s="14"/>
      <c r="AD266" s="17"/>
      <c r="AF266" s="10"/>
      <c r="AH266" s="10"/>
      <c r="AI266" s="10"/>
      <c r="AJ266" s="10"/>
      <c r="AK266">
        <f t="shared" si="20"/>
        <v>0</v>
      </c>
      <c r="AM266" s="166" t="e">
        <f t="shared" si="21"/>
        <v>#DIV/0!</v>
      </c>
      <c r="AN266" s="21"/>
      <c r="AO266" s="13" t="str">
        <f t="shared" si="19"/>
        <v xml:space="preserve">   </v>
      </c>
    </row>
    <row r="267" spans="2:41" ht="27" hidden="1" customHeight="1">
      <c r="B267" s="4"/>
      <c r="C267" s="5"/>
      <c r="D267" s="6"/>
      <c r="E267" s="4"/>
      <c r="F267" s="4"/>
      <c r="G267" s="4"/>
      <c r="H267" s="6"/>
      <c r="I267" s="4"/>
      <c r="N267" s="4"/>
      <c r="Q267" s="14"/>
      <c r="R267" s="1"/>
      <c r="W267" s="22"/>
      <c r="X267" s="10"/>
      <c r="Y267" s="5"/>
      <c r="AA267" s="14"/>
      <c r="AC267" s="14"/>
      <c r="AD267" s="17"/>
      <c r="AF267" s="10"/>
      <c r="AH267" s="10"/>
      <c r="AI267" s="10"/>
      <c r="AJ267" s="10"/>
      <c r="AK267">
        <f t="shared" si="20"/>
        <v>0</v>
      </c>
      <c r="AM267" s="166" t="e">
        <f t="shared" si="21"/>
        <v>#DIV/0!</v>
      </c>
      <c r="AN267" s="21"/>
      <c r="AO267" s="13" t="str">
        <f t="shared" si="19"/>
        <v xml:space="preserve">   </v>
      </c>
    </row>
    <row r="268" spans="2:41" ht="27" hidden="1" customHeight="1">
      <c r="B268" s="4"/>
      <c r="C268" s="5"/>
      <c r="D268" s="6"/>
      <c r="E268" s="4"/>
      <c r="F268" s="4"/>
      <c r="G268" s="4"/>
      <c r="H268" s="6"/>
      <c r="I268" s="4"/>
      <c r="N268" s="4"/>
      <c r="Q268" s="14"/>
      <c r="R268" s="1"/>
      <c r="W268" s="22"/>
      <c r="X268" s="10"/>
      <c r="Y268" s="5"/>
      <c r="AA268" s="14"/>
      <c r="AC268" s="14"/>
      <c r="AD268" s="17"/>
      <c r="AF268" s="10"/>
      <c r="AH268" s="10"/>
      <c r="AI268" s="10"/>
      <c r="AJ268" s="10"/>
      <c r="AK268">
        <f t="shared" si="20"/>
        <v>0</v>
      </c>
      <c r="AM268" s="166" t="e">
        <f t="shared" si="21"/>
        <v>#DIV/0!</v>
      </c>
      <c r="AN268" s="21"/>
      <c r="AO268" s="13" t="str">
        <f t="shared" si="19"/>
        <v xml:space="preserve">   </v>
      </c>
    </row>
    <row r="269" spans="2:41" ht="27" hidden="1" customHeight="1">
      <c r="B269" s="4"/>
      <c r="C269" s="5"/>
      <c r="D269" s="6"/>
      <c r="E269" s="4"/>
      <c r="F269" s="4"/>
      <c r="G269" s="4"/>
      <c r="H269" s="6"/>
      <c r="I269" s="4"/>
      <c r="N269" s="4"/>
      <c r="Q269" s="14"/>
      <c r="R269" s="1"/>
      <c r="W269" s="22"/>
      <c r="X269" s="10"/>
      <c r="Y269" s="5"/>
      <c r="AA269" s="14"/>
      <c r="AC269" s="14"/>
      <c r="AD269" s="17"/>
      <c r="AF269" s="10"/>
      <c r="AH269" s="10"/>
      <c r="AI269" s="10"/>
      <c r="AJ269" s="10"/>
      <c r="AK269">
        <f t="shared" si="20"/>
        <v>0</v>
      </c>
      <c r="AM269" s="166" t="e">
        <f t="shared" si="21"/>
        <v>#DIV/0!</v>
      </c>
      <c r="AN269" s="21"/>
      <c r="AO269" s="13" t="str">
        <f t="shared" si="19"/>
        <v xml:space="preserve">   </v>
      </c>
    </row>
    <row r="270" spans="2:41" ht="27" hidden="1" customHeight="1">
      <c r="B270" s="4"/>
      <c r="C270" s="5"/>
      <c r="D270" s="6"/>
      <c r="E270" s="4"/>
      <c r="F270" s="4"/>
      <c r="G270" s="4"/>
      <c r="H270" s="6"/>
      <c r="I270" s="4"/>
      <c r="N270" s="4"/>
      <c r="Q270" s="14"/>
      <c r="R270" s="1"/>
      <c r="W270" s="22"/>
      <c r="X270" s="10"/>
      <c r="Y270" s="5"/>
      <c r="AA270" s="14"/>
      <c r="AC270" s="14"/>
      <c r="AD270" s="17"/>
      <c r="AF270" s="10"/>
      <c r="AH270" s="10"/>
      <c r="AI270" s="10"/>
      <c r="AJ270" s="10"/>
      <c r="AK270">
        <f t="shared" si="20"/>
        <v>0</v>
      </c>
      <c r="AM270" s="166" t="e">
        <f t="shared" si="21"/>
        <v>#DIV/0!</v>
      </c>
      <c r="AN270" s="21"/>
      <c r="AO270" s="13" t="str">
        <f t="shared" si="19"/>
        <v xml:space="preserve">   </v>
      </c>
    </row>
    <row r="271" spans="2:41" ht="27" hidden="1" customHeight="1">
      <c r="B271" s="4"/>
      <c r="C271" s="5"/>
      <c r="D271" s="6"/>
      <c r="E271" s="4"/>
      <c r="F271" s="4"/>
      <c r="G271" s="4"/>
      <c r="H271" s="6"/>
      <c r="I271" s="4"/>
      <c r="N271" s="4"/>
      <c r="Q271" s="14"/>
      <c r="R271" s="1"/>
      <c r="W271" s="22"/>
      <c r="X271" s="10"/>
      <c r="Y271" s="5"/>
      <c r="AA271" s="14"/>
      <c r="AC271" s="14"/>
      <c r="AD271" s="17"/>
      <c r="AF271" s="10"/>
      <c r="AH271" s="10"/>
      <c r="AI271" s="10"/>
      <c r="AJ271" s="10"/>
      <c r="AK271">
        <f t="shared" si="20"/>
        <v>0</v>
      </c>
      <c r="AM271" s="166" t="e">
        <f t="shared" si="21"/>
        <v>#DIV/0!</v>
      </c>
      <c r="AN271" s="21"/>
      <c r="AO271" s="13" t="str">
        <f t="shared" si="19"/>
        <v xml:space="preserve">   </v>
      </c>
    </row>
    <row r="272" spans="2:41" ht="27" hidden="1" customHeight="1">
      <c r="B272" s="4"/>
      <c r="C272" s="5"/>
      <c r="D272" s="6"/>
      <c r="E272" s="4"/>
      <c r="F272" s="4"/>
      <c r="G272" s="4"/>
      <c r="H272" s="6"/>
      <c r="I272" s="4"/>
      <c r="N272" s="4"/>
      <c r="Q272" s="14"/>
      <c r="R272" s="1"/>
      <c r="W272" s="22"/>
      <c r="X272" s="10"/>
      <c r="Y272" s="5"/>
      <c r="AA272" s="14"/>
      <c r="AC272" s="14"/>
      <c r="AD272" s="17"/>
      <c r="AF272" s="10"/>
      <c r="AH272" s="10"/>
      <c r="AI272" s="10"/>
      <c r="AJ272" s="10"/>
      <c r="AK272">
        <f t="shared" si="20"/>
        <v>0</v>
      </c>
      <c r="AM272" s="166" t="e">
        <f t="shared" si="21"/>
        <v>#DIV/0!</v>
      </c>
      <c r="AN272" s="21"/>
      <c r="AO272" s="13" t="str">
        <f t="shared" si="19"/>
        <v xml:space="preserve">   </v>
      </c>
    </row>
    <row r="273" spans="2:41" ht="27" hidden="1" customHeight="1">
      <c r="B273" s="4"/>
      <c r="C273" s="5"/>
      <c r="D273" s="6"/>
      <c r="E273" s="4"/>
      <c r="F273" s="4"/>
      <c r="G273" s="4"/>
      <c r="H273" s="6"/>
      <c r="I273" s="4"/>
      <c r="N273" s="4"/>
      <c r="Q273" s="14"/>
      <c r="R273" s="1"/>
      <c r="W273" s="22"/>
      <c r="X273" s="10"/>
      <c r="Y273" s="5"/>
      <c r="AA273" s="14"/>
      <c r="AC273" s="14"/>
      <c r="AD273" s="17"/>
      <c r="AF273" s="10"/>
      <c r="AH273" s="10"/>
      <c r="AI273" s="10"/>
      <c r="AJ273" s="10"/>
      <c r="AK273">
        <f t="shared" si="20"/>
        <v>0</v>
      </c>
      <c r="AM273" s="166" t="e">
        <f t="shared" si="21"/>
        <v>#DIV/0!</v>
      </c>
      <c r="AN273" s="21"/>
      <c r="AO273" s="13" t="str">
        <f t="shared" si="19"/>
        <v xml:space="preserve">   </v>
      </c>
    </row>
    <row r="274" spans="2:41" ht="27" hidden="1" customHeight="1">
      <c r="B274" s="4"/>
      <c r="C274" s="5"/>
      <c r="D274" s="6"/>
      <c r="E274" s="4"/>
      <c r="F274" s="4"/>
      <c r="G274" s="4"/>
      <c r="H274" s="6"/>
      <c r="I274" s="4"/>
      <c r="N274" s="4"/>
      <c r="Q274" s="14"/>
      <c r="R274" s="1"/>
      <c r="W274" s="22"/>
      <c r="X274" s="10"/>
      <c r="Y274" s="5"/>
      <c r="AA274" s="14"/>
      <c r="AC274" s="14"/>
      <c r="AD274" s="17"/>
      <c r="AF274" s="10"/>
      <c r="AH274" s="10"/>
      <c r="AI274" s="10"/>
      <c r="AJ274" s="10"/>
      <c r="AK274">
        <f t="shared" si="20"/>
        <v>0</v>
      </c>
      <c r="AM274" s="166" t="e">
        <f t="shared" si="21"/>
        <v>#DIV/0!</v>
      </c>
      <c r="AN274" s="21"/>
      <c r="AO274" s="13" t="str">
        <f t="shared" si="19"/>
        <v xml:space="preserve">   </v>
      </c>
    </row>
    <row r="275" spans="2:41" ht="27" hidden="1" customHeight="1">
      <c r="B275" s="4"/>
      <c r="C275" s="5"/>
      <c r="D275" s="6"/>
      <c r="E275" s="4"/>
      <c r="F275" s="4"/>
      <c r="G275" s="4"/>
      <c r="H275" s="6"/>
      <c r="I275" s="4"/>
      <c r="N275" s="4"/>
      <c r="Q275" s="14"/>
      <c r="R275" s="1"/>
      <c r="W275" s="22"/>
      <c r="X275" s="10"/>
      <c r="Y275" s="5"/>
      <c r="AA275" s="14"/>
      <c r="AC275" s="14"/>
      <c r="AD275" s="17"/>
      <c r="AF275" s="10"/>
      <c r="AH275" s="10"/>
      <c r="AI275" s="10"/>
      <c r="AJ275" s="10"/>
      <c r="AK275">
        <f t="shared" si="20"/>
        <v>0</v>
      </c>
      <c r="AM275" s="166" t="e">
        <f t="shared" si="21"/>
        <v>#DIV/0!</v>
      </c>
      <c r="AN275" s="21"/>
      <c r="AO275" s="13" t="str">
        <f t="shared" si="19"/>
        <v xml:space="preserve">   </v>
      </c>
    </row>
    <row r="276" spans="2:41" ht="27" hidden="1" customHeight="1">
      <c r="B276" s="4"/>
      <c r="C276" s="5"/>
      <c r="D276" s="6"/>
      <c r="E276" s="4"/>
      <c r="F276" s="4"/>
      <c r="G276" s="4"/>
      <c r="H276" s="6"/>
      <c r="I276" s="4"/>
      <c r="N276" s="4"/>
      <c r="Q276" s="14"/>
      <c r="R276" s="1"/>
      <c r="W276" s="22"/>
      <c r="X276" s="10"/>
      <c r="Y276" s="5"/>
      <c r="AA276" s="14"/>
      <c r="AC276" s="14"/>
      <c r="AD276" s="17"/>
      <c r="AF276" s="10"/>
      <c r="AH276" s="10"/>
      <c r="AI276" s="10"/>
      <c r="AJ276" s="10"/>
      <c r="AK276">
        <f t="shared" si="20"/>
        <v>0</v>
      </c>
      <c r="AM276" s="166" t="e">
        <f t="shared" si="21"/>
        <v>#DIV/0!</v>
      </c>
      <c r="AN276" s="21"/>
      <c r="AO276" s="13" t="str">
        <f t="shared" si="19"/>
        <v xml:space="preserve">   </v>
      </c>
    </row>
  </sheetData>
  <autoFilter ref="A2:XEO276">
    <filterColumn colId="5">
      <filters>
        <filter val="AIR"/>
      </filters>
    </filterColumn>
  </autoFilter>
  <mergeCells count="8">
    <mergeCell ref="AG1:AH1"/>
    <mergeCell ref="AN1:AS1"/>
    <mergeCell ref="B1:L1"/>
    <mergeCell ref="M1:R1"/>
    <mergeCell ref="S1:X1"/>
    <mergeCell ref="Y1:AD1"/>
    <mergeCell ref="AE1:AF1"/>
    <mergeCell ref="AI1:AJ1"/>
  </mergeCells>
  <phoneticPr fontId="11" type="noConversion"/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DATA!$C$3:$C$39</xm:f>
          </x14:formula1>
          <xm:sqref>E3 D43:D44 C3:C276</xm:sqref>
        </x14:dataValidation>
        <x14:dataValidation type="list" allowBlank="1" showInputMessage="1" showErrorMessage="1">
          <x14:formula1>
            <xm:f>DATA!$H$3:$H$13</xm:f>
          </x14:formula1>
          <xm:sqref>N3:N276</xm:sqref>
        </x14:dataValidation>
        <x14:dataValidation type="list" allowBlank="1" showInputMessage="1" showErrorMessage="1">
          <x14:formula1>
            <xm:f>DATA!$F$3:$F$9</xm:f>
          </x14:formula1>
          <xm:sqref>I3:I276</xm:sqref>
        </x14:dataValidation>
        <x14:dataValidation type="list" allowBlank="1" showInputMessage="1" showErrorMessage="1">
          <x14:formula1>
            <xm:f>DATA!$E$3:$E$5</xm:f>
          </x14:formula1>
          <xm:sqref>F3:F276</xm:sqref>
        </x14:dataValidation>
        <x14:dataValidation type="list" allowBlank="1" showInputMessage="1" showErrorMessage="1">
          <x14:formula1>
            <xm:f>DATA!$B$3:$B$14</xm:f>
          </x14:formula1>
          <xm:sqref>B3:B276</xm:sqref>
        </x14:dataValidation>
        <x14:dataValidation type="list" allowBlank="1" showInputMessage="1" showErrorMessage="1">
          <x14:formula1>
            <xm:f>DATA!$G$3:$G$8</xm:f>
          </x14:formula1>
          <xm:sqref>K3:K276</xm:sqref>
        </x14:dataValidation>
        <x14:dataValidation type="list" allowBlank="1" showInputMessage="1" showErrorMessage="1">
          <x14:formula1>
            <xm:f>DATA!$I$3:$I$8</xm:f>
          </x14:formula1>
          <xm:sqref>S3:S11 S13:S30 T41:X41 T43:X44 S32:S276</xm:sqref>
        </x14:dataValidation>
        <x14:dataValidation type="list" allowBlank="1" showInputMessage="1" showErrorMessage="1">
          <x14:formula1>
            <xm:f>DATA!$D$3:$D$43</xm:f>
          </x14:formula1>
          <xm:sqref>E4:E276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P257"/>
  <sheetViews>
    <sheetView topLeftCell="AF1" zoomScale="70" zoomScaleNormal="70" workbookViewId="0">
      <pane ySplit="2" topLeftCell="A3" activePane="bottomLeft" state="frozen"/>
      <selection pane="bottomLeft" activeCell="AL7" sqref="AL7"/>
    </sheetView>
  </sheetViews>
  <sheetFormatPr baseColWidth="10" defaultRowHeight="15"/>
  <cols>
    <col min="1" max="1" width="46.85546875" customWidth="1"/>
    <col min="3" max="3" width="40.140625" customWidth="1"/>
    <col min="4" max="4" width="16.85546875" customWidth="1"/>
    <col min="5" max="5" width="19" customWidth="1"/>
    <col min="7" max="7" width="13.85546875" customWidth="1"/>
    <col min="8" max="9" width="11.42578125" customWidth="1"/>
    <col min="10" max="13" width="22.85546875" customWidth="1"/>
    <col min="14" max="14" width="21.85546875" style="9" customWidth="1"/>
    <col min="15" max="15" width="19.85546875" customWidth="1"/>
    <col min="16" max="16" width="21.42578125" customWidth="1"/>
    <col min="17" max="17" width="24.42578125" style="10" customWidth="1"/>
    <col min="18" max="18" width="11.42578125" customWidth="1"/>
    <col min="19" max="19" width="17.5703125" customWidth="1"/>
    <col min="20" max="20" width="18" style="6" customWidth="1"/>
    <col min="21" max="21" width="14.5703125" style="6" customWidth="1"/>
    <col min="22" max="22" width="20" style="6" customWidth="1"/>
    <col min="23" max="23" width="19" customWidth="1"/>
    <col min="24" max="24" width="14.85546875" customWidth="1"/>
    <col min="25" max="25" width="21.5703125" customWidth="1"/>
    <col min="26" max="26" width="15.85546875" customWidth="1"/>
    <col min="27" max="27" width="19.85546875" style="158" customWidth="1"/>
    <col min="28" max="28" width="19" customWidth="1"/>
    <col min="29" max="29" width="15.42578125" style="10" customWidth="1"/>
    <col min="30" max="30" width="27.42578125" customWidth="1"/>
    <col min="31" max="31" width="18.5703125" customWidth="1"/>
    <col min="32" max="32" width="16" customWidth="1"/>
    <col min="33" max="35" width="17" customWidth="1"/>
    <col min="36" max="36" width="16.85546875" customWidth="1"/>
    <col min="37" max="37" width="18.42578125" customWidth="1"/>
    <col min="38" max="38" width="20.42578125" customWidth="1"/>
    <col min="39" max="39" width="19" customWidth="1"/>
    <col min="40" max="40" width="14" style="11" customWidth="1"/>
    <col min="41" max="41" width="15.5703125" style="12" customWidth="1"/>
    <col min="42" max="42" width="28.42578125" bestFit="1" customWidth="1"/>
    <col min="43" max="43" width="19.42578125" bestFit="1" customWidth="1"/>
    <col min="45" max="45" width="20.5703125" customWidth="1"/>
    <col min="46" max="46" width="14" bestFit="1" customWidth="1"/>
  </cols>
  <sheetData>
    <row r="1" spans="1:16370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3"/>
      <c r="M1" s="174"/>
      <c r="N1" s="172" t="s">
        <v>0</v>
      </c>
      <c r="O1" s="173"/>
      <c r="P1" s="173"/>
      <c r="Q1" s="173"/>
      <c r="R1" s="173"/>
      <c r="S1" s="174"/>
      <c r="T1" s="172" t="s">
        <v>1</v>
      </c>
      <c r="U1" s="173"/>
      <c r="V1" s="173"/>
      <c r="W1" s="173"/>
      <c r="X1" s="173"/>
      <c r="Y1" s="174"/>
      <c r="Z1" s="175" t="s">
        <v>2</v>
      </c>
      <c r="AA1" s="176"/>
      <c r="AB1" s="176"/>
      <c r="AC1" s="176"/>
      <c r="AD1" s="176"/>
      <c r="AE1" s="177"/>
      <c r="AF1" s="175" t="s">
        <v>161</v>
      </c>
      <c r="AG1" s="177"/>
      <c r="AH1" s="175" t="s">
        <v>1725</v>
      </c>
      <c r="AI1" s="177"/>
      <c r="AJ1" s="175" t="s">
        <v>3</v>
      </c>
      <c r="AK1" s="176"/>
      <c r="AL1" s="18" t="s">
        <v>162</v>
      </c>
      <c r="AM1" s="19" t="s">
        <v>4</v>
      </c>
      <c r="AN1" s="20">
        <v>20.323290476190476</v>
      </c>
      <c r="AO1" s="169" t="s">
        <v>163</v>
      </c>
      <c r="AP1" s="170"/>
      <c r="AQ1" s="170"/>
      <c r="AR1" s="170"/>
      <c r="AS1" s="170"/>
      <c r="AT1" s="171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  <c r="XEP1" s="7"/>
    </row>
    <row r="2" spans="1:16370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6" t="s">
        <v>1847</v>
      </c>
      <c r="M2" s="27" t="s">
        <v>5</v>
      </c>
      <c r="N2" s="28" t="s">
        <v>15</v>
      </c>
      <c r="O2" s="29" t="s">
        <v>16</v>
      </c>
      <c r="P2" s="25" t="s">
        <v>17</v>
      </c>
      <c r="Q2" s="30" t="s">
        <v>18</v>
      </c>
      <c r="R2" s="25" t="s">
        <v>19</v>
      </c>
      <c r="S2" s="31" t="s">
        <v>20</v>
      </c>
      <c r="T2" s="24" t="s">
        <v>21</v>
      </c>
      <c r="U2" s="32" t="s">
        <v>22</v>
      </c>
      <c r="V2" s="33" t="s">
        <v>23</v>
      </c>
      <c r="W2" s="34" t="s">
        <v>24</v>
      </c>
      <c r="X2" s="35" t="s">
        <v>160</v>
      </c>
      <c r="Y2" s="36" t="s">
        <v>25</v>
      </c>
      <c r="Z2" s="37" t="s">
        <v>26</v>
      </c>
      <c r="AA2" s="33" t="s">
        <v>27</v>
      </c>
      <c r="AB2" s="30" t="s">
        <v>28</v>
      </c>
      <c r="AC2" s="30" t="s">
        <v>29</v>
      </c>
      <c r="AD2" s="30" t="s">
        <v>165</v>
      </c>
      <c r="AE2" s="31" t="s">
        <v>30</v>
      </c>
      <c r="AF2" s="24" t="s">
        <v>31</v>
      </c>
      <c r="AG2" s="31" t="s">
        <v>30</v>
      </c>
      <c r="AH2" s="25" t="s">
        <v>31</v>
      </c>
      <c r="AI2" s="25" t="s">
        <v>30</v>
      </c>
      <c r="AJ2" s="24" t="s">
        <v>31</v>
      </c>
      <c r="AK2" s="25" t="s">
        <v>30</v>
      </c>
      <c r="AL2" s="24" t="s">
        <v>32</v>
      </c>
      <c r="AM2" s="25" t="s">
        <v>33</v>
      </c>
      <c r="AN2" s="31" t="s">
        <v>34</v>
      </c>
      <c r="AO2" s="38" t="s">
        <v>164</v>
      </c>
      <c r="AP2" s="25" t="s">
        <v>35</v>
      </c>
      <c r="AQ2" s="25" t="s">
        <v>36</v>
      </c>
      <c r="AR2" s="25" t="s">
        <v>37</v>
      </c>
      <c r="AS2" s="25" t="s">
        <v>38</v>
      </c>
      <c r="AT2" s="31" t="s">
        <v>39</v>
      </c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  <c r="XEP2" s="15"/>
    </row>
    <row r="3" spans="1:16370" ht="49.5" customHeight="1">
      <c r="B3" s="4" t="s">
        <v>68</v>
      </c>
      <c r="C3" s="5" t="s">
        <v>87</v>
      </c>
      <c r="D3" s="6" t="s">
        <v>780</v>
      </c>
      <c r="E3" s="5" t="s">
        <v>87</v>
      </c>
      <c r="F3" s="4" t="s">
        <v>40</v>
      </c>
      <c r="G3" s="4" t="s">
        <v>1849</v>
      </c>
      <c r="H3" s="6" t="s">
        <v>177</v>
      </c>
      <c r="I3" s="4" t="s">
        <v>58</v>
      </c>
      <c r="J3" t="s">
        <v>1907</v>
      </c>
      <c r="K3" t="s">
        <v>155</v>
      </c>
      <c r="L3" s="132">
        <v>45624</v>
      </c>
      <c r="N3" s="9" t="s">
        <v>1900</v>
      </c>
      <c r="O3" s="4" t="s">
        <v>74</v>
      </c>
      <c r="P3" s="130">
        <v>10128400</v>
      </c>
      <c r="Q3" s="10">
        <v>0</v>
      </c>
      <c r="R3" s="14"/>
      <c r="S3" s="1">
        <f t="shared" ref="S3:S37" si="0">Q3+R3</f>
        <v>0</v>
      </c>
      <c r="T3" s="6" t="s">
        <v>146</v>
      </c>
      <c r="U3" s="6">
        <v>3931</v>
      </c>
      <c r="V3" s="6">
        <v>4013568</v>
      </c>
      <c r="X3" s="22">
        <v>45610</v>
      </c>
      <c r="Y3" s="10">
        <v>1070060</v>
      </c>
      <c r="Z3" s="99" t="s">
        <v>1243</v>
      </c>
      <c r="AA3" s="179">
        <v>10126418</v>
      </c>
      <c r="AB3" s="14">
        <v>64960</v>
      </c>
      <c r="AD3" s="14"/>
      <c r="AE3" s="17">
        <f t="shared" ref="AE3:AE38" si="1">AB3+AC3+AD3</f>
        <v>64960</v>
      </c>
      <c r="AG3" s="10"/>
      <c r="AH3">
        <v>10564</v>
      </c>
      <c r="AI3" s="43">
        <v>20300</v>
      </c>
      <c r="AJ3" s="10"/>
      <c r="AK3" s="10"/>
      <c r="AL3">
        <f>S3*$AN$1</f>
        <v>0</v>
      </c>
      <c r="AN3" s="166">
        <f>AL3/Y3</f>
        <v>0</v>
      </c>
      <c r="AO3" s="45" t="s">
        <v>2093</v>
      </c>
      <c r="AP3" s="13" t="str">
        <f t="shared" ref="AP3:AP38" si="2">+C3&amp;" "&amp;D3&amp;" "&amp;" "&amp;V3</f>
        <v>Chile #12  4013568</v>
      </c>
    </row>
    <row r="4" spans="1:16370" ht="56.25" customHeight="1">
      <c r="B4" s="4" t="s">
        <v>68</v>
      </c>
      <c r="C4" s="5" t="s">
        <v>43</v>
      </c>
      <c r="D4" s="6" t="s">
        <v>280</v>
      </c>
      <c r="E4" s="4" t="s">
        <v>43</v>
      </c>
      <c r="F4" s="4" t="s">
        <v>40</v>
      </c>
      <c r="G4" s="40" t="s">
        <v>1870</v>
      </c>
      <c r="H4" s="6" t="s">
        <v>177</v>
      </c>
      <c r="I4" s="4" t="s">
        <v>58</v>
      </c>
      <c r="J4" t="s">
        <v>1908</v>
      </c>
      <c r="K4" t="s">
        <v>155</v>
      </c>
      <c r="L4" s="132">
        <v>45633</v>
      </c>
      <c r="N4" t="s">
        <v>1901</v>
      </c>
      <c r="O4" s="4" t="s">
        <v>42</v>
      </c>
      <c r="P4" s="130" t="s">
        <v>2095</v>
      </c>
      <c r="Q4" s="10">
        <v>915</v>
      </c>
      <c r="R4" s="14"/>
      <c r="S4" s="1">
        <f t="shared" si="0"/>
        <v>915</v>
      </c>
      <c r="T4" s="6" t="s">
        <v>146</v>
      </c>
      <c r="U4" s="6">
        <v>3931</v>
      </c>
      <c r="V4" s="6">
        <v>4014021</v>
      </c>
      <c r="X4" s="22">
        <v>45628</v>
      </c>
      <c r="Y4" s="10">
        <v>1236027</v>
      </c>
      <c r="Z4" s="99" t="s">
        <v>2013</v>
      </c>
      <c r="AA4" s="180" t="s">
        <v>2094</v>
      </c>
      <c r="AB4" s="80">
        <f>116011.98+74471</f>
        <v>190482.97999999998</v>
      </c>
      <c r="AD4" s="14"/>
      <c r="AE4" s="17">
        <f t="shared" si="1"/>
        <v>190482.97999999998</v>
      </c>
      <c r="AF4" t="s">
        <v>1788</v>
      </c>
      <c r="AG4" s="10">
        <v>2204</v>
      </c>
      <c r="AH4">
        <v>10593</v>
      </c>
      <c r="AI4" s="43">
        <v>20300</v>
      </c>
      <c r="AJ4" s="10"/>
      <c r="AK4" s="10"/>
      <c r="AL4">
        <f t="shared" ref="AL4:AL67" si="3">S4*$AN$1</f>
        <v>18595.810785714286</v>
      </c>
      <c r="AN4" s="166">
        <f t="shared" ref="AN4:AN67" si="4">AL4/Y4</f>
        <v>1.504482570826874E-2</v>
      </c>
      <c r="AO4" s="45" t="s">
        <v>2096</v>
      </c>
      <c r="AP4" s="13" t="str">
        <f t="shared" si="2"/>
        <v>Perú #24  4014021</v>
      </c>
      <c r="AQ4">
        <v>20013956</v>
      </c>
    </row>
    <row r="5" spans="1:16370" ht="27" customHeight="1">
      <c r="B5" s="4" t="s">
        <v>68</v>
      </c>
      <c r="C5" s="5" t="s">
        <v>44</v>
      </c>
      <c r="D5" s="6" t="s">
        <v>1784</v>
      </c>
      <c r="E5" s="4" t="s">
        <v>46</v>
      </c>
      <c r="F5" s="4" t="s">
        <v>49</v>
      </c>
      <c r="G5" s="4" t="s">
        <v>1813</v>
      </c>
      <c r="H5" s="6" t="s">
        <v>167</v>
      </c>
      <c r="I5" s="4" t="s">
        <v>50</v>
      </c>
      <c r="J5" s="71" t="s">
        <v>1812</v>
      </c>
      <c r="K5" t="s">
        <v>155</v>
      </c>
      <c r="N5" s="9">
        <v>493483223</v>
      </c>
      <c r="O5" s="4" t="s">
        <v>51</v>
      </c>
      <c r="P5" s="9">
        <v>6212483308</v>
      </c>
      <c r="Q5" s="10">
        <v>3485</v>
      </c>
      <c r="R5" s="14"/>
      <c r="S5" s="1">
        <f t="shared" si="0"/>
        <v>3485</v>
      </c>
      <c r="T5" s="6" t="s">
        <v>151</v>
      </c>
      <c r="U5" s="6">
        <v>1632</v>
      </c>
      <c r="V5" s="6">
        <v>4031986</v>
      </c>
      <c r="X5" s="22">
        <v>45603</v>
      </c>
      <c r="Y5" s="10">
        <v>1279069</v>
      </c>
      <c r="Z5" s="5" t="s">
        <v>189</v>
      </c>
      <c r="AA5" s="158" t="s">
        <v>170</v>
      </c>
      <c r="AB5" s="14">
        <v>0</v>
      </c>
      <c r="AD5" s="14"/>
      <c r="AE5" s="17">
        <f t="shared" si="1"/>
        <v>0</v>
      </c>
      <c r="AG5" s="10"/>
      <c r="AH5">
        <v>10539</v>
      </c>
      <c r="AI5" s="43">
        <v>7018</v>
      </c>
      <c r="AK5" s="10"/>
      <c r="AL5">
        <f t="shared" si="3"/>
        <v>70826.667309523807</v>
      </c>
      <c r="AN5" s="166">
        <f t="shared" si="4"/>
        <v>5.5373609484338851E-2</v>
      </c>
      <c r="AO5" s="45" t="s">
        <v>1890</v>
      </c>
      <c r="AP5" s="13" t="str">
        <f t="shared" si="2"/>
        <v>BIP SALLY #228  4031986</v>
      </c>
    </row>
    <row r="6" spans="1:16370" ht="27" customHeight="1">
      <c r="B6" s="4" t="s">
        <v>68</v>
      </c>
      <c r="C6" s="5" t="s">
        <v>44</v>
      </c>
      <c r="D6" s="6" t="s">
        <v>1801</v>
      </c>
      <c r="E6" s="4" t="s">
        <v>46</v>
      </c>
      <c r="F6" s="4" t="s">
        <v>49</v>
      </c>
      <c r="G6" s="4" t="s">
        <v>1817</v>
      </c>
      <c r="H6" s="6" t="s">
        <v>167</v>
      </c>
      <c r="I6" s="4" t="s">
        <v>50</v>
      </c>
      <c r="J6" s="71" t="s">
        <v>1816</v>
      </c>
      <c r="K6" t="s">
        <v>155</v>
      </c>
      <c r="N6" s="9">
        <v>494769950</v>
      </c>
      <c r="O6" s="4" t="s">
        <v>51</v>
      </c>
      <c r="P6" s="9">
        <v>6212568807</v>
      </c>
      <c r="Q6" s="10">
        <v>3485</v>
      </c>
      <c r="R6" s="14"/>
      <c r="S6" s="1">
        <f t="shared" si="0"/>
        <v>3485</v>
      </c>
      <c r="T6" s="6" t="s">
        <v>151</v>
      </c>
      <c r="U6" s="6">
        <v>1632</v>
      </c>
      <c r="V6" s="6">
        <v>4032195</v>
      </c>
      <c r="X6" s="22">
        <v>45605</v>
      </c>
      <c r="Y6" s="10">
        <v>2341180</v>
      </c>
      <c r="Z6" s="5" t="s">
        <v>189</v>
      </c>
      <c r="AA6" s="158" t="s">
        <v>170</v>
      </c>
      <c r="AB6" s="14">
        <v>0</v>
      </c>
      <c r="AD6" s="14"/>
      <c r="AE6" s="17">
        <f t="shared" si="1"/>
        <v>0</v>
      </c>
      <c r="AG6" s="10"/>
      <c r="AH6">
        <v>10546</v>
      </c>
      <c r="AI6" s="43">
        <v>7018</v>
      </c>
      <c r="AL6">
        <f t="shared" si="3"/>
        <v>70826.667309523807</v>
      </c>
      <c r="AN6" s="166">
        <f t="shared" si="4"/>
        <v>3.0252550982634317E-2</v>
      </c>
      <c r="AO6" s="45" t="s">
        <v>1891</v>
      </c>
      <c r="AP6" s="13" t="str">
        <f t="shared" si="2"/>
        <v>BIP SALLY #229  4032195</v>
      </c>
    </row>
    <row r="7" spans="1:16370" ht="27" customHeight="1">
      <c r="B7" s="4" t="s">
        <v>68</v>
      </c>
      <c r="C7" s="6" t="s">
        <v>578</v>
      </c>
      <c r="D7" s="6" t="s">
        <v>174</v>
      </c>
      <c r="E7" s="4" t="s">
        <v>93</v>
      </c>
      <c r="F7" s="4" t="s">
        <v>49</v>
      </c>
      <c r="G7" s="4" t="s">
        <v>1815</v>
      </c>
      <c r="H7" s="6" t="s">
        <v>167</v>
      </c>
      <c r="I7" s="4" t="s">
        <v>50</v>
      </c>
      <c r="J7" s="71" t="s">
        <v>1814</v>
      </c>
      <c r="K7" t="s">
        <v>155</v>
      </c>
      <c r="N7" s="9">
        <v>494769952</v>
      </c>
      <c r="O7" s="4" t="s">
        <v>51</v>
      </c>
      <c r="P7" s="9">
        <v>6212711787</v>
      </c>
      <c r="Q7" s="10">
        <v>5060</v>
      </c>
      <c r="R7" s="14"/>
      <c r="S7" s="1">
        <f t="shared" si="0"/>
        <v>5060</v>
      </c>
      <c r="T7" s="6" t="s">
        <v>151</v>
      </c>
      <c r="U7" s="6">
        <v>1632</v>
      </c>
      <c r="V7" s="6">
        <v>4032138</v>
      </c>
      <c r="X7" s="22">
        <v>45604</v>
      </c>
      <c r="Y7" s="10">
        <v>691603</v>
      </c>
      <c r="Z7" s="5" t="s">
        <v>189</v>
      </c>
      <c r="AA7" s="158" t="s">
        <v>170</v>
      </c>
      <c r="AB7" s="14">
        <v>0</v>
      </c>
      <c r="AD7" s="14"/>
      <c r="AE7" s="17">
        <f t="shared" si="1"/>
        <v>0</v>
      </c>
      <c r="AG7" s="10"/>
      <c r="AH7">
        <v>10544</v>
      </c>
      <c r="AI7" s="43">
        <v>7018</v>
      </c>
      <c r="AL7">
        <f t="shared" si="3"/>
        <v>102835.8498095238</v>
      </c>
      <c r="AN7" s="166">
        <f t="shared" si="4"/>
        <v>0.14869202390609035</v>
      </c>
      <c r="AO7" s="45" t="s">
        <v>1891</v>
      </c>
      <c r="AP7" s="13" t="str">
        <f t="shared" si="2"/>
        <v>BIP-OYA #4  4032138</v>
      </c>
    </row>
    <row r="8" spans="1:16370" ht="30" customHeight="1">
      <c r="B8" s="4" t="s">
        <v>68</v>
      </c>
      <c r="C8" s="6" t="s">
        <v>1394</v>
      </c>
      <c r="D8" s="6" t="s">
        <v>176</v>
      </c>
      <c r="E8" s="4" t="s">
        <v>97</v>
      </c>
      <c r="F8" s="4" t="s">
        <v>49</v>
      </c>
      <c r="G8" s="40" t="s">
        <v>1850</v>
      </c>
      <c r="H8" s="6" t="s">
        <v>167</v>
      </c>
      <c r="I8" s="4" t="s">
        <v>50</v>
      </c>
      <c r="J8" t="s">
        <v>1641</v>
      </c>
      <c r="K8" t="s">
        <v>155</v>
      </c>
      <c r="N8" s="9">
        <v>495109521</v>
      </c>
      <c r="O8" s="4" t="s">
        <v>51</v>
      </c>
      <c r="P8" s="9">
        <v>6212673032</v>
      </c>
      <c r="Q8" s="10">
        <v>2180</v>
      </c>
      <c r="R8" s="14"/>
      <c r="S8" s="1">
        <f t="shared" si="0"/>
        <v>2180</v>
      </c>
      <c r="T8" s="6" t="s">
        <v>151</v>
      </c>
      <c r="U8" s="6">
        <v>1688</v>
      </c>
      <c r="V8" s="6">
        <v>4005291</v>
      </c>
      <c r="X8" s="22">
        <v>45604</v>
      </c>
      <c r="Y8" s="10">
        <v>625364</v>
      </c>
      <c r="Z8" s="5" t="s">
        <v>75</v>
      </c>
      <c r="AA8" s="158" t="s">
        <v>2114</v>
      </c>
      <c r="AB8" s="14">
        <v>8043.84</v>
      </c>
      <c r="AD8" s="14"/>
      <c r="AE8" s="17">
        <f t="shared" si="1"/>
        <v>8043.84</v>
      </c>
      <c r="AG8" s="10"/>
      <c r="AH8">
        <v>10633</v>
      </c>
      <c r="AI8" s="43">
        <v>7018</v>
      </c>
      <c r="AK8" s="10"/>
      <c r="AL8">
        <f t="shared" si="3"/>
        <v>44304.773238095237</v>
      </c>
      <c r="AN8" s="166">
        <f t="shared" si="4"/>
        <v>7.0846376251423551E-2</v>
      </c>
      <c r="AO8" s="45" t="s">
        <v>1941</v>
      </c>
      <c r="AP8" s="13" t="str">
        <f t="shared" si="2"/>
        <v>L3V3L 3 #6  4005291</v>
      </c>
      <c r="AR8">
        <v>20013208</v>
      </c>
    </row>
    <row r="9" spans="1:16370" ht="30.75" customHeight="1">
      <c r="B9" s="4" t="s">
        <v>68</v>
      </c>
      <c r="C9" s="5" t="s">
        <v>92</v>
      </c>
      <c r="D9" s="6" t="s">
        <v>280</v>
      </c>
      <c r="E9" s="4" t="s">
        <v>92</v>
      </c>
      <c r="F9" s="4" t="s">
        <v>40</v>
      </c>
      <c r="G9" s="40" t="s">
        <v>1871</v>
      </c>
      <c r="H9" s="6" t="s">
        <v>167</v>
      </c>
      <c r="I9" s="6" t="s">
        <v>432</v>
      </c>
      <c r="J9" t="s">
        <v>1909</v>
      </c>
      <c r="K9" t="s">
        <v>155</v>
      </c>
      <c r="L9" s="132">
        <v>45632</v>
      </c>
      <c r="N9" t="s">
        <v>1902</v>
      </c>
      <c r="O9" s="4" t="s">
        <v>42</v>
      </c>
      <c r="P9" s="131" t="s">
        <v>246</v>
      </c>
      <c r="Q9" s="10">
        <v>0</v>
      </c>
      <c r="R9" s="14"/>
      <c r="S9" s="1">
        <f t="shared" si="0"/>
        <v>0</v>
      </c>
      <c r="T9" s="6" t="s">
        <v>147</v>
      </c>
      <c r="U9" s="6">
        <v>3921</v>
      </c>
      <c r="V9" s="6">
        <v>4020155</v>
      </c>
      <c r="X9" s="22">
        <v>45624</v>
      </c>
      <c r="Y9" s="10">
        <v>1868204</v>
      </c>
      <c r="Z9" s="5" t="s">
        <v>42</v>
      </c>
      <c r="AA9" s="181" t="s">
        <v>246</v>
      </c>
      <c r="AB9" s="14">
        <v>0</v>
      </c>
      <c r="AD9" s="14"/>
      <c r="AE9" s="17">
        <f t="shared" si="1"/>
        <v>0</v>
      </c>
      <c r="AG9" s="10"/>
      <c r="AH9">
        <v>10597</v>
      </c>
      <c r="AI9" s="43">
        <v>9639.6</v>
      </c>
      <c r="AK9" s="10"/>
      <c r="AL9">
        <f t="shared" si="3"/>
        <v>0</v>
      </c>
      <c r="AN9" s="166">
        <f t="shared" si="4"/>
        <v>0</v>
      </c>
      <c r="AO9" s="21">
        <v>45631</v>
      </c>
      <c r="AP9" s="13" t="str">
        <f t="shared" si="2"/>
        <v>Italia #24  4020155</v>
      </c>
    </row>
    <row r="10" spans="1:16370" ht="27" customHeight="1">
      <c r="B10" s="4" t="s">
        <v>68</v>
      </c>
      <c r="C10" s="5" t="s">
        <v>113</v>
      </c>
      <c r="D10" s="6" t="s">
        <v>247</v>
      </c>
      <c r="E10" s="4" t="s">
        <v>48</v>
      </c>
      <c r="F10" s="4" t="s">
        <v>49</v>
      </c>
      <c r="G10" s="4" t="s">
        <v>1818</v>
      </c>
      <c r="H10" s="6" t="s">
        <v>167</v>
      </c>
      <c r="I10" s="4" t="s">
        <v>50</v>
      </c>
      <c r="J10" t="s">
        <v>428</v>
      </c>
      <c r="K10" t="s">
        <v>155</v>
      </c>
      <c r="N10" s="9">
        <v>495216933</v>
      </c>
      <c r="O10" s="4" t="s">
        <v>51</v>
      </c>
      <c r="P10" s="9">
        <v>6212707487</v>
      </c>
      <c r="Q10" s="10">
        <v>4022</v>
      </c>
      <c r="R10" s="14"/>
      <c r="S10" s="1">
        <f t="shared" si="0"/>
        <v>4022</v>
      </c>
      <c r="T10" s="6" t="s">
        <v>151</v>
      </c>
      <c r="U10" s="6">
        <v>1632</v>
      </c>
      <c r="V10" s="6">
        <v>4032455</v>
      </c>
      <c r="X10" s="22">
        <v>45608</v>
      </c>
      <c r="Y10" s="10">
        <v>580150</v>
      </c>
      <c r="Z10" s="5" t="s">
        <v>189</v>
      </c>
      <c r="AA10" s="158" t="s">
        <v>170</v>
      </c>
      <c r="AB10" s="14">
        <v>0</v>
      </c>
      <c r="AD10" s="14"/>
      <c r="AE10" s="17">
        <f t="shared" si="1"/>
        <v>0</v>
      </c>
      <c r="AG10" s="10"/>
      <c r="AH10">
        <v>10553</v>
      </c>
      <c r="AI10" s="43">
        <v>7018</v>
      </c>
      <c r="AL10">
        <f t="shared" si="3"/>
        <v>81740.274295238094</v>
      </c>
      <c r="AN10" s="166">
        <f t="shared" si="4"/>
        <v>0.14089506902566248</v>
      </c>
      <c r="AO10" s="45" t="s">
        <v>1891</v>
      </c>
      <c r="AP10" s="13" t="str">
        <f t="shared" si="2"/>
        <v>BIP WALDENCAST #18  4032455</v>
      </c>
    </row>
    <row r="11" spans="1:16370" ht="29.25" customHeight="1">
      <c r="B11" s="4" t="s">
        <v>68</v>
      </c>
      <c r="C11" s="6" t="s">
        <v>228</v>
      </c>
      <c r="D11" s="6" t="s">
        <v>1848</v>
      </c>
      <c r="E11" s="4" t="s">
        <v>46</v>
      </c>
      <c r="F11" s="4" t="s">
        <v>49</v>
      </c>
      <c r="G11" s="40" t="s">
        <v>1872</v>
      </c>
      <c r="H11" s="6" t="s">
        <v>167</v>
      </c>
      <c r="I11" s="4" t="s">
        <v>50</v>
      </c>
      <c r="J11" s="71" t="s">
        <v>1442</v>
      </c>
      <c r="K11" t="s">
        <v>155</v>
      </c>
      <c r="N11" s="9">
        <v>495386371</v>
      </c>
      <c r="O11" s="4" t="s">
        <v>51</v>
      </c>
      <c r="P11" s="9">
        <v>6212947118</v>
      </c>
      <c r="Q11" s="10">
        <v>3485</v>
      </c>
      <c r="R11" s="14"/>
      <c r="S11" s="1">
        <f t="shared" si="0"/>
        <v>3485</v>
      </c>
      <c r="T11" s="6" t="s">
        <v>151</v>
      </c>
      <c r="U11" s="6">
        <v>1632</v>
      </c>
      <c r="V11" s="6">
        <v>4032687</v>
      </c>
      <c r="X11" s="22">
        <v>45610</v>
      </c>
      <c r="Y11" s="10">
        <v>1679202</v>
      </c>
      <c r="Z11" s="5" t="s">
        <v>189</v>
      </c>
      <c r="AA11" s="158" t="s">
        <v>170</v>
      </c>
      <c r="AB11" s="14">
        <v>0</v>
      </c>
      <c r="AD11" s="14"/>
      <c r="AE11" s="17">
        <f t="shared" si="1"/>
        <v>0</v>
      </c>
      <c r="AG11" s="10"/>
      <c r="AH11">
        <v>10565</v>
      </c>
      <c r="AI11" s="43">
        <v>7018</v>
      </c>
      <c r="AK11" s="10"/>
      <c r="AL11">
        <f t="shared" si="3"/>
        <v>70826.667309523807</v>
      </c>
      <c r="AN11" s="166">
        <f t="shared" si="4"/>
        <v>4.2178765454974329E-2</v>
      </c>
      <c r="AO11" s="21">
        <v>45623</v>
      </c>
      <c r="AP11" s="13" t="str">
        <f t="shared" si="2"/>
        <v>BIP-SALLY+BIP-LOREAL #231+#16  4032687</v>
      </c>
    </row>
    <row r="12" spans="1:16370" ht="31.5" customHeight="1">
      <c r="B12" s="4" t="s">
        <v>68</v>
      </c>
      <c r="C12" s="6" t="s">
        <v>748</v>
      </c>
      <c r="D12" s="6" t="s">
        <v>1819</v>
      </c>
      <c r="E12" s="4" t="s">
        <v>46</v>
      </c>
      <c r="F12" s="4" t="s">
        <v>49</v>
      </c>
      <c r="G12" s="40" t="s">
        <v>1851</v>
      </c>
      <c r="H12" s="6" t="s">
        <v>167</v>
      </c>
      <c r="I12" s="4" t="s">
        <v>50</v>
      </c>
      <c r="J12" s="71" t="s">
        <v>1301</v>
      </c>
      <c r="K12" t="s">
        <v>155</v>
      </c>
      <c r="N12" s="9">
        <v>495216923</v>
      </c>
      <c r="O12" s="4" t="s">
        <v>51</v>
      </c>
      <c r="P12" s="9">
        <v>6212757301</v>
      </c>
      <c r="Q12" s="10">
        <v>3485</v>
      </c>
      <c r="R12" s="14"/>
      <c r="S12" s="1">
        <f t="shared" si="0"/>
        <v>3485</v>
      </c>
      <c r="T12" s="6" t="s">
        <v>151</v>
      </c>
      <c r="U12" s="6">
        <v>1632</v>
      </c>
      <c r="V12" s="6">
        <v>4032481</v>
      </c>
      <c r="X12" s="22">
        <v>45608</v>
      </c>
      <c r="Y12" s="10">
        <v>1351141</v>
      </c>
      <c r="Z12" s="5" t="s">
        <v>189</v>
      </c>
      <c r="AA12" s="158" t="s">
        <v>170</v>
      </c>
      <c r="AB12" s="14">
        <v>0</v>
      </c>
      <c r="AD12" s="14"/>
      <c r="AE12" s="17">
        <f t="shared" si="1"/>
        <v>0</v>
      </c>
      <c r="AG12" s="10"/>
      <c r="AH12">
        <v>10555</v>
      </c>
      <c r="AI12" s="43">
        <v>7018</v>
      </c>
      <c r="AL12">
        <f t="shared" si="3"/>
        <v>70826.667309523807</v>
      </c>
      <c r="AN12" s="166">
        <f t="shared" si="4"/>
        <v>5.2419893489668218E-2</v>
      </c>
      <c r="AO12" s="45" t="s">
        <v>1891</v>
      </c>
      <c r="AP12" s="13" t="str">
        <f t="shared" si="2"/>
        <v>BIP-LOREAL+BIP-SALLY #15+#230  4032481</v>
      </c>
    </row>
    <row r="13" spans="1:16370" ht="27" customHeight="1">
      <c r="B13" s="4" t="s">
        <v>68</v>
      </c>
      <c r="C13" s="5" t="s">
        <v>87</v>
      </c>
      <c r="D13" s="6" t="s">
        <v>211</v>
      </c>
      <c r="E13" s="4" t="s">
        <v>87</v>
      </c>
      <c r="F13" s="4" t="s">
        <v>40</v>
      </c>
      <c r="G13" s="4" t="s">
        <v>1873</v>
      </c>
      <c r="H13" s="6" t="s">
        <v>177</v>
      </c>
      <c r="I13" s="4" t="s">
        <v>59</v>
      </c>
      <c r="J13" s="106" t="s">
        <v>245</v>
      </c>
      <c r="K13" t="s">
        <v>155</v>
      </c>
      <c r="N13" t="s">
        <v>1903</v>
      </c>
      <c r="O13" s="4" t="s">
        <v>42</v>
      </c>
      <c r="P13" s="123" t="s">
        <v>2112</v>
      </c>
      <c r="Q13" s="10">
        <v>2289</v>
      </c>
      <c r="R13" s="14"/>
      <c r="S13" s="1">
        <f t="shared" si="0"/>
        <v>2289</v>
      </c>
      <c r="T13" s="6" t="s">
        <v>146</v>
      </c>
      <c r="U13" s="6">
        <v>3931</v>
      </c>
      <c r="V13" s="6">
        <v>4014240</v>
      </c>
      <c r="X13" s="22">
        <v>45624</v>
      </c>
      <c r="Y13" s="10">
        <v>498440</v>
      </c>
      <c r="Z13" s="5" t="s">
        <v>42</v>
      </c>
      <c r="AA13" s="179" t="s">
        <v>2115</v>
      </c>
      <c r="AB13" s="14">
        <v>26869.200000000001</v>
      </c>
      <c r="AD13" s="14"/>
      <c r="AE13" s="17">
        <f t="shared" si="1"/>
        <v>26869.200000000001</v>
      </c>
      <c r="AF13" t="s">
        <v>1824</v>
      </c>
      <c r="AG13" s="10">
        <v>2204</v>
      </c>
      <c r="AH13" s="10" t="s">
        <v>245</v>
      </c>
      <c r="AI13" s="10">
        <v>0</v>
      </c>
      <c r="AK13" s="10"/>
      <c r="AL13">
        <f t="shared" si="3"/>
        <v>46520.011899999998</v>
      </c>
      <c r="AN13" s="166">
        <f t="shared" si="4"/>
        <v>9.3331217197656691E-2</v>
      </c>
      <c r="AO13" s="45" t="s">
        <v>2113</v>
      </c>
      <c r="AP13" s="13" t="str">
        <f t="shared" si="2"/>
        <v>Chile #13  4014240</v>
      </c>
      <c r="AS13">
        <v>20013297</v>
      </c>
    </row>
    <row r="14" spans="1:16370" ht="27" customHeight="1">
      <c r="A14" t="s">
        <v>1942</v>
      </c>
      <c r="B14" s="4" t="s">
        <v>68</v>
      </c>
      <c r="C14" s="5" t="s">
        <v>87</v>
      </c>
      <c r="D14" s="6" t="s">
        <v>212</v>
      </c>
      <c r="E14" s="4" t="s">
        <v>87</v>
      </c>
      <c r="F14" s="4" t="s">
        <v>40</v>
      </c>
      <c r="G14" s="4" t="s">
        <v>1874</v>
      </c>
      <c r="H14" s="6" t="s">
        <v>167</v>
      </c>
      <c r="I14" s="4" t="s">
        <v>41</v>
      </c>
      <c r="J14" t="s">
        <v>1910</v>
      </c>
      <c r="K14" t="s">
        <v>155</v>
      </c>
      <c r="L14" s="132">
        <v>45632</v>
      </c>
      <c r="N14" t="s">
        <v>1904</v>
      </c>
      <c r="O14" s="4" t="s">
        <v>42</v>
      </c>
      <c r="P14" s="123" t="s">
        <v>2106</v>
      </c>
      <c r="Q14" s="10">
        <v>590</v>
      </c>
      <c r="R14" s="14"/>
      <c r="S14" s="1">
        <f t="shared" si="0"/>
        <v>590</v>
      </c>
      <c r="T14" s="6" t="s">
        <v>146</v>
      </c>
      <c r="U14" s="6">
        <v>3931</v>
      </c>
      <c r="V14" s="6">
        <v>4014020</v>
      </c>
      <c r="X14" s="22">
        <v>45624</v>
      </c>
      <c r="Y14" s="10">
        <v>1773325</v>
      </c>
      <c r="Z14" s="5" t="s">
        <v>42</v>
      </c>
      <c r="AA14" s="179" t="s">
        <v>2116</v>
      </c>
      <c r="AB14" s="14">
        <v>69058.09</v>
      </c>
      <c r="AD14" s="14"/>
      <c r="AE14" s="17">
        <f t="shared" si="1"/>
        <v>69058.09</v>
      </c>
      <c r="AG14" s="10"/>
      <c r="AH14" s="118" t="s">
        <v>245</v>
      </c>
      <c r="AI14" s="10">
        <v>0</v>
      </c>
      <c r="AK14" s="10"/>
      <c r="AL14">
        <f t="shared" si="3"/>
        <v>11990.74138095238</v>
      </c>
      <c r="AN14" s="166">
        <f t="shared" si="4"/>
        <v>6.7617280424921433E-3</v>
      </c>
      <c r="AO14" s="21">
        <v>45686</v>
      </c>
      <c r="AP14" s="13" t="str">
        <f t="shared" si="2"/>
        <v>Chile #14  4014020</v>
      </c>
    </row>
    <row r="15" spans="1:16370" ht="27" customHeight="1">
      <c r="B15" s="4" t="s">
        <v>68</v>
      </c>
      <c r="C15" s="5" t="s">
        <v>43</v>
      </c>
      <c r="D15" s="6" t="s">
        <v>303</v>
      </c>
      <c r="E15" s="4" t="s">
        <v>43</v>
      </c>
      <c r="F15" s="4" t="s">
        <v>40</v>
      </c>
      <c r="G15" s="4" t="s">
        <v>1875</v>
      </c>
      <c r="H15" s="6" t="s">
        <v>167</v>
      </c>
      <c r="I15" s="4" t="s">
        <v>41</v>
      </c>
      <c r="J15" t="s">
        <v>1911</v>
      </c>
      <c r="K15" t="s">
        <v>155</v>
      </c>
      <c r="L15" s="132">
        <v>45632</v>
      </c>
      <c r="N15" t="s">
        <v>1906</v>
      </c>
      <c r="O15" s="4" t="s">
        <v>42</v>
      </c>
      <c r="P15" t="s">
        <v>2008</v>
      </c>
      <c r="Q15" s="10">
        <v>590</v>
      </c>
      <c r="R15" s="14"/>
      <c r="S15" s="1">
        <f t="shared" si="0"/>
        <v>590</v>
      </c>
      <c r="T15" s="6" t="s">
        <v>146</v>
      </c>
      <c r="U15" s="6">
        <v>3931</v>
      </c>
      <c r="V15" s="6">
        <v>4014022</v>
      </c>
      <c r="X15" s="22">
        <v>45624</v>
      </c>
      <c r="Y15" s="10">
        <v>3077853</v>
      </c>
      <c r="Z15" s="5" t="s">
        <v>42</v>
      </c>
      <c r="AA15" s="158" t="s">
        <v>2117</v>
      </c>
      <c r="AB15" s="14">
        <v>60475.32</v>
      </c>
      <c r="AD15" s="14"/>
      <c r="AE15" s="17">
        <f t="shared" si="1"/>
        <v>60475.32</v>
      </c>
      <c r="AG15" s="10"/>
      <c r="AH15">
        <v>10594</v>
      </c>
      <c r="AI15" s="43">
        <v>20300</v>
      </c>
      <c r="AK15" s="10"/>
      <c r="AL15">
        <f t="shared" si="3"/>
        <v>11990.74138095238</v>
      </c>
      <c r="AN15" s="166">
        <f t="shared" si="4"/>
        <v>3.8958135365634357E-3</v>
      </c>
      <c r="AO15" s="45" t="s">
        <v>1980</v>
      </c>
      <c r="AP15" s="13" t="str">
        <f t="shared" si="2"/>
        <v>Perú #25  4014022</v>
      </c>
      <c r="AQ15">
        <v>20013950</v>
      </c>
      <c r="AR15">
        <v>20013949</v>
      </c>
    </row>
    <row r="16" spans="1:16370" ht="27" customHeight="1">
      <c r="B16" s="4" t="s">
        <v>68</v>
      </c>
      <c r="C16" s="5" t="s">
        <v>44</v>
      </c>
      <c r="D16" s="6" t="s">
        <v>1852</v>
      </c>
      <c r="E16" s="4" t="s">
        <v>46</v>
      </c>
      <c r="F16" s="4" t="s">
        <v>49</v>
      </c>
      <c r="G16" s="4" t="s">
        <v>1876</v>
      </c>
      <c r="H16" s="6" t="s">
        <v>167</v>
      </c>
      <c r="I16" s="4" t="s">
        <v>50</v>
      </c>
      <c r="J16" t="s">
        <v>1877</v>
      </c>
      <c r="K16" t="s">
        <v>155</v>
      </c>
      <c r="N16" s="9">
        <v>495386372</v>
      </c>
      <c r="O16" s="4" t="s">
        <v>51</v>
      </c>
      <c r="P16" s="9">
        <v>6213088106</v>
      </c>
      <c r="Q16" s="10">
        <v>3485</v>
      </c>
      <c r="R16" s="14"/>
      <c r="S16" s="1">
        <f t="shared" si="0"/>
        <v>3485</v>
      </c>
      <c r="T16" s="6" t="s">
        <v>151</v>
      </c>
      <c r="U16" s="6">
        <v>1632</v>
      </c>
      <c r="V16" s="6">
        <v>4032851</v>
      </c>
      <c r="X16" s="22">
        <v>45615</v>
      </c>
      <c r="Y16" s="10">
        <v>1225334</v>
      </c>
      <c r="Z16" s="5" t="s">
        <v>189</v>
      </c>
      <c r="AA16" s="158" t="s">
        <v>170</v>
      </c>
      <c r="AB16" s="14">
        <v>0</v>
      </c>
      <c r="AD16" s="14"/>
      <c r="AE16" s="17">
        <f t="shared" si="1"/>
        <v>0</v>
      </c>
      <c r="AG16" s="10"/>
      <c r="AH16">
        <v>10567</v>
      </c>
      <c r="AI16" s="43">
        <v>7018</v>
      </c>
      <c r="AK16" s="10"/>
      <c r="AL16">
        <f t="shared" si="3"/>
        <v>70826.667309523807</v>
      </c>
      <c r="AN16" s="166">
        <f t="shared" si="4"/>
        <v>5.7801927727071808E-2</v>
      </c>
      <c r="AO16" s="45" t="s">
        <v>1898</v>
      </c>
      <c r="AP16" s="13" t="str">
        <f t="shared" si="2"/>
        <v>BIP SALLY #232  4032851</v>
      </c>
    </row>
    <row r="17" spans="2:44" ht="27" customHeight="1">
      <c r="B17" s="4" t="s">
        <v>68</v>
      </c>
      <c r="C17" s="5" t="s">
        <v>44</v>
      </c>
      <c r="D17" s="6" t="s">
        <v>1853</v>
      </c>
      <c r="E17" s="4" t="s">
        <v>46</v>
      </c>
      <c r="F17" s="4" t="s">
        <v>49</v>
      </c>
      <c r="G17" s="151" t="s">
        <v>1860</v>
      </c>
      <c r="H17" s="6" t="s">
        <v>167</v>
      </c>
      <c r="I17" s="4" t="s">
        <v>50</v>
      </c>
      <c r="J17" t="s">
        <v>1859</v>
      </c>
      <c r="K17" t="s">
        <v>155</v>
      </c>
      <c r="N17" s="9">
        <v>495386370</v>
      </c>
      <c r="O17" s="4" t="s">
        <v>51</v>
      </c>
      <c r="P17" s="9">
        <v>6213167074</v>
      </c>
      <c r="Q17" s="10">
        <v>3485</v>
      </c>
      <c r="R17" s="14"/>
      <c r="S17" s="1">
        <f t="shared" si="0"/>
        <v>3485</v>
      </c>
      <c r="T17" s="6" t="s">
        <v>151</v>
      </c>
      <c r="U17" s="6">
        <v>1632</v>
      </c>
      <c r="V17" s="6">
        <v>4033263</v>
      </c>
      <c r="X17" s="22">
        <v>45616</v>
      </c>
      <c r="Y17" s="10">
        <v>1111283</v>
      </c>
      <c r="Z17" s="5" t="s">
        <v>189</v>
      </c>
      <c r="AA17" s="158" t="s">
        <v>170</v>
      </c>
      <c r="AB17" s="14">
        <v>0</v>
      </c>
      <c r="AD17" s="14"/>
      <c r="AE17" s="17">
        <f t="shared" si="1"/>
        <v>0</v>
      </c>
      <c r="AG17" s="10"/>
      <c r="AH17">
        <v>10639</v>
      </c>
      <c r="AI17" s="43">
        <v>7018</v>
      </c>
      <c r="AK17" s="10"/>
      <c r="AL17">
        <f t="shared" si="3"/>
        <v>70826.667309523807</v>
      </c>
      <c r="AN17" s="166">
        <f t="shared" si="4"/>
        <v>6.3734140906973116E-2</v>
      </c>
      <c r="AO17" s="45" t="s">
        <v>1979</v>
      </c>
      <c r="AP17" s="13" t="str">
        <f t="shared" si="2"/>
        <v>BIP SALLY #233  4033263</v>
      </c>
    </row>
    <row r="18" spans="2:44" ht="27" customHeight="1">
      <c r="B18" s="4" t="s">
        <v>68</v>
      </c>
      <c r="C18" s="5" t="s">
        <v>44</v>
      </c>
      <c r="D18" s="6" t="s">
        <v>1854</v>
      </c>
      <c r="E18" s="4" t="s">
        <v>46</v>
      </c>
      <c r="F18" s="4" t="s">
        <v>49</v>
      </c>
      <c r="G18" s="151" t="s">
        <v>1862</v>
      </c>
      <c r="H18" s="6" t="s">
        <v>167</v>
      </c>
      <c r="I18" s="4" t="s">
        <v>50</v>
      </c>
      <c r="J18" t="s">
        <v>1861</v>
      </c>
      <c r="K18" t="s">
        <v>155</v>
      </c>
      <c r="N18" s="9">
        <v>494769949</v>
      </c>
      <c r="O18" s="4" t="s">
        <v>51</v>
      </c>
      <c r="P18" s="9">
        <v>6213285523</v>
      </c>
      <c r="Q18" s="10">
        <v>3485</v>
      </c>
      <c r="R18" s="14"/>
      <c r="S18" s="1">
        <f t="shared" si="0"/>
        <v>3485</v>
      </c>
      <c r="T18" s="6" t="s">
        <v>151</v>
      </c>
      <c r="U18" s="6">
        <v>1632</v>
      </c>
      <c r="V18" s="6">
        <v>4033335</v>
      </c>
      <c r="X18" s="22">
        <v>45617</v>
      </c>
      <c r="Y18" s="10">
        <v>615133</v>
      </c>
      <c r="Z18" s="5" t="s">
        <v>189</v>
      </c>
      <c r="AA18" s="158" t="s">
        <v>170</v>
      </c>
      <c r="AB18" s="14">
        <v>0</v>
      </c>
      <c r="AD18" s="14"/>
      <c r="AE18" s="17">
        <f t="shared" si="1"/>
        <v>0</v>
      </c>
      <c r="AG18" s="10"/>
      <c r="AH18">
        <v>10573</v>
      </c>
      <c r="AI18" s="43">
        <v>7018</v>
      </c>
      <c r="AK18" s="10"/>
      <c r="AL18">
        <f t="shared" si="3"/>
        <v>70826.667309523807</v>
      </c>
      <c r="AN18" s="166">
        <f t="shared" si="4"/>
        <v>0.115140412414102</v>
      </c>
      <c r="AO18" s="45" t="s">
        <v>1943</v>
      </c>
      <c r="AP18" s="13" t="str">
        <f t="shared" si="2"/>
        <v>BIP SALLY #234  4033335</v>
      </c>
    </row>
    <row r="19" spans="2:44" ht="27" customHeight="1">
      <c r="B19" s="4" t="s">
        <v>68</v>
      </c>
      <c r="C19" s="5" t="s">
        <v>44</v>
      </c>
      <c r="D19" s="6" t="s">
        <v>1855</v>
      </c>
      <c r="E19" s="4" t="s">
        <v>46</v>
      </c>
      <c r="F19" s="4" t="s">
        <v>49</v>
      </c>
      <c r="G19" s="4" t="s">
        <v>1866</v>
      </c>
      <c r="H19" s="6" t="s">
        <v>167</v>
      </c>
      <c r="I19" s="4" t="s">
        <v>50</v>
      </c>
      <c r="J19" t="s">
        <v>1863</v>
      </c>
      <c r="K19" t="s">
        <v>155</v>
      </c>
      <c r="N19" s="9">
        <v>495386369</v>
      </c>
      <c r="O19" s="4" t="s">
        <v>51</v>
      </c>
      <c r="P19" s="9">
        <v>6213536534</v>
      </c>
      <c r="Q19" s="10">
        <v>3485</v>
      </c>
      <c r="R19" s="14"/>
      <c r="S19" s="1">
        <f t="shared" si="0"/>
        <v>3485</v>
      </c>
      <c r="T19" s="6" t="s">
        <v>151</v>
      </c>
      <c r="U19" s="6">
        <v>1632</v>
      </c>
      <c r="V19" s="6">
        <v>4033451</v>
      </c>
      <c r="X19" s="22">
        <v>45621</v>
      </c>
      <c r="Y19" s="10">
        <v>800165</v>
      </c>
      <c r="Z19" s="5" t="s">
        <v>189</v>
      </c>
      <c r="AA19" s="158" t="s">
        <v>170</v>
      </c>
      <c r="AB19" s="14">
        <v>0</v>
      </c>
      <c r="AD19" s="14"/>
      <c r="AE19" s="17">
        <f t="shared" si="1"/>
        <v>0</v>
      </c>
      <c r="AG19" s="10"/>
      <c r="AH19">
        <v>10579</v>
      </c>
      <c r="AI19" s="43">
        <v>7018</v>
      </c>
      <c r="AK19" s="10"/>
      <c r="AL19">
        <f t="shared" si="3"/>
        <v>70826.667309523807</v>
      </c>
      <c r="AN19" s="166">
        <f t="shared" si="4"/>
        <v>8.8515077902087458E-2</v>
      </c>
      <c r="AO19" s="45" t="s">
        <v>1979</v>
      </c>
      <c r="AP19" s="13" t="str">
        <f t="shared" si="2"/>
        <v>BIP SALLY #235  4033451</v>
      </c>
    </row>
    <row r="20" spans="2:44" ht="27" customHeight="1">
      <c r="B20" s="4" t="s">
        <v>68</v>
      </c>
      <c r="C20" s="5" t="s">
        <v>44</v>
      </c>
      <c r="D20" s="6" t="s">
        <v>1856</v>
      </c>
      <c r="E20" s="4" t="s">
        <v>46</v>
      </c>
      <c r="F20" s="4" t="s">
        <v>49</v>
      </c>
      <c r="G20" s="4" t="s">
        <v>1865</v>
      </c>
      <c r="H20" s="6" t="s">
        <v>167</v>
      </c>
      <c r="I20" s="4" t="s">
        <v>50</v>
      </c>
      <c r="J20" t="s">
        <v>1864</v>
      </c>
      <c r="K20" t="s">
        <v>155</v>
      </c>
      <c r="N20" s="9">
        <v>496006953</v>
      </c>
      <c r="O20" s="4" t="s">
        <v>51</v>
      </c>
      <c r="P20" s="9">
        <v>6213411886</v>
      </c>
      <c r="Q20" s="10">
        <v>3485</v>
      </c>
      <c r="R20" s="14"/>
      <c r="S20" s="1">
        <f t="shared" si="0"/>
        <v>3485</v>
      </c>
      <c r="T20" s="6" t="s">
        <v>151</v>
      </c>
      <c r="U20" s="6">
        <v>1632</v>
      </c>
      <c r="V20" s="6">
        <v>4033705</v>
      </c>
      <c r="X20" s="22">
        <v>45621</v>
      </c>
      <c r="Y20" s="10">
        <v>1014910</v>
      </c>
      <c r="Z20" s="5" t="s">
        <v>189</v>
      </c>
      <c r="AA20" s="158" t="s">
        <v>170</v>
      </c>
      <c r="AB20" s="14">
        <v>0</v>
      </c>
      <c r="AD20" s="14"/>
      <c r="AE20" s="17">
        <f t="shared" si="1"/>
        <v>0</v>
      </c>
      <c r="AG20" s="10"/>
      <c r="AH20">
        <v>10588</v>
      </c>
      <c r="AI20" s="43">
        <v>7018</v>
      </c>
      <c r="AK20" s="10"/>
      <c r="AL20">
        <f t="shared" si="3"/>
        <v>70826.667309523807</v>
      </c>
      <c r="AN20" s="166">
        <f t="shared" si="4"/>
        <v>6.9786155727624921E-2</v>
      </c>
      <c r="AO20" s="45" t="s">
        <v>1944</v>
      </c>
      <c r="AP20" s="13" t="str">
        <f t="shared" si="2"/>
        <v>BIP SALLY #236  4033705</v>
      </c>
    </row>
    <row r="21" spans="2:44" ht="33.75" customHeight="1">
      <c r="B21" s="4" t="s">
        <v>68</v>
      </c>
      <c r="C21" s="5" t="s">
        <v>120</v>
      </c>
      <c r="D21" s="6" t="s">
        <v>1857</v>
      </c>
      <c r="E21" s="4" t="s">
        <v>46</v>
      </c>
      <c r="F21" s="4" t="s">
        <v>49</v>
      </c>
      <c r="G21" s="152" t="s">
        <v>1869</v>
      </c>
      <c r="H21" s="6" t="s">
        <v>167</v>
      </c>
      <c r="I21" s="4" t="s">
        <v>50</v>
      </c>
      <c r="J21" t="s">
        <v>459</v>
      </c>
      <c r="K21" t="s">
        <v>155</v>
      </c>
      <c r="N21" s="9">
        <v>496006956</v>
      </c>
      <c r="O21" s="4" t="s">
        <v>51</v>
      </c>
      <c r="P21" s="9">
        <v>6213554205</v>
      </c>
      <c r="Q21" s="10">
        <v>3485</v>
      </c>
      <c r="R21" s="14"/>
      <c r="S21" s="1">
        <f t="shared" si="0"/>
        <v>3485</v>
      </c>
      <c r="T21" s="6" t="s">
        <v>151</v>
      </c>
      <c r="U21" s="6">
        <v>1632</v>
      </c>
      <c r="V21" s="6">
        <v>4033704</v>
      </c>
      <c r="X21" s="22">
        <v>45623</v>
      </c>
      <c r="Y21" s="10">
        <v>2135834</v>
      </c>
      <c r="Z21" s="5" t="s">
        <v>189</v>
      </c>
      <c r="AA21" s="158" t="s">
        <v>170</v>
      </c>
      <c r="AB21" s="14">
        <v>0</v>
      </c>
      <c r="AD21" s="14"/>
      <c r="AE21" s="17">
        <f t="shared" si="1"/>
        <v>0</v>
      </c>
      <c r="AG21" s="10"/>
      <c r="AH21">
        <v>10589</v>
      </c>
      <c r="AI21" s="43">
        <v>7018</v>
      </c>
      <c r="AK21" s="10"/>
      <c r="AL21">
        <f t="shared" si="3"/>
        <v>70826.667309523807</v>
      </c>
      <c r="AN21" s="166">
        <f t="shared" si="4"/>
        <v>3.3161129240158085E-2</v>
      </c>
      <c r="AO21" s="45" t="s">
        <v>1944</v>
      </c>
      <c r="AP21" s="13" t="str">
        <f t="shared" si="2"/>
        <v>BIP S + BIP A #237+#51  4033704</v>
      </c>
    </row>
    <row r="22" spans="2:44" ht="27" customHeight="1">
      <c r="B22" s="4" t="s">
        <v>68</v>
      </c>
      <c r="C22" s="5" t="s">
        <v>113</v>
      </c>
      <c r="D22" s="6" t="s">
        <v>249</v>
      </c>
      <c r="E22" s="4" t="s">
        <v>48</v>
      </c>
      <c r="F22" s="4" t="s">
        <v>49</v>
      </c>
      <c r="G22" s="4" t="s">
        <v>1878</v>
      </c>
      <c r="H22" s="6" t="s">
        <v>167</v>
      </c>
      <c r="I22" s="4" t="s">
        <v>50</v>
      </c>
      <c r="J22" t="s">
        <v>1016</v>
      </c>
      <c r="K22" t="s">
        <v>155</v>
      </c>
      <c r="N22" s="9">
        <v>496006955</v>
      </c>
      <c r="O22" s="4" t="s">
        <v>51</v>
      </c>
      <c r="P22" s="9">
        <v>6213285525</v>
      </c>
      <c r="Q22" s="10">
        <v>3470</v>
      </c>
      <c r="R22" s="14"/>
      <c r="S22" s="1">
        <f t="shared" si="0"/>
        <v>3470</v>
      </c>
      <c r="T22" s="6" t="s">
        <v>151</v>
      </c>
      <c r="U22" s="6">
        <v>1632</v>
      </c>
      <c r="V22" s="6">
        <v>4033330</v>
      </c>
      <c r="X22" s="22">
        <v>45618</v>
      </c>
      <c r="Y22" s="10">
        <v>848754</v>
      </c>
      <c r="Z22" s="5" t="s">
        <v>189</v>
      </c>
      <c r="AA22" s="158" t="s">
        <v>170</v>
      </c>
      <c r="AB22" s="14">
        <v>0</v>
      </c>
      <c r="AD22" s="14"/>
      <c r="AE22" s="17">
        <f t="shared" si="1"/>
        <v>0</v>
      </c>
      <c r="AG22" s="10"/>
      <c r="AH22">
        <v>10576</v>
      </c>
      <c r="AI22" s="43">
        <v>7018</v>
      </c>
      <c r="AK22" s="10"/>
      <c r="AL22">
        <f t="shared" si="3"/>
        <v>70521.817952380952</v>
      </c>
      <c r="AN22" s="166">
        <f t="shared" si="4"/>
        <v>8.3088642825107098E-2</v>
      </c>
      <c r="AO22" s="45" t="s">
        <v>1943</v>
      </c>
      <c r="AP22" s="13" t="str">
        <f t="shared" si="2"/>
        <v>BIP WALDENCAST #19  4033330</v>
      </c>
    </row>
    <row r="23" spans="2:44" ht="72" customHeight="1">
      <c r="B23" s="4" t="s">
        <v>68</v>
      </c>
      <c r="C23" s="5" t="s">
        <v>118</v>
      </c>
      <c r="D23" s="6" t="s">
        <v>199</v>
      </c>
      <c r="E23" s="4" t="s">
        <v>136</v>
      </c>
      <c r="F23" s="4" t="s">
        <v>49</v>
      </c>
      <c r="G23" s="40" t="s">
        <v>1868</v>
      </c>
      <c r="H23" s="6" t="s">
        <v>167</v>
      </c>
      <c r="I23" s="4" t="s">
        <v>50</v>
      </c>
      <c r="J23" t="s">
        <v>1867</v>
      </c>
      <c r="K23" t="s">
        <v>155</v>
      </c>
      <c r="N23" s="9">
        <v>496852816</v>
      </c>
      <c r="O23" s="4" t="s">
        <v>51</v>
      </c>
      <c r="P23" s="9">
        <v>6213534546</v>
      </c>
      <c r="Q23" s="10">
        <v>5725</v>
      </c>
      <c r="R23" s="14"/>
      <c r="S23" s="1">
        <f t="shared" si="0"/>
        <v>5725</v>
      </c>
      <c r="T23" s="6" t="s">
        <v>151</v>
      </c>
      <c r="U23" s="6">
        <v>1632</v>
      </c>
      <c r="V23" s="6">
        <v>4033714</v>
      </c>
      <c r="X23" s="22">
        <v>45622</v>
      </c>
      <c r="Y23" s="10">
        <v>2560147</v>
      </c>
      <c r="Z23" s="5" t="s">
        <v>189</v>
      </c>
      <c r="AA23" s="158" t="s">
        <v>170</v>
      </c>
      <c r="AB23" s="14">
        <v>0</v>
      </c>
      <c r="AD23" s="14"/>
      <c r="AE23" s="17">
        <f t="shared" si="1"/>
        <v>0</v>
      </c>
      <c r="AG23" s="10"/>
      <c r="AH23">
        <v>10590</v>
      </c>
      <c r="AI23" s="43">
        <v>7018</v>
      </c>
      <c r="AK23" s="10"/>
      <c r="AL23">
        <f t="shared" si="3"/>
        <v>116350.83797619048</v>
      </c>
      <c r="AN23" s="166">
        <f t="shared" si="4"/>
        <v>4.5446936436146237E-2</v>
      </c>
      <c r="AO23" s="45" t="s">
        <v>1980</v>
      </c>
      <c r="AP23" s="13" t="str">
        <f t="shared" si="2"/>
        <v>BIP R+F #11  4033714</v>
      </c>
    </row>
    <row r="24" spans="2:44" ht="27" customHeight="1">
      <c r="B24" s="4" t="s">
        <v>68</v>
      </c>
      <c r="C24" s="6" t="s">
        <v>1698</v>
      </c>
      <c r="D24" s="6" t="s">
        <v>303</v>
      </c>
      <c r="E24" s="6" t="s">
        <v>1699</v>
      </c>
      <c r="F24" s="4" t="s">
        <v>49</v>
      </c>
      <c r="G24" s="4" t="s">
        <v>1858</v>
      </c>
      <c r="H24" s="6" t="s">
        <v>167</v>
      </c>
      <c r="I24" s="4" t="s">
        <v>50</v>
      </c>
      <c r="J24" t="s">
        <v>1408</v>
      </c>
      <c r="K24" t="s">
        <v>155</v>
      </c>
      <c r="N24" s="9">
        <v>496006954</v>
      </c>
      <c r="O24" s="4" t="s">
        <v>51</v>
      </c>
      <c r="P24" s="9">
        <v>6213285561</v>
      </c>
      <c r="Q24" s="10">
        <v>5005</v>
      </c>
      <c r="R24" s="14"/>
      <c r="S24" s="1">
        <f t="shared" si="0"/>
        <v>5005</v>
      </c>
      <c r="T24" s="6" t="s">
        <v>151</v>
      </c>
      <c r="U24" s="6">
        <v>1632</v>
      </c>
      <c r="V24" s="6">
        <v>4033259</v>
      </c>
      <c r="X24" s="22">
        <v>45615</v>
      </c>
      <c r="Y24" s="10">
        <v>2691916</v>
      </c>
      <c r="Z24" s="5" t="s">
        <v>189</v>
      </c>
      <c r="AA24" s="158" t="s">
        <v>170</v>
      </c>
      <c r="AB24" s="14">
        <v>0</v>
      </c>
      <c r="AD24" s="14"/>
      <c r="AE24" s="17">
        <f t="shared" si="1"/>
        <v>0</v>
      </c>
      <c r="AG24" s="10"/>
      <c r="AH24">
        <v>10574</v>
      </c>
      <c r="AI24" s="43">
        <v>7018</v>
      </c>
      <c r="AK24" s="10"/>
      <c r="AL24">
        <f t="shared" si="3"/>
        <v>101718.06883333332</v>
      </c>
      <c r="AN24" s="166">
        <f t="shared" si="4"/>
        <v>3.7786494390364828E-2</v>
      </c>
      <c r="AO24" s="45" t="s">
        <v>1943</v>
      </c>
      <c r="AP24" s="13" t="str">
        <f t="shared" si="2"/>
        <v>BIP ITS A TEN #25  4033259</v>
      </c>
    </row>
    <row r="25" spans="2:44" ht="27" customHeight="1">
      <c r="B25" s="4" t="s">
        <v>68</v>
      </c>
      <c r="C25" s="5" t="s">
        <v>103</v>
      </c>
      <c r="D25" s="6" t="s">
        <v>397</v>
      </c>
      <c r="E25" s="4" t="s">
        <v>46</v>
      </c>
      <c r="F25" s="4" t="s">
        <v>49</v>
      </c>
      <c r="G25" s="4" t="s">
        <v>1879</v>
      </c>
      <c r="H25" s="6" t="s">
        <v>167</v>
      </c>
      <c r="I25" s="4" t="s">
        <v>50</v>
      </c>
      <c r="J25" s="9">
        <v>14407</v>
      </c>
      <c r="K25" t="s">
        <v>155</v>
      </c>
      <c r="N25" s="9">
        <v>14407</v>
      </c>
      <c r="O25" s="6" t="s">
        <v>452</v>
      </c>
      <c r="P25" s="9">
        <v>99263870</v>
      </c>
      <c r="Q25" s="10">
        <v>3110.76</v>
      </c>
      <c r="R25" s="14"/>
      <c r="S25" s="1">
        <f t="shared" si="0"/>
        <v>3110.76</v>
      </c>
      <c r="T25" s="6" t="s">
        <v>151</v>
      </c>
      <c r="U25" s="6">
        <v>1688</v>
      </c>
      <c r="V25" s="6">
        <v>4005333</v>
      </c>
      <c r="X25" s="22">
        <v>45616</v>
      </c>
      <c r="Y25" s="10">
        <v>3505706</v>
      </c>
      <c r="Z25" s="5" t="s">
        <v>75</v>
      </c>
      <c r="AA25" s="158" t="s">
        <v>2118</v>
      </c>
      <c r="AB25" s="14">
        <v>8043.84</v>
      </c>
      <c r="AD25" s="14"/>
      <c r="AE25" s="17">
        <f t="shared" si="1"/>
        <v>8043.84</v>
      </c>
      <c r="AG25" s="10"/>
      <c r="AH25">
        <v>10568</v>
      </c>
      <c r="AI25" s="43">
        <v>7018</v>
      </c>
      <c r="AK25" s="10"/>
      <c r="AL25">
        <f t="shared" si="3"/>
        <v>63220.879081714287</v>
      </c>
      <c r="AN25" s="166">
        <f t="shared" si="4"/>
        <v>1.8033708212187298E-2</v>
      </c>
      <c r="AO25" s="45" t="s">
        <v>1899</v>
      </c>
      <c r="AP25" s="13" t="str">
        <f t="shared" si="2"/>
        <v>BIP ALFA #50  4005333</v>
      </c>
      <c r="AR25">
        <v>20013191</v>
      </c>
    </row>
    <row r="26" spans="2:44" ht="27" customHeight="1">
      <c r="B26" s="4" t="s">
        <v>68</v>
      </c>
      <c r="C26" s="5" t="s">
        <v>85</v>
      </c>
      <c r="D26" s="6" t="s">
        <v>623</v>
      </c>
      <c r="E26" s="4" t="s">
        <v>85</v>
      </c>
      <c r="F26" s="4" t="s">
        <v>49</v>
      </c>
      <c r="G26" s="4" t="s">
        <v>1880</v>
      </c>
      <c r="H26" s="6" t="s">
        <v>167</v>
      </c>
      <c r="I26" s="4" t="s">
        <v>50</v>
      </c>
      <c r="J26" t="s">
        <v>1881</v>
      </c>
      <c r="K26" t="s">
        <v>155</v>
      </c>
      <c r="N26" s="9" t="s">
        <v>245</v>
      </c>
      <c r="O26" s="4" t="s">
        <v>53</v>
      </c>
      <c r="P26" s="9">
        <v>285972</v>
      </c>
      <c r="Q26" s="10">
        <v>8308</v>
      </c>
      <c r="R26" s="14"/>
      <c r="S26" s="1">
        <f t="shared" si="0"/>
        <v>8308</v>
      </c>
      <c r="T26" s="6" t="s">
        <v>1798</v>
      </c>
      <c r="U26" s="6">
        <v>3050</v>
      </c>
      <c r="V26" s="6">
        <v>4046760</v>
      </c>
      <c r="X26" s="22">
        <v>45624</v>
      </c>
      <c r="Y26" s="10">
        <v>1508519</v>
      </c>
      <c r="Z26" s="5" t="s">
        <v>53</v>
      </c>
      <c r="AA26" s="158" t="s">
        <v>170</v>
      </c>
      <c r="AB26" s="14">
        <v>0</v>
      </c>
      <c r="AD26" s="14"/>
      <c r="AE26" s="17">
        <f t="shared" si="1"/>
        <v>0</v>
      </c>
      <c r="AG26" s="10"/>
      <c r="AH26" s="10" t="s">
        <v>245</v>
      </c>
      <c r="AI26" s="10">
        <v>0</v>
      </c>
      <c r="AK26" s="10"/>
      <c r="AL26">
        <f t="shared" si="3"/>
        <v>168845.89727619046</v>
      </c>
      <c r="AN26" s="166">
        <f t="shared" si="4"/>
        <v>0.11192825365553265</v>
      </c>
      <c r="AO26" s="45" t="s">
        <v>2107</v>
      </c>
      <c r="AP26" s="13" t="str">
        <f t="shared" si="2"/>
        <v>Costa Rica #16  4046760</v>
      </c>
    </row>
    <row r="27" spans="2:44" ht="31.5" customHeight="1">
      <c r="B27" s="4" t="s">
        <v>68</v>
      </c>
      <c r="C27" s="5" t="s">
        <v>89</v>
      </c>
      <c r="D27" s="6" t="s">
        <v>227</v>
      </c>
      <c r="E27" s="4" t="s">
        <v>89</v>
      </c>
      <c r="F27" s="4" t="s">
        <v>49</v>
      </c>
      <c r="G27" s="40" t="s">
        <v>1882</v>
      </c>
      <c r="H27" s="6" t="s">
        <v>167</v>
      </c>
      <c r="I27" s="4" t="s">
        <v>50</v>
      </c>
      <c r="J27" t="s">
        <v>1883</v>
      </c>
      <c r="K27" t="s">
        <v>155</v>
      </c>
      <c r="N27" s="9" t="s">
        <v>245</v>
      </c>
      <c r="O27" s="4" t="s">
        <v>53</v>
      </c>
      <c r="P27" s="9">
        <v>280434</v>
      </c>
      <c r="Q27" s="10">
        <v>7805</v>
      </c>
      <c r="R27" s="14"/>
      <c r="S27" s="1">
        <f t="shared" si="0"/>
        <v>7805</v>
      </c>
      <c r="T27" s="6" t="s">
        <v>1798</v>
      </c>
      <c r="U27" s="6">
        <v>3950</v>
      </c>
      <c r="V27" s="6">
        <v>4046698</v>
      </c>
      <c r="X27" s="22">
        <v>45623</v>
      </c>
      <c r="Y27" s="10">
        <v>2220469</v>
      </c>
      <c r="Z27" s="5" t="s">
        <v>53</v>
      </c>
      <c r="AA27" s="158" t="s">
        <v>170</v>
      </c>
      <c r="AB27" s="14">
        <v>0</v>
      </c>
      <c r="AD27" s="14"/>
      <c r="AE27" s="17">
        <f t="shared" si="1"/>
        <v>0</v>
      </c>
      <c r="AG27" s="10"/>
      <c r="AH27" s="10" t="s">
        <v>245</v>
      </c>
      <c r="AI27" s="10">
        <v>0</v>
      </c>
      <c r="AK27" s="10"/>
      <c r="AL27">
        <f t="shared" si="3"/>
        <v>158623.28216666667</v>
      </c>
      <c r="AN27" s="166">
        <f t="shared" si="4"/>
        <v>7.1436837067604494E-2</v>
      </c>
      <c r="AO27" s="21">
        <v>45623</v>
      </c>
      <c r="AP27" s="13" t="str">
        <f t="shared" si="2"/>
        <v>Guatemala #15  4046698</v>
      </c>
    </row>
    <row r="28" spans="2:44" ht="27" customHeight="1">
      <c r="B28" s="4" t="s">
        <v>68</v>
      </c>
      <c r="C28" s="5" t="s">
        <v>85</v>
      </c>
      <c r="D28" s="6" t="s">
        <v>1120</v>
      </c>
      <c r="E28" s="4" t="s">
        <v>85</v>
      </c>
      <c r="F28" s="4" t="s">
        <v>49</v>
      </c>
      <c r="G28" s="4" t="s">
        <v>1918</v>
      </c>
      <c r="H28" s="6" t="s">
        <v>167</v>
      </c>
      <c r="I28" s="4" t="s">
        <v>50</v>
      </c>
      <c r="J28" t="s">
        <v>1924</v>
      </c>
      <c r="K28" t="s">
        <v>155</v>
      </c>
      <c r="N28" s="9" t="s">
        <v>245</v>
      </c>
      <c r="O28" s="4" t="s">
        <v>53</v>
      </c>
      <c r="P28" s="9">
        <v>285718</v>
      </c>
      <c r="Q28" s="10">
        <v>1935</v>
      </c>
      <c r="R28" s="14"/>
      <c r="S28" s="1">
        <f t="shared" si="0"/>
        <v>1935</v>
      </c>
      <c r="T28" s="6" t="s">
        <v>1798</v>
      </c>
      <c r="U28" s="6">
        <v>3950</v>
      </c>
      <c r="V28" s="6">
        <v>4048217</v>
      </c>
      <c r="X28" s="22">
        <v>45638</v>
      </c>
      <c r="Y28" s="10">
        <v>107024</v>
      </c>
      <c r="Z28" s="5" t="s">
        <v>53</v>
      </c>
      <c r="AA28" s="158" t="s">
        <v>170</v>
      </c>
      <c r="AB28" s="14">
        <v>0</v>
      </c>
      <c r="AD28" s="14"/>
      <c r="AE28" s="17">
        <f t="shared" si="1"/>
        <v>0</v>
      </c>
      <c r="AG28" s="10"/>
      <c r="AH28" s="10" t="s">
        <v>245</v>
      </c>
      <c r="AI28" s="10">
        <v>0</v>
      </c>
      <c r="AK28" s="10"/>
      <c r="AL28">
        <f t="shared" si="3"/>
        <v>39325.567071428573</v>
      </c>
      <c r="AN28" s="166">
        <f t="shared" si="4"/>
        <v>0.36744624636930573</v>
      </c>
      <c r="AO28" s="21">
        <v>45643</v>
      </c>
      <c r="AP28" s="13" t="str">
        <f t="shared" si="2"/>
        <v>Costa Rica #17  4048217</v>
      </c>
    </row>
    <row r="29" spans="2:44" ht="30" customHeight="1">
      <c r="B29" s="4" t="s">
        <v>68</v>
      </c>
      <c r="C29" s="5" t="s">
        <v>98</v>
      </c>
      <c r="D29" s="6" t="s">
        <v>212</v>
      </c>
      <c r="E29" s="4" t="s">
        <v>98</v>
      </c>
      <c r="F29" s="4" t="s">
        <v>49</v>
      </c>
      <c r="G29" s="40" t="s">
        <v>1919</v>
      </c>
      <c r="H29" s="6" t="s">
        <v>167</v>
      </c>
      <c r="I29" s="4" t="s">
        <v>50</v>
      </c>
      <c r="J29" t="s">
        <v>1925</v>
      </c>
      <c r="K29" t="s">
        <v>155</v>
      </c>
      <c r="N29" s="9" t="s">
        <v>245</v>
      </c>
      <c r="O29" s="4" t="s">
        <v>53</v>
      </c>
      <c r="P29" s="9">
        <v>280596</v>
      </c>
      <c r="Q29" s="10">
        <v>5818</v>
      </c>
      <c r="R29" s="14"/>
      <c r="S29" s="1">
        <f t="shared" si="0"/>
        <v>5818</v>
      </c>
      <c r="T29" s="6" t="s">
        <v>1798</v>
      </c>
      <c r="U29" s="6">
        <v>3950</v>
      </c>
      <c r="V29" s="6">
        <v>4048218</v>
      </c>
      <c r="X29" s="22">
        <v>45637</v>
      </c>
      <c r="Y29" s="10">
        <v>1875692</v>
      </c>
      <c r="Z29" s="5" t="s">
        <v>53</v>
      </c>
      <c r="AA29" s="158" t="s">
        <v>170</v>
      </c>
      <c r="AB29" s="14">
        <v>0</v>
      </c>
      <c r="AD29" s="14"/>
      <c r="AE29" s="17">
        <f t="shared" si="1"/>
        <v>0</v>
      </c>
      <c r="AG29" s="10"/>
      <c r="AH29" s="10" t="s">
        <v>245</v>
      </c>
      <c r="AI29" s="10">
        <v>0</v>
      </c>
      <c r="AK29" s="10"/>
      <c r="AL29">
        <f t="shared" si="3"/>
        <v>118240.90399047619</v>
      </c>
      <c r="AN29" s="166">
        <f t="shared" si="4"/>
        <v>6.303855003405473E-2</v>
      </c>
      <c r="AO29" s="21">
        <v>45643</v>
      </c>
      <c r="AP29" s="13" t="str">
        <f t="shared" si="2"/>
        <v>El Salvador #14  4048218</v>
      </c>
    </row>
    <row r="30" spans="2:44" ht="27" customHeight="1">
      <c r="B30" s="4" t="s">
        <v>68</v>
      </c>
      <c r="C30" s="5" t="s">
        <v>89</v>
      </c>
      <c r="D30" s="6" t="s">
        <v>623</v>
      </c>
      <c r="E30" s="4" t="s">
        <v>89</v>
      </c>
      <c r="F30" s="4" t="s">
        <v>49</v>
      </c>
      <c r="G30" s="4" t="s">
        <v>1920</v>
      </c>
      <c r="H30" s="6" t="s">
        <v>167</v>
      </c>
      <c r="I30" s="4" t="s">
        <v>50</v>
      </c>
      <c r="J30" t="s">
        <v>1925</v>
      </c>
      <c r="K30" t="s">
        <v>155</v>
      </c>
      <c r="N30" s="9" t="s">
        <v>245</v>
      </c>
      <c r="O30" s="4" t="s">
        <v>53</v>
      </c>
      <c r="P30" s="9">
        <v>280557</v>
      </c>
      <c r="Q30" s="10">
        <v>3608</v>
      </c>
      <c r="R30" s="14"/>
      <c r="S30" s="1">
        <f t="shared" si="0"/>
        <v>3608</v>
      </c>
      <c r="T30" s="6" t="s">
        <v>1798</v>
      </c>
      <c r="U30" s="6">
        <v>3950</v>
      </c>
      <c r="V30" s="6">
        <v>4048216</v>
      </c>
      <c r="X30" s="22">
        <v>45630</v>
      </c>
      <c r="Y30" s="10">
        <v>311752</v>
      </c>
      <c r="Z30" s="5" t="s">
        <v>53</v>
      </c>
      <c r="AA30" s="158" t="s">
        <v>170</v>
      </c>
      <c r="AB30" s="14">
        <v>0</v>
      </c>
      <c r="AD30" s="14"/>
      <c r="AE30" s="17">
        <f t="shared" si="1"/>
        <v>0</v>
      </c>
      <c r="AG30" s="10"/>
      <c r="AH30" s="10" t="s">
        <v>245</v>
      </c>
      <c r="AI30" s="10">
        <v>0</v>
      </c>
      <c r="AK30" s="10"/>
      <c r="AL30">
        <f t="shared" si="3"/>
        <v>73326.432038095241</v>
      </c>
      <c r="AN30" s="166">
        <f t="shared" si="4"/>
        <v>0.23520757537432074</v>
      </c>
      <c r="AO30" s="21">
        <v>45643</v>
      </c>
      <c r="AP30" s="13" t="str">
        <f t="shared" si="2"/>
        <v>Guatemala #16  4048216</v>
      </c>
    </row>
    <row r="31" spans="2:44" ht="27" customHeight="1">
      <c r="B31" s="4" t="s">
        <v>68</v>
      </c>
      <c r="C31" s="5" t="s">
        <v>44</v>
      </c>
      <c r="D31" s="6" t="s">
        <v>1884</v>
      </c>
      <c r="E31" s="4" t="s">
        <v>46</v>
      </c>
      <c r="F31" s="4" t="s">
        <v>49</v>
      </c>
      <c r="G31" s="4" t="s">
        <v>1889</v>
      </c>
      <c r="H31" s="6" t="s">
        <v>167</v>
      </c>
      <c r="I31" s="4" t="s">
        <v>50</v>
      </c>
      <c r="J31" t="s">
        <v>1912</v>
      </c>
      <c r="K31" t="s">
        <v>155</v>
      </c>
      <c r="N31" s="9">
        <v>496852818</v>
      </c>
      <c r="O31" s="4" t="s">
        <v>51</v>
      </c>
      <c r="P31" s="9">
        <v>6213547811</v>
      </c>
      <c r="Q31" s="10">
        <v>3485</v>
      </c>
      <c r="R31" s="14"/>
      <c r="S31" s="1">
        <f t="shared" si="0"/>
        <v>3485</v>
      </c>
      <c r="T31" s="6" t="s">
        <v>151</v>
      </c>
      <c r="U31" s="6">
        <v>1632</v>
      </c>
      <c r="V31" s="6">
        <v>4033861</v>
      </c>
      <c r="X31" s="22">
        <v>45623</v>
      </c>
      <c r="Y31" s="10">
        <v>1918860</v>
      </c>
      <c r="Z31" s="5" t="s">
        <v>189</v>
      </c>
      <c r="AA31" s="158" t="s">
        <v>457</v>
      </c>
      <c r="AB31" s="14">
        <v>0</v>
      </c>
      <c r="AD31" s="14"/>
      <c r="AE31" s="17">
        <f t="shared" si="1"/>
        <v>0</v>
      </c>
      <c r="AG31" s="10"/>
      <c r="AH31">
        <v>10601</v>
      </c>
      <c r="AI31" s="43">
        <v>7018</v>
      </c>
      <c r="AK31" s="10"/>
      <c r="AL31">
        <f t="shared" si="3"/>
        <v>70826.667309523807</v>
      </c>
      <c r="AN31" s="166">
        <f t="shared" si="4"/>
        <v>3.6910805014187489E-2</v>
      </c>
      <c r="AO31" s="45" t="s">
        <v>1944</v>
      </c>
      <c r="AP31" s="13" t="str">
        <f t="shared" si="2"/>
        <v>BIP SALLY #238  4033861</v>
      </c>
    </row>
    <row r="32" spans="2:44" ht="27" customHeight="1">
      <c r="B32" s="4" t="s">
        <v>68</v>
      </c>
      <c r="C32" s="5" t="s">
        <v>44</v>
      </c>
      <c r="D32" s="6" t="s">
        <v>1885</v>
      </c>
      <c r="E32" s="4" t="s">
        <v>46</v>
      </c>
      <c r="F32" s="4" t="s">
        <v>49</v>
      </c>
      <c r="G32" s="4" t="s">
        <v>1888</v>
      </c>
      <c r="H32" s="6" t="s">
        <v>167</v>
      </c>
      <c r="I32" s="4" t="s">
        <v>50</v>
      </c>
      <c r="J32" t="s">
        <v>1913</v>
      </c>
      <c r="K32" t="s">
        <v>155</v>
      </c>
      <c r="N32" s="9">
        <v>496852819</v>
      </c>
      <c r="O32" s="4" t="s">
        <v>51</v>
      </c>
      <c r="P32" s="9">
        <v>6213613754</v>
      </c>
      <c r="Q32" s="10">
        <v>3485</v>
      </c>
      <c r="R32" s="14"/>
      <c r="S32" s="1">
        <f t="shared" si="0"/>
        <v>3485</v>
      </c>
      <c r="T32" s="6" t="s">
        <v>151</v>
      </c>
      <c r="U32" s="6">
        <v>1632</v>
      </c>
      <c r="V32" s="6">
        <v>4033868</v>
      </c>
      <c r="X32" s="22">
        <v>45624</v>
      </c>
      <c r="Y32" s="10">
        <v>1909626</v>
      </c>
      <c r="Z32" s="5" t="s">
        <v>189</v>
      </c>
      <c r="AA32" s="158" t="s">
        <v>457</v>
      </c>
      <c r="AB32" s="14">
        <v>0</v>
      </c>
      <c r="AD32" s="14"/>
      <c r="AE32" s="17">
        <f t="shared" si="1"/>
        <v>0</v>
      </c>
      <c r="AG32" s="10"/>
      <c r="AH32">
        <v>10602</v>
      </c>
      <c r="AI32" s="43">
        <v>7018</v>
      </c>
      <c r="AK32" s="10"/>
      <c r="AL32">
        <f t="shared" si="3"/>
        <v>70826.667309523807</v>
      </c>
      <c r="AN32" s="166">
        <f t="shared" si="4"/>
        <v>3.708928727903988E-2</v>
      </c>
      <c r="AO32" s="45" t="s">
        <v>1980</v>
      </c>
      <c r="AP32" s="13" t="str">
        <f t="shared" si="2"/>
        <v>BIP SALLY #239  4033868</v>
      </c>
    </row>
    <row r="33" spans="1:46" ht="27" customHeight="1">
      <c r="B33" s="4" t="s">
        <v>68</v>
      </c>
      <c r="C33" s="5" t="s">
        <v>44</v>
      </c>
      <c r="D33" s="6" t="s">
        <v>1886</v>
      </c>
      <c r="E33" s="4" t="s">
        <v>46</v>
      </c>
      <c r="F33" s="4" t="s">
        <v>49</v>
      </c>
      <c r="G33" s="4" t="s">
        <v>1914</v>
      </c>
      <c r="H33" s="6" t="s">
        <v>167</v>
      </c>
      <c r="I33" s="4" t="s">
        <v>50</v>
      </c>
      <c r="J33" t="s">
        <v>1172</v>
      </c>
      <c r="K33" t="s">
        <v>155</v>
      </c>
      <c r="N33" s="9">
        <v>496852820</v>
      </c>
      <c r="O33" s="4" t="s">
        <v>51</v>
      </c>
      <c r="P33" s="9">
        <v>6213607273</v>
      </c>
      <c r="Q33" s="10">
        <v>3485</v>
      </c>
      <c r="R33" s="14"/>
      <c r="S33" s="1">
        <f t="shared" si="0"/>
        <v>3485</v>
      </c>
      <c r="T33" s="6" t="s">
        <v>151</v>
      </c>
      <c r="U33" s="6">
        <v>1632</v>
      </c>
      <c r="V33" s="6">
        <v>4033950</v>
      </c>
      <c r="X33" s="22">
        <v>45625</v>
      </c>
      <c r="Y33" s="10">
        <v>1214393</v>
      </c>
      <c r="Z33" s="5" t="s">
        <v>189</v>
      </c>
      <c r="AA33" s="158" t="s">
        <v>457</v>
      </c>
      <c r="AB33" s="14">
        <v>0</v>
      </c>
      <c r="AD33" s="14"/>
      <c r="AE33" s="17">
        <f t="shared" si="1"/>
        <v>0</v>
      </c>
      <c r="AG33" s="10"/>
      <c r="AH33">
        <v>10600</v>
      </c>
      <c r="AI33" s="43">
        <v>7018</v>
      </c>
      <c r="AK33" s="10"/>
      <c r="AL33">
        <f t="shared" si="3"/>
        <v>70826.667309523807</v>
      </c>
      <c r="AN33" s="166">
        <f t="shared" si="4"/>
        <v>5.8322690685407283E-2</v>
      </c>
      <c r="AO33" s="45" t="s">
        <v>1980</v>
      </c>
      <c r="AP33" s="13" t="str">
        <f t="shared" si="2"/>
        <v>BIP SALLY #240  4033950</v>
      </c>
    </row>
    <row r="34" spans="1:46" ht="27" customHeight="1">
      <c r="B34" s="4" t="s">
        <v>68</v>
      </c>
      <c r="C34" s="5" t="s">
        <v>44</v>
      </c>
      <c r="D34" s="6" t="s">
        <v>1887</v>
      </c>
      <c r="E34" s="4" t="s">
        <v>46</v>
      </c>
      <c r="F34" s="4" t="s">
        <v>49</v>
      </c>
      <c r="G34" s="4" t="s">
        <v>1921</v>
      </c>
      <c r="H34" s="6" t="s">
        <v>167</v>
      </c>
      <c r="I34" s="4" t="s">
        <v>50</v>
      </c>
      <c r="J34" t="s">
        <v>1508</v>
      </c>
      <c r="K34" t="s">
        <v>155</v>
      </c>
      <c r="N34" s="9">
        <v>496852817</v>
      </c>
      <c r="O34" s="4" t="s">
        <v>51</v>
      </c>
      <c r="P34" s="9">
        <v>6213927090</v>
      </c>
      <c r="Q34" s="10">
        <v>3485</v>
      </c>
      <c r="R34" s="14"/>
      <c r="S34" s="1">
        <f t="shared" si="0"/>
        <v>3485</v>
      </c>
      <c r="T34" s="6" t="s">
        <v>151</v>
      </c>
      <c r="U34" s="6">
        <v>1632</v>
      </c>
      <c r="V34" s="6">
        <v>4034359</v>
      </c>
      <c r="X34" s="22">
        <v>45630</v>
      </c>
      <c r="Y34" s="10">
        <v>1479102</v>
      </c>
      <c r="Z34" s="5" t="s">
        <v>189</v>
      </c>
      <c r="AA34" s="158" t="s">
        <v>457</v>
      </c>
      <c r="AB34" s="14">
        <v>0</v>
      </c>
      <c r="AD34" s="14"/>
      <c r="AE34" s="17">
        <f t="shared" si="1"/>
        <v>0</v>
      </c>
      <c r="AG34" s="10"/>
      <c r="AH34">
        <v>10608</v>
      </c>
      <c r="AI34" s="43">
        <v>7018</v>
      </c>
      <c r="AK34" s="10"/>
      <c r="AL34">
        <f t="shared" si="3"/>
        <v>70826.667309523807</v>
      </c>
      <c r="AN34" s="166">
        <f t="shared" si="4"/>
        <v>4.7884910783383298E-2</v>
      </c>
      <c r="AO34" s="45" t="s">
        <v>1980</v>
      </c>
      <c r="AP34" s="13" t="str">
        <f t="shared" si="2"/>
        <v>BIP SALLY #241  4034359</v>
      </c>
    </row>
    <row r="35" spans="1:46" ht="46.5" customHeight="1">
      <c r="B35" s="4" t="s">
        <v>68</v>
      </c>
      <c r="C35" s="6" t="s">
        <v>1698</v>
      </c>
      <c r="D35" s="6" t="s">
        <v>304</v>
      </c>
      <c r="E35" s="6" t="s">
        <v>1699</v>
      </c>
      <c r="F35" s="4" t="s">
        <v>49</v>
      </c>
      <c r="G35" s="40" t="s">
        <v>1915</v>
      </c>
      <c r="H35" s="6" t="s">
        <v>167</v>
      </c>
      <c r="I35" s="4" t="s">
        <v>50</v>
      </c>
      <c r="J35" t="s">
        <v>1769</v>
      </c>
      <c r="K35" t="s">
        <v>155</v>
      </c>
      <c r="N35" s="9">
        <v>497367899</v>
      </c>
      <c r="O35" s="4" t="s">
        <v>51</v>
      </c>
      <c r="P35" s="9">
        <v>6213937259</v>
      </c>
      <c r="Q35" s="10">
        <v>5005</v>
      </c>
      <c r="R35" s="14"/>
      <c r="S35" s="1">
        <f t="shared" si="0"/>
        <v>5005</v>
      </c>
      <c r="T35" s="6" t="s">
        <v>151</v>
      </c>
      <c r="U35" s="6">
        <v>1632</v>
      </c>
      <c r="V35" s="6">
        <v>4033995</v>
      </c>
      <c r="X35" s="22">
        <v>45629</v>
      </c>
      <c r="Y35" s="10">
        <v>1245681</v>
      </c>
      <c r="Z35" s="5" t="s">
        <v>189</v>
      </c>
      <c r="AA35" s="158" t="s">
        <v>457</v>
      </c>
      <c r="AB35" s="14">
        <v>0</v>
      </c>
      <c r="AD35" s="14"/>
      <c r="AE35" s="17">
        <f t="shared" si="1"/>
        <v>0</v>
      </c>
      <c r="AG35" s="10"/>
      <c r="AH35">
        <v>10604</v>
      </c>
      <c r="AI35" s="43">
        <v>7018</v>
      </c>
      <c r="AK35" s="10"/>
      <c r="AL35">
        <f t="shared" si="3"/>
        <v>101718.06883333332</v>
      </c>
      <c r="AN35" s="166">
        <f t="shared" si="4"/>
        <v>8.1656594933480819E-2</v>
      </c>
      <c r="AO35" s="45" t="s">
        <v>1980</v>
      </c>
      <c r="AP35" s="13" t="str">
        <f t="shared" si="2"/>
        <v>BIP ITS A TEN #26  4033995</v>
      </c>
    </row>
    <row r="36" spans="1:46" ht="36.75" customHeight="1">
      <c r="B36" s="4" t="s">
        <v>68</v>
      </c>
      <c r="C36" s="6" t="s">
        <v>1698</v>
      </c>
      <c r="D36" s="6" t="s">
        <v>305</v>
      </c>
      <c r="E36" s="6" t="s">
        <v>1699</v>
      </c>
      <c r="F36" s="4" t="s">
        <v>49</v>
      </c>
      <c r="G36" s="40" t="s">
        <v>1916</v>
      </c>
      <c r="H36" s="6" t="s">
        <v>167</v>
      </c>
      <c r="I36" s="4" t="s">
        <v>50</v>
      </c>
      <c r="J36" t="s">
        <v>1917</v>
      </c>
      <c r="K36" t="s">
        <v>155</v>
      </c>
      <c r="N36" s="9">
        <v>497549616</v>
      </c>
      <c r="O36" s="4" t="s">
        <v>51</v>
      </c>
      <c r="P36" s="9">
        <v>6214321483</v>
      </c>
      <c r="Q36" s="10">
        <v>5005</v>
      </c>
      <c r="R36" s="14"/>
      <c r="S36" s="1">
        <f t="shared" si="0"/>
        <v>5005</v>
      </c>
      <c r="T36" s="6" t="s">
        <v>151</v>
      </c>
      <c r="U36" s="6">
        <v>1632</v>
      </c>
      <c r="V36" s="6">
        <v>4034008</v>
      </c>
      <c r="X36" s="22">
        <v>45632</v>
      </c>
      <c r="Y36" s="10">
        <v>1655660</v>
      </c>
      <c r="Z36" s="5" t="s">
        <v>189</v>
      </c>
      <c r="AA36" s="158" t="s">
        <v>457</v>
      </c>
      <c r="AB36" s="14">
        <v>0</v>
      </c>
      <c r="AD36" s="14"/>
      <c r="AE36" s="17">
        <f t="shared" si="1"/>
        <v>0</v>
      </c>
      <c r="AG36" s="10"/>
      <c r="AH36">
        <v>10603</v>
      </c>
      <c r="AI36" s="43">
        <v>7018</v>
      </c>
      <c r="AK36" s="10"/>
      <c r="AL36">
        <f t="shared" si="3"/>
        <v>101718.06883333332</v>
      </c>
      <c r="AN36" s="166">
        <f t="shared" si="4"/>
        <v>6.1436568397698392E-2</v>
      </c>
      <c r="AO36" s="45" t="s">
        <v>2087</v>
      </c>
      <c r="AP36" s="13" t="str">
        <f t="shared" si="2"/>
        <v>BIP ITS A TEN #27  4034008</v>
      </c>
    </row>
    <row r="37" spans="1:46" ht="32.25" customHeight="1">
      <c r="B37" s="4" t="s">
        <v>68</v>
      </c>
      <c r="C37" s="5" t="s">
        <v>120</v>
      </c>
      <c r="D37" s="6" t="s">
        <v>1922</v>
      </c>
      <c r="E37" s="4" t="s">
        <v>46</v>
      </c>
      <c r="F37" s="4" t="s">
        <v>49</v>
      </c>
      <c r="G37" s="40" t="s">
        <v>1923</v>
      </c>
      <c r="H37" s="6" t="s">
        <v>167</v>
      </c>
      <c r="I37" s="4" t="s">
        <v>50</v>
      </c>
      <c r="J37" s="9">
        <v>53125</v>
      </c>
      <c r="K37" t="s">
        <v>155</v>
      </c>
      <c r="N37" s="9">
        <v>496852821</v>
      </c>
      <c r="O37" s="4" t="s">
        <v>51</v>
      </c>
      <c r="P37" s="9">
        <v>6214000050</v>
      </c>
      <c r="Q37" s="10">
        <v>3485</v>
      </c>
      <c r="R37" s="14"/>
      <c r="S37" s="1">
        <f t="shared" si="0"/>
        <v>3485</v>
      </c>
      <c r="T37" s="6" t="s">
        <v>151</v>
      </c>
      <c r="U37" s="6">
        <v>1632</v>
      </c>
      <c r="V37" s="6">
        <v>4034337</v>
      </c>
      <c r="X37" s="22">
        <v>45631</v>
      </c>
      <c r="Y37" s="10">
        <v>1574826</v>
      </c>
      <c r="Z37" s="5" t="s">
        <v>189</v>
      </c>
      <c r="AA37" s="158" t="s">
        <v>457</v>
      </c>
      <c r="AB37" s="14">
        <v>0</v>
      </c>
      <c r="AD37" s="14"/>
      <c r="AE37" s="17">
        <f t="shared" si="1"/>
        <v>0</v>
      </c>
      <c r="AG37" s="10"/>
      <c r="AH37">
        <v>10625</v>
      </c>
      <c r="AI37" s="43">
        <v>7018</v>
      </c>
      <c r="AK37" s="10"/>
      <c r="AL37">
        <f t="shared" si="3"/>
        <v>70826.667309523807</v>
      </c>
      <c r="AN37" s="166">
        <f t="shared" si="4"/>
        <v>4.4974281164727917E-2</v>
      </c>
      <c r="AO37" s="45" t="s">
        <v>1980</v>
      </c>
      <c r="AP37" s="13" t="str">
        <f t="shared" si="2"/>
        <v>BIP S + BIP A #242+#52  4034337</v>
      </c>
    </row>
    <row r="38" spans="1:46" ht="27" customHeight="1">
      <c r="A38" s="178" t="s">
        <v>1926</v>
      </c>
      <c r="B38" s="134" t="s">
        <v>68</v>
      </c>
      <c r="C38" s="135" t="s">
        <v>129</v>
      </c>
      <c r="D38" s="144"/>
      <c r="E38" s="134"/>
      <c r="F38" s="134"/>
      <c r="G38" s="134"/>
      <c r="H38" s="144"/>
      <c r="I38" s="134"/>
      <c r="J38" s="143"/>
      <c r="K38" s="143"/>
      <c r="L38" s="143"/>
      <c r="M38" s="143"/>
      <c r="N38" s="145"/>
      <c r="O38" s="134"/>
      <c r="P38" s="143"/>
      <c r="Q38" s="146"/>
      <c r="R38" s="147"/>
      <c r="S38" s="139"/>
      <c r="T38" s="144"/>
      <c r="U38" s="144"/>
      <c r="V38" s="144"/>
      <c r="W38" s="143"/>
      <c r="X38" s="148"/>
      <c r="Y38" s="146"/>
      <c r="Z38" s="135"/>
      <c r="AA38" s="182"/>
      <c r="AB38" s="147"/>
      <c r="AC38" s="146"/>
      <c r="AD38" s="147"/>
      <c r="AE38" s="149">
        <f t="shared" si="1"/>
        <v>0</v>
      </c>
      <c r="AF38" s="143"/>
      <c r="AG38" s="146"/>
      <c r="AH38" s="146"/>
      <c r="AI38" s="146"/>
      <c r="AJ38" s="154" t="s">
        <v>1895</v>
      </c>
      <c r="AK38" s="146">
        <v>2378</v>
      </c>
      <c r="AL38">
        <f t="shared" si="3"/>
        <v>0</v>
      </c>
      <c r="AN38" s="166" t="e">
        <f t="shared" si="4"/>
        <v>#DIV/0!</v>
      </c>
      <c r="AO38" s="150">
        <v>45623</v>
      </c>
      <c r="AP38" s="136" t="str">
        <f t="shared" si="2"/>
        <v xml:space="preserve">HF CONSULTORES   </v>
      </c>
      <c r="AQ38" s="143"/>
      <c r="AR38" s="143"/>
      <c r="AS38" s="143"/>
      <c r="AT38" s="143">
        <v>20013190</v>
      </c>
    </row>
    <row r="39" spans="1:46" s="133" customFormat="1" ht="27" customHeight="1">
      <c r="A39" s="178"/>
      <c r="B39" s="134" t="s">
        <v>68</v>
      </c>
      <c r="C39" s="135" t="s">
        <v>129</v>
      </c>
      <c r="D39" s="135"/>
      <c r="E39" s="134"/>
      <c r="F39" s="134"/>
      <c r="G39" s="134"/>
      <c r="H39" s="135"/>
      <c r="I39" s="134"/>
      <c r="N39" s="136"/>
      <c r="O39" s="134"/>
      <c r="Q39" s="137"/>
      <c r="R39" s="138"/>
      <c r="S39" s="139"/>
      <c r="T39" s="135"/>
      <c r="U39" s="135"/>
      <c r="V39" s="135"/>
      <c r="X39" s="140"/>
      <c r="Y39" s="137"/>
      <c r="Z39" s="135"/>
      <c r="AA39" s="183"/>
      <c r="AB39" s="138"/>
      <c r="AC39" s="137"/>
      <c r="AD39" s="138"/>
      <c r="AE39" s="141">
        <f t="shared" ref="AE39:AE51" si="5">AB39+AC39+AD39</f>
        <v>0</v>
      </c>
      <c r="AG39" s="137"/>
      <c r="AH39" s="137"/>
      <c r="AI39" s="137"/>
      <c r="AJ39" s="133">
        <v>13781</v>
      </c>
      <c r="AK39" s="137">
        <v>2378</v>
      </c>
      <c r="AL39">
        <f t="shared" si="3"/>
        <v>0</v>
      </c>
      <c r="AM39"/>
      <c r="AN39" s="166" t="e">
        <f t="shared" si="4"/>
        <v>#DIV/0!</v>
      </c>
      <c r="AO39" s="142">
        <v>45602</v>
      </c>
      <c r="AP39" s="136" t="str">
        <f t="shared" ref="AP39:AP51" si="6">+C39&amp;" "&amp;D39&amp;" "&amp;" "&amp;V39</f>
        <v xml:space="preserve">HF CONSULTORES   </v>
      </c>
    </row>
    <row r="40" spans="1:46" s="133" customFormat="1" ht="27" customHeight="1">
      <c r="A40" s="178"/>
      <c r="B40" s="134" t="s">
        <v>68</v>
      </c>
      <c r="C40" s="135" t="s">
        <v>129</v>
      </c>
      <c r="D40" s="135"/>
      <c r="E40" s="134"/>
      <c r="F40" s="134"/>
      <c r="G40" s="134"/>
      <c r="H40" s="135"/>
      <c r="I40" s="134"/>
      <c r="N40" s="136"/>
      <c r="O40" s="134"/>
      <c r="Q40" s="137"/>
      <c r="R40" s="138"/>
      <c r="S40" s="139"/>
      <c r="T40" s="135"/>
      <c r="U40" s="135"/>
      <c r="V40" s="135"/>
      <c r="X40" s="140"/>
      <c r="Y40" s="137"/>
      <c r="Z40" s="135"/>
      <c r="AA40" s="183"/>
      <c r="AB40" s="138"/>
      <c r="AC40" s="137"/>
      <c r="AD40" s="138"/>
      <c r="AE40" s="141">
        <f t="shared" si="5"/>
        <v>0</v>
      </c>
      <c r="AG40" s="137"/>
      <c r="AH40" s="137"/>
      <c r="AI40" s="137"/>
      <c r="AJ40" s="133">
        <v>13782</v>
      </c>
      <c r="AK40" s="137">
        <v>2378</v>
      </c>
      <c r="AL40">
        <f t="shared" si="3"/>
        <v>0</v>
      </c>
      <c r="AM40"/>
      <c r="AN40" s="166" t="e">
        <f t="shared" si="4"/>
        <v>#DIV/0!</v>
      </c>
      <c r="AO40" s="142">
        <v>45602</v>
      </c>
      <c r="AP40" s="136" t="str">
        <f t="shared" si="6"/>
        <v xml:space="preserve">HF CONSULTORES   </v>
      </c>
    </row>
    <row r="41" spans="1:46" s="133" customFormat="1" ht="27" customHeight="1">
      <c r="A41" s="178"/>
      <c r="B41" s="134" t="s">
        <v>68</v>
      </c>
      <c r="C41" s="135" t="s">
        <v>129</v>
      </c>
      <c r="D41" s="135"/>
      <c r="E41" s="134"/>
      <c r="F41" s="134"/>
      <c r="G41" s="134"/>
      <c r="H41" s="135"/>
      <c r="I41" s="134"/>
      <c r="N41" s="136"/>
      <c r="O41" s="134"/>
      <c r="Q41" s="137"/>
      <c r="R41" s="138"/>
      <c r="S41" s="139"/>
      <c r="T41" s="135"/>
      <c r="U41" s="135"/>
      <c r="V41" s="135"/>
      <c r="X41" s="140"/>
      <c r="Y41" s="137"/>
      <c r="Z41" s="135"/>
      <c r="AA41" s="183"/>
      <c r="AB41" s="138"/>
      <c r="AC41" s="137"/>
      <c r="AD41" s="138"/>
      <c r="AE41" s="141">
        <f t="shared" si="5"/>
        <v>0</v>
      </c>
      <c r="AG41" s="137"/>
      <c r="AH41" s="137"/>
      <c r="AI41" s="137"/>
      <c r="AJ41" s="133">
        <v>13783</v>
      </c>
      <c r="AK41" s="137">
        <v>2378</v>
      </c>
      <c r="AL41">
        <f t="shared" si="3"/>
        <v>0</v>
      </c>
      <c r="AM41"/>
      <c r="AN41" s="166" t="e">
        <f t="shared" si="4"/>
        <v>#DIV/0!</v>
      </c>
      <c r="AO41" s="142">
        <v>45602</v>
      </c>
      <c r="AP41" s="136" t="str">
        <f t="shared" si="6"/>
        <v xml:space="preserve">HF CONSULTORES   </v>
      </c>
    </row>
    <row r="42" spans="1:46" s="133" customFormat="1" ht="27" customHeight="1">
      <c r="A42" s="178"/>
      <c r="B42" s="134" t="s">
        <v>68</v>
      </c>
      <c r="C42" s="135" t="s">
        <v>129</v>
      </c>
      <c r="D42" s="135"/>
      <c r="E42" s="134"/>
      <c r="F42" s="134"/>
      <c r="G42" s="134"/>
      <c r="H42" s="135"/>
      <c r="I42" s="134"/>
      <c r="N42" s="136"/>
      <c r="O42" s="134"/>
      <c r="Q42" s="137"/>
      <c r="R42" s="138"/>
      <c r="S42" s="139"/>
      <c r="T42" s="135"/>
      <c r="U42" s="135"/>
      <c r="V42" s="135"/>
      <c r="X42" s="140"/>
      <c r="Y42" s="137"/>
      <c r="Z42" s="135"/>
      <c r="AA42" s="183"/>
      <c r="AB42" s="138"/>
      <c r="AC42" s="137"/>
      <c r="AD42" s="138"/>
      <c r="AE42" s="141">
        <f t="shared" si="5"/>
        <v>0</v>
      </c>
      <c r="AG42" s="137"/>
      <c r="AH42" s="137"/>
      <c r="AI42" s="137"/>
      <c r="AJ42" s="133">
        <v>13784</v>
      </c>
      <c r="AK42" s="137">
        <v>2378</v>
      </c>
      <c r="AL42">
        <f t="shared" si="3"/>
        <v>0</v>
      </c>
      <c r="AM42"/>
      <c r="AN42" s="166" t="e">
        <f t="shared" si="4"/>
        <v>#DIV/0!</v>
      </c>
      <c r="AO42" s="142">
        <v>45602</v>
      </c>
      <c r="AP42" s="136" t="str">
        <f t="shared" si="6"/>
        <v xml:space="preserve">HF CONSULTORES   </v>
      </c>
    </row>
    <row r="43" spans="1:46" s="133" customFormat="1" ht="27" customHeight="1">
      <c r="A43" s="178"/>
      <c r="B43" s="134" t="s">
        <v>68</v>
      </c>
      <c r="C43" s="135" t="s">
        <v>1791</v>
      </c>
      <c r="E43" s="134"/>
      <c r="F43" s="134"/>
      <c r="G43" s="134"/>
      <c r="H43" s="135"/>
      <c r="I43" s="134"/>
      <c r="N43" s="136"/>
      <c r="O43" s="134"/>
      <c r="Q43" s="137"/>
      <c r="R43" s="138"/>
      <c r="S43" s="139"/>
      <c r="T43" s="135"/>
      <c r="U43" s="135"/>
      <c r="V43" s="135"/>
      <c r="X43" s="140"/>
      <c r="Y43" s="137"/>
      <c r="Z43" s="135"/>
      <c r="AA43" s="183"/>
      <c r="AB43" s="138"/>
      <c r="AC43" s="137"/>
      <c r="AD43" s="138"/>
      <c r="AE43" s="141">
        <f t="shared" si="5"/>
        <v>0</v>
      </c>
      <c r="AF43" s="133" t="s">
        <v>1792</v>
      </c>
      <c r="AG43" s="137">
        <v>2279.4</v>
      </c>
      <c r="AH43" s="137"/>
      <c r="AI43" s="137"/>
      <c r="AK43" s="137"/>
      <c r="AL43">
        <f t="shared" si="3"/>
        <v>0</v>
      </c>
      <c r="AM43"/>
      <c r="AN43" s="166" t="e">
        <f t="shared" si="4"/>
        <v>#DIV/0!</v>
      </c>
      <c r="AO43" s="142">
        <v>45602</v>
      </c>
      <c r="AP43" s="136" t="str">
        <f t="shared" si="6"/>
        <v xml:space="preserve">ENVIO_43_MP    </v>
      </c>
    </row>
    <row r="44" spans="1:46" s="143" customFormat="1" ht="27" customHeight="1">
      <c r="A44" s="178"/>
      <c r="B44" s="134" t="s">
        <v>68</v>
      </c>
      <c r="C44" s="144" t="s">
        <v>1825</v>
      </c>
      <c r="D44" s="144"/>
      <c r="E44" s="134"/>
      <c r="F44" s="134"/>
      <c r="G44" s="134"/>
      <c r="H44" s="144"/>
      <c r="I44" s="134"/>
      <c r="N44" s="145"/>
      <c r="O44" s="134"/>
      <c r="Q44" s="146"/>
      <c r="R44" s="147"/>
      <c r="S44" s="139"/>
      <c r="T44" s="144"/>
      <c r="U44" s="144"/>
      <c r="V44" s="144"/>
      <c r="X44" s="148"/>
      <c r="Y44" s="146"/>
      <c r="Z44" s="135"/>
      <c r="AA44" s="182"/>
      <c r="AB44" s="147"/>
      <c r="AC44" s="146"/>
      <c r="AD44" s="147"/>
      <c r="AE44" s="149">
        <f t="shared" si="5"/>
        <v>0</v>
      </c>
      <c r="AF44" s="143" t="s">
        <v>1826</v>
      </c>
      <c r="AG44" s="146">
        <v>2784</v>
      </c>
      <c r="AH44" s="146"/>
      <c r="AI44" s="146"/>
      <c r="AK44" s="146"/>
      <c r="AL44">
        <f t="shared" si="3"/>
        <v>0</v>
      </c>
      <c r="AM44"/>
      <c r="AN44" s="166" t="e">
        <f t="shared" si="4"/>
        <v>#DIV/0!</v>
      </c>
      <c r="AO44" s="150">
        <v>45608</v>
      </c>
      <c r="AP44" s="136" t="str">
        <f t="shared" si="6"/>
        <v xml:space="preserve">AAC-051   </v>
      </c>
      <c r="AS44" s="143">
        <v>20013298</v>
      </c>
    </row>
    <row r="45" spans="1:46" s="143" customFormat="1" ht="27" customHeight="1">
      <c r="A45" s="178"/>
      <c r="B45" s="134" t="s">
        <v>68</v>
      </c>
      <c r="C45" s="144" t="s">
        <v>1827</v>
      </c>
      <c r="D45" s="144"/>
      <c r="E45" s="134"/>
      <c r="F45" s="134"/>
      <c r="G45" s="134"/>
      <c r="H45" s="144"/>
      <c r="I45" s="134"/>
      <c r="N45" s="145"/>
      <c r="O45" s="134"/>
      <c r="Q45" s="146"/>
      <c r="R45" s="147"/>
      <c r="S45" s="139"/>
      <c r="T45" s="144"/>
      <c r="U45" s="144"/>
      <c r="V45" s="144"/>
      <c r="X45" s="148"/>
      <c r="Y45" s="146"/>
      <c r="Z45" s="135"/>
      <c r="AA45" s="182"/>
      <c r="AB45" s="147"/>
      <c r="AC45" s="146"/>
      <c r="AD45" s="147"/>
      <c r="AE45" s="149">
        <f t="shared" si="5"/>
        <v>0</v>
      </c>
      <c r="AF45" s="143" t="s">
        <v>1828</v>
      </c>
      <c r="AG45" s="146">
        <v>2784</v>
      </c>
      <c r="AH45" s="146"/>
      <c r="AI45" s="146"/>
      <c r="AK45" s="146"/>
      <c r="AL45">
        <f t="shared" si="3"/>
        <v>0</v>
      </c>
      <c r="AM45"/>
      <c r="AN45" s="166" t="e">
        <f t="shared" si="4"/>
        <v>#DIV/0!</v>
      </c>
      <c r="AO45" s="150">
        <v>45608</v>
      </c>
      <c r="AP45" s="136" t="str">
        <f t="shared" si="6"/>
        <v xml:space="preserve">ENVIO 36_MP   </v>
      </c>
      <c r="AS45" s="143">
        <v>20013299</v>
      </c>
    </row>
    <row r="46" spans="1:46" s="143" customFormat="1" ht="27" customHeight="1">
      <c r="A46" s="178"/>
      <c r="B46" s="134" t="s">
        <v>68</v>
      </c>
      <c r="C46" s="144" t="s">
        <v>1829</v>
      </c>
      <c r="D46" s="144"/>
      <c r="E46" s="134"/>
      <c r="F46" s="134"/>
      <c r="G46" s="134"/>
      <c r="H46" s="144"/>
      <c r="I46" s="134"/>
      <c r="N46" s="145"/>
      <c r="O46" s="134"/>
      <c r="Q46" s="146"/>
      <c r="R46" s="147"/>
      <c r="S46" s="139"/>
      <c r="T46" s="144"/>
      <c r="U46" s="144"/>
      <c r="V46" s="144"/>
      <c r="X46" s="148"/>
      <c r="Y46" s="146"/>
      <c r="Z46" s="135"/>
      <c r="AA46" s="182"/>
      <c r="AB46" s="147"/>
      <c r="AC46" s="146"/>
      <c r="AD46" s="147"/>
      <c r="AE46" s="149">
        <f t="shared" si="5"/>
        <v>0</v>
      </c>
      <c r="AF46" s="143" t="s">
        <v>1830</v>
      </c>
      <c r="AG46" s="146">
        <v>4002</v>
      </c>
      <c r="AH46" s="146"/>
      <c r="AI46" s="146"/>
      <c r="AK46" s="146"/>
      <c r="AL46">
        <f t="shared" si="3"/>
        <v>0</v>
      </c>
      <c r="AM46"/>
      <c r="AN46" s="166" t="e">
        <f t="shared" si="4"/>
        <v>#DIV/0!</v>
      </c>
      <c r="AO46" s="150">
        <v>45608</v>
      </c>
      <c r="AP46" s="136" t="str">
        <f t="shared" si="6"/>
        <v xml:space="preserve">CAJAS OCTUBRE   </v>
      </c>
    </row>
    <row r="47" spans="1:46" s="143" customFormat="1" ht="27" customHeight="1">
      <c r="A47" s="178"/>
      <c r="B47" s="134" t="s">
        <v>68</v>
      </c>
      <c r="C47" s="144" t="s">
        <v>1835</v>
      </c>
      <c r="D47" s="144"/>
      <c r="E47" s="134"/>
      <c r="F47" s="134"/>
      <c r="G47" s="134"/>
      <c r="H47" s="144"/>
      <c r="I47" s="134"/>
      <c r="N47" s="145"/>
      <c r="O47" s="134"/>
      <c r="Q47" s="146"/>
      <c r="R47" s="147"/>
      <c r="S47" s="139"/>
      <c r="T47" s="144"/>
      <c r="U47" s="144"/>
      <c r="V47" s="144"/>
      <c r="X47" s="148"/>
      <c r="Y47" s="146"/>
      <c r="Z47" s="135"/>
      <c r="AA47" s="182"/>
      <c r="AB47" s="147"/>
      <c r="AC47" s="146"/>
      <c r="AD47" s="147"/>
      <c r="AE47" s="149">
        <f t="shared" si="5"/>
        <v>0</v>
      </c>
      <c r="AF47" s="143" t="s">
        <v>1836</v>
      </c>
      <c r="AG47" s="146">
        <v>2204</v>
      </c>
      <c r="AH47" s="146"/>
      <c r="AI47" s="146"/>
      <c r="AK47" s="146"/>
      <c r="AL47">
        <f t="shared" si="3"/>
        <v>0</v>
      </c>
      <c r="AM47"/>
      <c r="AN47" s="166" t="e">
        <f t="shared" si="4"/>
        <v>#DIV/0!</v>
      </c>
      <c r="AO47" s="150">
        <v>45608</v>
      </c>
      <c r="AP47" s="136" t="str">
        <f t="shared" si="6"/>
        <v xml:space="preserve">REPUBLICA DOMINICANA   </v>
      </c>
      <c r="AS47" s="143">
        <v>20013811</v>
      </c>
    </row>
    <row r="48" spans="1:46" s="143" customFormat="1" ht="27" customHeight="1">
      <c r="A48" s="178"/>
      <c r="B48" s="134" t="s">
        <v>68</v>
      </c>
      <c r="C48" s="135" t="s">
        <v>1837</v>
      </c>
      <c r="D48" s="144"/>
      <c r="E48" s="134"/>
      <c r="F48" s="134"/>
      <c r="G48" s="134"/>
      <c r="H48" s="144"/>
      <c r="I48" s="134"/>
      <c r="N48" s="145"/>
      <c r="O48" s="134"/>
      <c r="Q48" s="146"/>
      <c r="R48" s="147"/>
      <c r="S48" s="139"/>
      <c r="T48" s="144"/>
      <c r="U48" s="144"/>
      <c r="V48" s="144"/>
      <c r="X48" s="148"/>
      <c r="Y48" s="146"/>
      <c r="Z48" s="135"/>
      <c r="AA48" s="182"/>
      <c r="AB48" s="147"/>
      <c r="AC48" s="146"/>
      <c r="AD48" s="147"/>
      <c r="AE48" s="149">
        <f t="shared" si="5"/>
        <v>0</v>
      </c>
      <c r="AF48" s="143" t="s">
        <v>1838</v>
      </c>
      <c r="AG48" s="146">
        <v>2784</v>
      </c>
      <c r="AH48" s="146"/>
      <c r="AI48" s="146"/>
      <c r="AK48" s="146"/>
      <c r="AL48">
        <f t="shared" si="3"/>
        <v>0</v>
      </c>
      <c r="AM48"/>
      <c r="AN48" s="166" t="e">
        <f t="shared" si="4"/>
        <v>#DIV/0!</v>
      </c>
      <c r="AO48" s="150">
        <v>45608</v>
      </c>
      <c r="AP48" s="136" t="str">
        <f t="shared" si="6"/>
        <v xml:space="preserve">FATBOY ATM2   </v>
      </c>
      <c r="AS48" s="143">
        <v>20013289</v>
      </c>
    </row>
    <row r="49" spans="1:45" s="143" customFormat="1" ht="27" customHeight="1">
      <c r="A49" s="178"/>
      <c r="B49" s="134" t="s">
        <v>68</v>
      </c>
      <c r="C49" s="135" t="s">
        <v>1839</v>
      </c>
      <c r="D49" s="144"/>
      <c r="E49" s="134"/>
      <c r="F49" s="134"/>
      <c r="G49" s="134"/>
      <c r="H49" s="144"/>
      <c r="I49" s="134"/>
      <c r="N49" s="145"/>
      <c r="O49" s="134"/>
      <c r="Q49" s="146"/>
      <c r="R49" s="147"/>
      <c r="S49" s="139"/>
      <c r="T49" s="144"/>
      <c r="U49" s="144"/>
      <c r="V49" s="144"/>
      <c r="X49" s="148"/>
      <c r="Y49" s="146"/>
      <c r="Z49" s="135"/>
      <c r="AA49" s="182"/>
      <c r="AB49" s="147"/>
      <c r="AC49" s="146"/>
      <c r="AD49" s="147"/>
      <c r="AE49" s="149">
        <f t="shared" si="5"/>
        <v>0</v>
      </c>
      <c r="AF49" s="143" t="s">
        <v>1840</v>
      </c>
      <c r="AG49" s="146">
        <v>2784</v>
      </c>
      <c r="AH49" s="146"/>
      <c r="AI49" s="146"/>
      <c r="AK49" s="146"/>
      <c r="AL49">
        <f t="shared" si="3"/>
        <v>0</v>
      </c>
      <c r="AM49"/>
      <c r="AN49" s="166" t="e">
        <f t="shared" si="4"/>
        <v>#DIV/0!</v>
      </c>
      <c r="AO49" s="150">
        <v>45608</v>
      </c>
      <c r="AP49" s="136" t="str">
        <f t="shared" si="6"/>
        <v xml:space="preserve">ENVIO MUESTRAS BRASIL    </v>
      </c>
      <c r="AS49" s="143">
        <v>20013290</v>
      </c>
    </row>
    <row r="50" spans="1:45" s="143" customFormat="1" ht="27" customHeight="1">
      <c r="A50" s="178"/>
      <c r="B50" s="134" t="s">
        <v>68</v>
      </c>
      <c r="C50" s="135" t="s">
        <v>1841</v>
      </c>
      <c r="D50" s="144"/>
      <c r="E50" s="134"/>
      <c r="F50" s="134"/>
      <c r="G50" s="134"/>
      <c r="H50" s="144"/>
      <c r="I50" s="134"/>
      <c r="N50" s="145"/>
      <c r="O50" s="134"/>
      <c r="Q50" s="146"/>
      <c r="R50" s="147"/>
      <c r="S50" s="139"/>
      <c r="T50" s="144"/>
      <c r="U50" s="144"/>
      <c r="V50" s="144"/>
      <c r="X50" s="148"/>
      <c r="Y50" s="146"/>
      <c r="Z50" s="135"/>
      <c r="AA50" s="182"/>
      <c r="AB50" s="147"/>
      <c r="AC50" s="146"/>
      <c r="AD50" s="147"/>
      <c r="AE50" s="149">
        <f t="shared" si="5"/>
        <v>0</v>
      </c>
      <c r="AF50" s="143" t="s">
        <v>1842</v>
      </c>
      <c r="AG50" s="146">
        <v>2784</v>
      </c>
      <c r="AH50" s="146"/>
      <c r="AI50" s="146"/>
      <c r="AK50" s="146"/>
      <c r="AL50">
        <f t="shared" si="3"/>
        <v>0</v>
      </c>
      <c r="AM50"/>
      <c r="AN50" s="166" t="e">
        <f t="shared" si="4"/>
        <v>#DIV/0!</v>
      </c>
      <c r="AO50" s="150">
        <v>45608</v>
      </c>
      <c r="AP50" s="136" t="str">
        <f t="shared" si="6"/>
        <v xml:space="preserve">LEVEL 3 // ENCIO AEREO   </v>
      </c>
      <c r="AS50" s="143">
        <v>20013291</v>
      </c>
    </row>
    <row r="51" spans="1:45" s="143" customFormat="1" ht="27" customHeight="1">
      <c r="A51" s="178"/>
      <c r="B51" s="134" t="s">
        <v>68</v>
      </c>
      <c r="C51" s="135" t="s">
        <v>1945</v>
      </c>
      <c r="D51" s="144"/>
      <c r="E51" s="134"/>
      <c r="F51" s="134"/>
      <c r="G51" s="134"/>
      <c r="H51" s="144"/>
      <c r="I51" s="134"/>
      <c r="N51" s="145"/>
      <c r="O51" s="134"/>
      <c r="Q51" s="146"/>
      <c r="R51" s="147"/>
      <c r="S51" s="139"/>
      <c r="T51" s="144"/>
      <c r="U51" s="144"/>
      <c r="V51" s="144"/>
      <c r="X51" s="148"/>
      <c r="Y51" s="146"/>
      <c r="Z51" s="135"/>
      <c r="AA51" s="182"/>
      <c r="AB51" s="147"/>
      <c r="AC51" s="146"/>
      <c r="AD51" s="147"/>
      <c r="AE51" s="149">
        <f t="shared" si="5"/>
        <v>0</v>
      </c>
      <c r="AF51" s="143" t="s">
        <v>1946</v>
      </c>
      <c r="AG51" s="146">
        <v>2900</v>
      </c>
      <c r="AH51" s="146"/>
      <c r="AI51" s="146"/>
      <c r="AK51" s="146"/>
      <c r="AL51">
        <f t="shared" si="3"/>
        <v>0</v>
      </c>
      <c r="AM51"/>
      <c r="AN51" s="166" t="e">
        <f t="shared" si="4"/>
        <v>#DIV/0!</v>
      </c>
      <c r="AO51" s="150">
        <v>45635</v>
      </c>
      <c r="AP51" s="136" t="str">
        <f t="shared" si="6"/>
        <v xml:space="preserve">ITALIA ENVIO_42_MP   </v>
      </c>
      <c r="AS51" s="143">
        <v>20013810</v>
      </c>
    </row>
    <row r="52" spans="1:45" ht="27" customHeight="1">
      <c r="B52" s="4"/>
      <c r="C52" s="5"/>
      <c r="D52" s="6"/>
      <c r="E52" s="4"/>
      <c r="F52" s="4"/>
      <c r="G52" s="4"/>
      <c r="H52" s="6"/>
      <c r="I52" s="4"/>
      <c r="O52" s="4"/>
      <c r="R52" s="14"/>
      <c r="S52" s="1"/>
      <c r="X52" s="22"/>
      <c r="Y52" s="10"/>
      <c r="Z52" s="5"/>
      <c r="AB52" s="14"/>
      <c r="AD52" s="14"/>
      <c r="AE52" s="17"/>
      <c r="AG52" s="10"/>
      <c r="AH52" s="10"/>
      <c r="AI52" s="10"/>
      <c r="AK52" s="10"/>
      <c r="AL52">
        <f t="shared" si="3"/>
        <v>0</v>
      </c>
      <c r="AN52" s="166" t="e">
        <f t="shared" si="4"/>
        <v>#DIV/0!</v>
      </c>
      <c r="AO52" s="21"/>
      <c r="AP52" s="13" t="str">
        <f t="shared" ref="AP52:AP72" si="7">+C52&amp;" "&amp;D52&amp;" "&amp;" "&amp;V52</f>
        <v xml:space="preserve">   </v>
      </c>
    </row>
    <row r="53" spans="1:45" ht="27" customHeight="1">
      <c r="B53" s="4"/>
      <c r="C53" s="5"/>
      <c r="D53" s="6"/>
      <c r="E53" s="4"/>
      <c r="F53" s="4"/>
      <c r="G53" s="4"/>
      <c r="H53" s="6"/>
      <c r="I53" s="4"/>
      <c r="O53" s="4"/>
      <c r="R53" s="14"/>
      <c r="S53" s="1"/>
      <c r="X53" s="22"/>
      <c r="Y53" s="10"/>
      <c r="Z53" s="5"/>
      <c r="AB53" s="14"/>
      <c r="AD53" s="14"/>
      <c r="AE53" s="17"/>
      <c r="AG53" s="10"/>
      <c r="AH53" s="10"/>
      <c r="AI53" s="10"/>
      <c r="AK53" s="10"/>
      <c r="AL53">
        <f t="shared" si="3"/>
        <v>0</v>
      </c>
      <c r="AN53" s="166" t="e">
        <f t="shared" si="4"/>
        <v>#DIV/0!</v>
      </c>
      <c r="AO53" s="21"/>
      <c r="AP53" s="13" t="str">
        <f t="shared" si="7"/>
        <v xml:space="preserve">   </v>
      </c>
    </row>
    <row r="54" spans="1:45" ht="27" customHeight="1">
      <c r="B54" s="4"/>
      <c r="C54" s="5"/>
      <c r="D54" s="6"/>
      <c r="E54" s="4"/>
      <c r="F54" s="4"/>
      <c r="G54" s="4"/>
      <c r="H54" s="6"/>
      <c r="I54" s="4"/>
      <c r="O54" s="4"/>
      <c r="R54" s="14"/>
      <c r="S54" s="1"/>
      <c r="X54" s="22"/>
      <c r="Y54" s="10"/>
      <c r="Z54" s="5"/>
      <c r="AB54" s="14"/>
      <c r="AD54" s="14"/>
      <c r="AE54" s="17"/>
      <c r="AG54" s="10"/>
      <c r="AH54" s="10"/>
      <c r="AI54" s="10"/>
      <c r="AK54" s="10"/>
      <c r="AL54">
        <f t="shared" si="3"/>
        <v>0</v>
      </c>
      <c r="AN54" s="166" t="e">
        <f t="shared" si="4"/>
        <v>#DIV/0!</v>
      </c>
      <c r="AO54" s="21"/>
      <c r="AP54" s="13" t="str">
        <f t="shared" si="7"/>
        <v xml:space="preserve">   </v>
      </c>
    </row>
    <row r="55" spans="1:45" ht="27" customHeight="1">
      <c r="B55" s="4"/>
      <c r="C55" s="5"/>
      <c r="D55" s="6"/>
      <c r="E55" s="4"/>
      <c r="F55" s="4"/>
      <c r="G55" s="4"/>
      <c r="H55" s="6"/>
      <c r="I55" s="4"/>
      <c r="O55" s="4"/>
      <c r="R55" s="14"/>
      <c r="S55" s="1"/>
      <c r="X55" s="22"/>
      <c r="Y55" s="10"/>
      <c r="Z55" s="5"/>
      <c r="AB55" s="14"/>
      <c r="AD55" s="14"/>
      <c r="AE55" s="17"/>
      <c r="AG55" s="10"/>
      <c r="AH55" s="10"/>
      <c r="AI55" s="10"/>
      <c r="AK55" s="10"/>
      <c r="AL55">
        <f t="shared" si="3"/>
        <v>0</v>
      </c>
      <c r="AN55" s="166" t="e">
        <f t="shared" si="4"/>
        <v>#DIV/0!</v>
      </c>
      <c r="AO55" s="21"/>
      <c r="AP55" s="13" t="str">
        <f t="shared" si="7"/>
        <v xml:space="preserve">   </v>
      </c>
    </row>
    <row r="56" spans="1:45" ht="27" customHeight="1">
      <c r="B56" s="4"/>
      <c r="C56" s="5"/>
      <c r="D56" s="6"/>
      <c r="E56" s="4"/>
      <c r="F56" s="4"/>
      <c r="G56" s="4"/>
      <c r="H56" s="6"/>
      <c r="I56" s="4"/>
      <c r="O56" s="4"/>
      <c r="R56" s="14"/>
      <c r="S56" s="1"/>
      <c r="X56" s="22"/>
      <c r="Y56" s="10"/>
      <c r="Z56" s="5"/>
      <c r="AB56" s="14"/>
      <c r="AD56" s="14"/>
      <c r="AE56" s="17"/>
      <c r="AG56" s="10"/>
      <c r="AH56" s="10"/>
      <c r="AI56" s="10"/>
      <c r="AK56" s="10"/>
      <c r="AL56">
        <f t="shared" si="3"/>
        <v>0</v>
      </c>
      <c r="AN56" s="166" t="e">
        <f t="shared" si="4"/>
        <v>#DIV/0!</v>
      </c>
      <c r="AO56" s="21"/>
      <c r="AP56" s="13" t="str">
        <f t="shared" si="7"/>
        <v xml:space="preserve">   </v>
      </c>
    </row>
    <row r="57" spans="1:45" ht="27" customHeight="1">
      <c r="B57" s="4"/>
      <c r="C57" s="5"/>
      <c r="D57" s="6"/>
      <c r="E57" s="4"/>
      <c r="F57" s="4"/>
      <c r="G57" s="4"/>
      <c r="H57" s="6"/>
      <c r="I57" s="4"/>
      <c r="O57" s="4"/>
      <c r="R57" s="14"/>
      <c r="S57" s="1"/>
      <c r="X57" s="22"/>
      <c r="Y57" s="10"/>
      <c r="Z57" s="5"/>
      <c r="AB57" s="14"/>
      <c r="AD57" s="14"/>
      <c r="AE57" s="17"/>
      <c r="AG57" s="10"/>
      <c r="AH57" s="10"/>
      <c r="AI57" s="10"/>
      <c r="AK57" s="10"/>
      <c r="AL57">
        <f t="shared" si="3"/>
        <v>0</v>
      </c>
      <c r="AN57" s="166" t="e">
        <f t="shared" si="4"/>
        <v>#DIV/0!</v>
      </c>
      <c r="AO57" s="21"/>
      <c r="AP57" s="13" t="str">
        <f t="shared" si="7"/>
        <v xml:space="preserve">   </v>
      </c>
    </row>
    <row r="58" spans="1:45" ht="27" customHeight="1">
      <c r="B58" s="4"/>
      <c r="C58" s="5"/>
      <c r="D58" s="6"/>
      <c r="E58" s="4"/>
      <c r="F58" s="4"/>
      <c r="G58" s="4"/>
      <c r="H58" s="6"/>
      <c r="I58" s="4"/>
      <c r="O58" s="4"/>
      <c r="R58" s="14"/>
      <c r="S58" s="1"/>
      <c r="X58" s="22"/>
      <c r="Y58" s="10"/>
      <c r="Z58" s="5"/>
      <c r="AB58" s="14"/>
      <c r="AD58" s="14"/>
      <c r="AE58" s="17"/>
      <c r="AG58" s="10"/>
      <c r="AH58" s="10"/>
      <c r="AI58" s="10"/>
      <c r="AK58" s="10"/>
      <c r="AL58">
        <f t="shared" si="3"/>
        <v>0</v>
      </c>
      <c r="AN58" s="166" t="e">
        <f t="shared" si="4"/>
        <v>#DIV/0!</v>
      </c>
      <c r="AO58" s="21"/>
      <c r="AP58" s="13" t="str">
        <f t="shared" si="7"/>
        <v xml:space="preserve">   </v>
      </c>
    </row>
    <row r="59" spans="1:45" ht="27" customHeight="1">
      <c r="B59" s="4"/>
      <c r="C59" s="5"/>
      <c r="D59" s="6"/>
      <c r="E59" s="4"/>
      <c r="F59" s="4"/>
      <c r="G59" s="4"/>
      <c r="H59" s="6"/>
      <c r="I59" s="4"/>
      <c r="O59" s="4"/>
      <c r="R59" s="14"/>
      <c r="S59" s="1"/>
      <c r="X59" s="22"/>
      <c r="Y59" s="10"/>
      <c r="Z59" s="5"/>
      <c r="AB59" s="14"/>
      <c r="AD59" s="14"/>
      <c r="AE59" s="17"/>
      <c r="AG59" s="10"/>
      <c r="AH59" s="10"/>
      <c r="AI59" s="10"/>
      <c r="AK59" s="10"/>
      <c r="AL59">
        <f t="shared" si="3"/>
        <v>0</v>
      </c>
      <c r="AN59" s="166" t="e">
        <f t="shared" si="4"/>
        <v>#DIV/0!</v>
      </c>
      <c r="AO59" s="21"/>
      <c r="AP59" s="13" t="str">
        <f t="shared" si="7"/>
        <v xml:space="preserve">   </v>
      </c>
    </row>
    <row r="60" spans="1:45" ht="27" customHeight="1">
      <c r="B60" s="4"/>
      <c r="C60" s="5"/>
      <c r="D60" s="6"/>
      <c r="E60" s="4"/>
      <c r="F60" s="4"/>
      <c r="G60" s="4"/>
      <c r="H60" s="6"/>
      <c r="I60" s="4"/>
      <c r="O60" s="4"/>
      <c r="R60" s="14"/>
      <c r="S60" s="1"/>
      <c r="X60" s="22"/>
      <c r="Y60" s="10"/>
      <c r="Z60" s="5"/>
      <c r="AB60" s="14"/>
      <c r="AD60" s="14"/>
      <c r="AE60" s="17"/>
      <c r="AG60" s="10"/>
      <c r="AH60" s="10"/>
      <c r="AI60" s="10"/>
      <c r="AK60" s="10"/>
      <c r="AL60">
        <f t="shared" si="3"/>
        <v>0</v>
      </c>
      <c r="AN60" s="166" t="e">
        <f t="shared" si="4"/>
        <v>#DIV/0!</v>
      </c>
      <c r="AO60" s="21"/>
      <c r="AP60" s="13" t="str">
        <f t="shared" si="7"/>
        <v xml:space="preserve">   </v>
      </c>
    </row>
    <row r="61" spans="1:45" ht="27" customHeight="1">
      <c r="B61" s="4"/>
      <c r="C61" s="5"/>
      <c r="D61" s="6"/>
      <c r="E61" s="4"/>
      <c r="F61" s="4"/>
      <c r="G61" s="4"/>
      <c r="H61" s="6"/>
      <c r="I61" s="4"/>
      <c r="O61" s="4"/>
      <c r="R61" s="14"/>
      <c r="S61" s="1"/>
      <c r="X61" s="22"/>
      <c r="Y61" s="10"/>
      <c r="Z61" s="5"/>
      <c r="AB61" s="14"/>
      <c r="AD61" s="14"/>
      <c r="AE61" s="17"/>
      <c r="AG61" s="10"/>
      <c r="AH61" s="10"/>
      <c r="AI61" s="10"/>
      <c r="AK61" s="10"/>
      <c r="AL61">
        <f t="shared" si="3"/>
        <v>0</v>
      </c>
      <c r="AN61" s="166" t="e">
        <f t="shared" si="4"/>
        <v>#DIV/0!</v>
      </c>
      <c r="AO61" s="21"/>
      <c r="AP61" s="13" t="str">
        <f t="shared" si="7"/>
        <v xml:space="preserve">   </v>
      </c>
    </row>
    <row r="62" spans="1:45" ht="27" customHeight="1">
      <c r="B62" s="4"/>
      <c r="C62" s="5"/>
      <c r="D62" s="6"/>
      <c r="E62" s="4"/>
      <c r="F62" s="4"/>
      <c r="G62" s="4"/>
      <c r="H62" s="6"/>
      <c r="I62" s="4"/>
      <c r="O62" s="4"/>
      <c r="R62" s="14"/>
      <c r="S62" s="1"/>
      <c r="X62" s="22"/>
      <c r="Y62" s="10"/>
      <c r="Z62" s="5"/>
      <c r="AB62" s="14"/>
      <c r="AD62" s="14"/>
      <c r="AE62" s="17"/>
      <c r="AG62" s="10"/>
      <c r="AH62" s="10"/>
      <c r="AI62" s="10"/>
      <c r="AK62" s="10"/>
      <c r="AL62">
        <f t="shared" si="3"/>
        <v>0</v>
      </c>
      <c r="AN62" s="166" t="e">
        <f t="shared" si="4"/>
        <v>#DIV/0!</v>
      </c>
      <c r="AO62" s="21"/>
      <c r="AP62" s="13" t="str">
        <f t="shared" si="7"/>
        <v xml:space="preserve">   </v>
      </c>
    </row>
    <row r="63" spans="1:45" ht="27" customHeight="1">
      <c r="B63" s="4"/>
      <c r="C63" s="5"/>
      <c r="D63" s="6"/>
      <c r="E63" s="4"/>
      <c r="F63" s="4"/>
      <c r="G63" s="4"/>
      <c r="H63" s="6"/>
      <c r="I63" s="4"/>
      <c r="O63" s="4"/>
      <c r="R63" s="14"/>
      <c r="S63" s="1"/>
      <c r="X63" s="22"/>
      <c r="Y63" s="10"/>
      <c r="Z63" s="5"/>
      <c r="AB63" s="14"/>
      <c r="AD63" s="14"/>
      <c r="AE63" s="17"/>
      <c r="AG63" s="10"/>
      <c r="AH63" s="10"/>
      <c r="AI63" s="10"/>
      <c r="AK63" s="10"/>
      <c r="AL63">
        <f t="shared" si="3"/>
        <v>0</v>
      </c>
      <c r="AN63" s="166" t="e">
        <f t="shared" si="4"/>
        <v>#DIV/0!</v>
      </c>
      <c r="AO63" s="21"/>
      <c r="AP63" s="13" t="str">
        <f t="shared" si="7"/>
        <v xml:space="preserve">   </v>
      </c>
    </row>
    <row r="64" spans="1:45" ht="27" customHeight="1">
      <c r="B64" s="4"/>
      <c r="C64" s="5"/>
      <c r="D64" s="6"/>
      <c r="E64" s="4"/>
      <c r="F64" s="4"/>
      <c r="G64" s="4"/>
      <c r="H64" s="6"/>
      <c r="I64" s="4"/>
      <c r="O64" s="4"/>
      <c r="R64" s="14"/>
      <c r="S64" s="1"/>
      <c r="X64" s="22"/>
      <c r="Y64" s="10"/>
      <c r="Z64" s="5"/>
      <c r="AB64" s="14"/>
      <c r="AD64" s="14"/>
      <c r="AE64" s="17"/>
      <c r="AG64" s="10"/>
      <c r="AH64" s="10"/>
      <c r="AI64" s="10"/>
      <c r="AK64" s="10"/>
      <c r="AL64">
        <f t="shared" si="3"/>
        <v>0</v>
      </c>
      <c r="AN64" s="166" t="e">
        <f t="shared" si="4"/>
        <v>#DIV/0!</v>
      </c>
      <c r="AO64" s="21"/>
      <c r="AP64" s="13" t="str">
        <f t="shared" si="7"/>
        <v xml:space="preserve">   </v>
      </c>
    </row>
    <row r="65" spans="2:42" ht="27" customHeight="1">
      <c r="B65" s="4"/>
      <c r="C65" s="5"/>
      <c r="D65" s="6"/>
      <c r="E65" s="4"/>
      <c r="F65" s="4"/>
      <c r="G65" s="4"/>
      <c r="H65" s="6"/>
      <c r="I65" s="4"/>
      <c r="O65" s="4"/>
      <c r="R65" s="14"/>
      <c r="S65" s="1"/>
      <c r="X65" s="22"/>
      <c r="Y65" s="10"/>
      <c r="Z65" s="5"/>
      <c r="AB65" s="14"/>
      <c r="AD65" s="14"/>
      <c r="AE65" s="17"/>
      <c r="AG65" s="10"/>
      <c r="AH65" s="10"/>
      <c r="AI65" s="10"/>
      <c r="AK65" s="10"/>
      <c r="AL65">
        <f t="shared" si="3"/>
        <v>0</v>
      </c>
      <c r="AN65" s="166" t="e">
        <f t="shared" si="4"/>
        <v>#DIV/0!</v>
      </c>
      <c r="AO65" s="21"/>
      <c r="AP65" s="13" t="str">
        <f t="shared" si="7"/>
        <v xml:space="preserve">   </v>
      </c>
    </row>
    <row r="66" spans="2:42" ht="27" customHeight="1">
      <c r="B66" s="4"/>
      <c r="C66" s="5"/>
      <c r="D66" s="6"/>
      <c r="E66" s="4"/>
      <c r="F66" s="4"/>
      <c r="G66" s="4"/>
      <c r="H66" s="6"/>
      <c r="I66" s="4"/>
      <c r="O66" s="4"/>
      <c r="R66" s="14"/>
      <c r="S66" s="1"/>
      <c r="X66" s="22"/>
      <c r="Y66" s="10"/>
      <c r="Z66" s="5"/>
      <c r="AB66" s="14"/>
      <c r="AD66" s="14"/>
      <c r="AE66" s="17"/>
      <c r="AG66" s="10"/>
      <c r="AH66" s="10"/>
      <c r="AI66" s="10"/>
      <c r="AK66" s="10"/>
      <c r="AL66">
        <f t="shared" si="3"/>
        <v>0</v>
      </c>
      <c r="AN66" s="166" t="e">
        <f t="shared" si="4"/>
        <v>#DIV/0!</v>
      </c>
      <c r="AO66" s="21"/>
      <c r="AP66" s="13" t="str">
        <f t="shared" si="7"/>
        <v xml:space="preserve">   </v>
      </c>
    </row>
    <row r="67" spans="2:42" ht="27" customHeight="1">
      <c r="B67" s="4"/>
      <c r="C67" s="5"/>
      <c r="D67" s="6"/>
      <c r="E67" s="4"/>
      <c r="F67" s="4"/>
      <c r="G67" s="4"/>
      <c r="H67" s="6"/>
      <c r="I67" s="4"/>
      <c r="O67" s="4"/>
      <c r="R67" s="14"/>
      <c r="S67" s="1"/>
      <c r="X67" s="22"/>
      <c r="Y67" s="10"/>
      <c r="Z67" s="5"/>
      <c r="AB67" s="14"/>
      <c r="AD67" s="14"/>
      <c r="AE67" s="17"/>
      <c r="AG67" s="10"/>
      <c r="AH67" s="10"/>
      <c r="AI67" s="10"/>
      <c r="AK67" s="10"/>
      <c r="AL67">
        <f t="shared" si="3"/>
        <v>0</v>
      </c>
      <c r="AN67" s="166" t="e">
        <f t="shared" si="4"/>
        <v>#DIV/0!</v>
      </c>
      <c r="AO67" s="21"/>
      <c r="AP67" s="13" t="str">
        <f t="shared" si="7"/>
        <v xml:space="preserve">   </v>
      </c>
    </row>
    <row r="68" spans="2:42" ht="27" customHeight="1">
      <c r="B68" s="4"/>
      <c r="C68" s="5"/>
      <c r="D68" s="6"/>
      <c r="E68" s="4"/>
      <c r="F68" s="4"/>
      <c r="G68" s="4"/>
      <c r="H68" s="6"/>
      <c r="I68" s="4"/>
      <c r="O68" s="4"/>
      <c r="R68" s="14"/>
      <c r="S68" s="1"/>
      <c r="X68" s="22"/>
      <c r="Y68" s="10"/>
      <c r="Z68" s="5"/>
      <c r="AB68" s="14"/>
      <c r="AD68" s="14"/>
      <c r="AE68" s="17"/>
      <c r="AG68" s="10"/>
      <c r="AH68" s="10"/>
      <c r="AI68" s="10"/>
      <c r="AK68" s="10"/>
      <c r="AL68">
        <f t="shared" ref="AL68:AL131" si="8">S68*$AN$1</f>
        <v>0</v>
      </c>
      <c r="AN68" s="166" t="e">
        <f t="shared" ref="AN68:AN131" si="9">AL68/Y68</f>
        <v>#DIV/0!</v>
      </c>
      <c r="AO68" s="21"/>
      <c r="AP68" s="13" t="str">
        <f t="shared" si="7"/>
        <v xml:space="preserve">   </v>
      </c>
    </row>
    <row r="69" spans="2:42" ht="27" customHeight="1">
      <c r="B69" s="4"/>
      <c r="C69" s="5"/>
      <c r="D69" s="6"/>
      <c r="E69" s="4"/>
      <c r="F69" s="4"/>
      <c r="G69" s="4"/>
      <c r="H69" s="6"/>
      <c r="I69" s="4"/>
      <c r="O69" s="4"/>
      <c r="R69" s="14"/>
      <c r="S69" s="1"/>
      <c r="X69" s="22"/>
      <c r="Y69" s="10"/>
      <c r="Z69" s="5"/>
      <c r="AB69" s="14"/>
      <c r="AD69" s="14"/>
      <c r="AE69" s="17"/>
      <c r="AG69" s="10"/>
      <c r="AH69" s="10"/>
      <c r="AI69" s="10"/>
      <c r="AK69" s="10"/>
      <c r="AL69">
        <f t="shared" si="8"/>
        <v>0</v>
      </c>
      <c r="AN69" s="166" t="e">
        <f t="shared" si="9"/>
        <v>#DIV/0!</v>
      </c>
      <c r="AO69" s="21"/>
      <c r="AP69" s="13" t="str">
        <f t="shared" si="7"/>
        <v xml:space="preserve">   </v>
      </c>
    </row>
    <row r="70" spans="2:42" ht="27" customHeight="1">
      <c r="B70" s="4"/>
      <c r="C70" s="5"/>
      <c r="D70" s="6"/>
      <c r="E70" s="4"/>
      <c r="F70" s="4"/>
      <c r="G70" s="4"/>
      <c r="H70" s="6"/>
      <c r="I70" s="4"/>
      <c r="O70" s="4"/>
      <c r="R70" s="14"/>
      <c r="S70" s="1"/>
      <c r="X70" s="22"/>
      <c r="Y70" s="10"/>
      <c r="Z70" s="5"/>
      <c r="AB70" s="14"/>
      <c r="AD70" s="14"/>
      <c r="AE70" s="17"/>
      <c r="AG70" s="10"/>
      <c r="AH70" s="10"/>
      <c r="AI70" s="10"/>
      <c r="AK70" s="10"/>
      <c r="AL70">
        <f t="shared" si="8"/>
        <v>0</v>
      </c>
      <c r="AN70" s="166" t="e">
        <f t="shared" si="9"/>
        <v>#DIV/0!</v>
      </c>
      <c r="AO70" s="21"/>
      <c r="AP70" s="13" t="str">
        <f t="shared" si="7"/>
        <v xml:space="preserve">   </v>
      </c>
    </row>
    <row r="71" spans="2:42" ht="27" customHeight="1">
      <c r="B71" s="4"/>
      <c r="C71" s="5"/>
      <c r="D71" s="6"/>
      <c r="E71" s="4"/>
      <c r="F71" s="4"/>
      <c r="G71" s="4"/>
      <c r="H71" s="6"/>
      <c r="I71" s="4"/>
      <c r="O71" s="4"/>
      <c r="R71" s="14"/>
      <c r="S71" s="1"/>
      <c r="X71" s="22"/>
      <c r="Y71" s="10"/>
      <c r="Z71" s="5"/>
      <c r="AB71" s="14"/>
      <c r="AD71" s="14"/>
      <c r="AE71" s="17"/>
      <c r="AG71" s="10"/>
      <c r="AH71" s="10"/>
      <c r="AI71" s="10"/>
      <c r="AK71" s="10"/>
      <c r="AL71">
        <f t="shared" si="8"/>
        <v>0</v>
      </c>
      <c r="AN71" s="166" t="e">
        <f t="shared" si="9"/>
        <v>#DIV/0!</v>
      </c>
      <c r="AO71" s="21"/>
      <c r="AP71" s="13" t="str">
        <f t="shared" si="7"/>
        <v xml:space="preserve">   </v>
      </c>
    </row>
    <row r="72" spans="2:42" ht="27" customHeight="1">
      <c r="B72" s="4"/>
      <c r="C72" s="5"/>
      <c r="D72" s="6"/>
      <c r="E72" s="4"/>
      <c r="F72" s="4"/>
      <c r="G72" s="4"/>
      <c r="H72" s="6"/>
      <c r="I72" s="4"/>
      <c r="O72" s="4"/>
      <c r="R72" s="14"/>
      <c r="S72" s="1"/>
      <c r="X72" s="22"/>
      <c r="Y72" s="10"/>
      <c r="Z72" s="5"/>
      <c r="AB72" s="14"/>
      <c r="AD72" s="14"/>
      <c r="AE72" s="17"/>
      <c r="AG72" s="10"/>
      <c r="AH72" s="10"/>
      <c r="AI72" s="10"/>
      <c r="AK72" s="10"/>
      <c r="AL72">
        <f t="shared" si="8"/>
        <v>0</v>
      </c>
      <c r="AN72" s="166" t="e">
        <f t="shared" si="9"/>
        <v>#DIV/0!</v>
      </c>
      <c r="AO72" s="21"/>
      <c r="AP72" s="13" t="str">
        <f t="shared" si="7"/>
        <v xml:space="preserve">   </v>
      </c>
    </row>
    <row r="73" spans="2:42" ht="27" customHeight="1">
      <c r="B73" s="4"/>
      <c r="C73" s="5"/>
      <c r="D73" s="6"/>
      <c r="E73" s="4"/>
      <c r="F73" s="4"/>
      <c r="G73" s="4"/>
      <c r="H73" s="6"/>
      <c r="I73" s="4"/>
      <c r="O73" s="4"/>
      <c r="R73" s="14"/>
      <c r="S73" s="1"/>
      <c r="X73" s="22"/>
      <c r="Y73" s="10"/>
      <c r="Z73" s="5"/>
      <c r="AB73" s="14"/>
      <c r="AD73" s="14"/>
      <c r="AE73" s="17"/>
      <c r="AG73" s="10"/>
      <c r="AH73" s="10"/>
      <c r="AI73" s="10"/>
      <c r="AK73" s="10"/>
      <c r="AL73">
        <f t="shared" si="8"/>
        <v>0</v>
      </c>
      <c r="AN73" s="166" t="e">
        <f t="shared" si="9"/>
        <v>#DIV/0!</v>
      </c>
      <c r="AO73" s="21"/>
      <c r="AP73" s="13" t="str">
        <f t="shared" ref="AP73:AP136" si="10">+C73&amp;" "&amp;D73&amp;" "&amp;" "&amp;V73</f>
        <v xml:space="preserve">   </v>
      </c>
    </row>
    <row r="74" spans="2:42" ht="27" customHeight="1">
      <c r="B74" s="4"/>
      <c r="C74" s="5"/>
      <c r="D74" s="6"/>
      <c r="E74" s="4"/>
      <c r="F74" s="4"/>
      <c r="G74" s="4"/>
      <c r="H74" s="6"/>
      <c r="I74" s="4"/>
      <c r="O74" s="4"/>
      <c r="R74" s="14"/>
      <c r="S74" s="1"/>
      <c r="X74" s="22"/>
      <c r="Y74" s="10"/>
      <c r="Z74" s="5"/>
      <c r="AB74" s="14"/>
      <c r="AD74" s="14"/>
      <c r="AE74" s="17"/>
      <c r="AG74" s="10"/>
      <c r="AH74" s="10"/>
      <c r="AI74" s="10"/>
      <c r="AK74" s="10"/>
      <c r="AL74">
        <f t="shared" si="8"/>
        <v>0</v>
      </c>
      <c r="AN74" s="166" t="e">
        <f t="shared" si="9"/>
        <v>#DIV/0!</v>
      </c>
      <c r="AO74" s="21"/>
      <c r="AP74" s="13" t="str">
        <f t="shared" si="10"/>
        <v xml:space="preserve">   </v>
      </c>
    </row>
    <row r="75" spans="2:42" ht="27" customHeight="1">
      <c r="B75" s="4"/>
      <c r="C75" s="5"/>
      <c r="D75" s="6"/>
      <c r="E75" s="4"/>
      <c r="F75" s="4"/>
      <c r="G75" s="4"/>
      <c r="H75" s="6"/>
      <c r="I75" s="4"/>
      <c r="O75" s="4"/>
      <c r="R75" s="14"/>
      <c r="S75" s="1"/>
      <c r="X75" s="22"/>
      <c r="Y75" s="10"/>
      <c r="Z75" s="5"/>
      <c r="AB75" s="14"/>
      <c r="AD75" s="14"/>
      <c r="AE75" s="17"/>
      <c r="AG75" s="10"/>
      <c r="AH75" s="10"/>
      <c r="AI75" s="10"/>
      <c r="AK75" s="10"/>
      <c r="AL75">
        <f t="shared" si="8"/>
        <v>0</v>
      </c>
      <c r="AN75" s="166" t="e">
        <f t="shared" si="9"/>
        <v>#DIV/0!</v>
      </c>
      <c r="AO75" s="21"/>
      <c r="AP75" s="13" t="str">
        <f t="shared" si="10"/>
        <v xml:space="preserve">   </v>
      </c>
    </row>
    <row r="76" spans="2:42" ht="27" customHeight="1">
      <c r="B76" s="4"/>
      <c r="C76" s="5"/>
      <c r="D76" s="6"/>
      <c r="E76" s="4"/>
      <c r="F76" s="4"/>
      <c r="G76" s="4"/>
      <c r="H76" s="6"/>
      <c r="I76" s="4"/>
      <c r="O76" s="4"/>
      <c r="R76" s="14"/>
      <c r="S76" s="1"/>
      <c r="X76" s="22"/>
      <c r="Y76" s="10"/>
      <c r="Z76" s="5"/>
      <c r="AB76" s="14"/>
      <c r="AD76" s="14"/>
      <c r="AE76" s="17"/>
      <c r="AG76" s="10"/>
      <c r="AH76" s="10"/>
      <c r="AI76" s="10"/>
      <c r="AK76" s="10"/>
      <c r="AL76">
        <f t="shared" si="8"/>
        <v>0</v>
      </c>
      <c r="AN76" s="166" t="e">
        <f t="shared" si="9"/>
        <v>#DIV/0!</v>
      </c>
      <c r="AO76" s="21"/>
      <c r="AP76" s="13" t="str">
        <f t="shared" si="10"/>
        <v xml:space="preserve">   </v>
      </c>
    </row>
    <row r="77" spans="2:42" ht="27" customHeight="1">
      <c r="B77" s="4"/>
      <c r="C77" s="5"/>
      <c r="D77" s="6"/>
      <c r="E77" s="4"/>
      <c r="F77" s="4"/>
      <c r="G77" s="4"/>
      <c r="H77" s="6"/>
      <c r="I77" s="4"/>
      <c r="O77" s="4"/>
      <c r="R77" s="14"/>
      <c r="S77" s="1"/>
      <c r="X77" s="22"/>
      <c r="Y77" s="10"/>
      <c r="Z77" s="5"/>
      <c r="AB77" s="14"/>
      <c r="AD77" s="14"/>
      <c r="AE77" s="17"/>
      <c r="AG77" s="10"/>
      <c r="AH77" s="10"/>
      <c r="AI77" s="10"/>
      <c r="AK77" s="10"/>
      <c r="AL77">
        <f t="shared" si="8"/>
        <v>0</v>
      </c>
      <c r="AN77" s="166" t="e">
        <f t="shared" si="9"/>
        <v>#DIV/0!</v>
      </c>
      <c r="AO77" s="21"/>
      <c r="AP77" s="13" t="str">
        <f t="shared" si="10"/>
        <v xml:space="preserve">   </v>
      </c>
    </row>
    <row r="78" spans="2:42" ht="27" customHeight="1">
      <c r="B78" s="4"/>
      <c r="C78" s="5"/>
      <c r="D78" s="6"/>
      <c r="E78" s="4"/>
      <c r="F78" s="4"/>
      <c r="G78" s="4"/>
      <c r="H78" s="6"/>
      <c r="I78" s="4"/>
      <c r="O78" s="4"/>
      <c r="R78" s="14"/>
      <c r="S78" s="1"/>
      <c r="X78" s="22"/>
      <c r="Y78" s="10"/>
      <c r="Z78" s="5"/>
      <c r="AB78" s="14"/>
      <c r="AD78" s="14"/>
      <c r="AE78" s="17"/>
      <c r="AG78" s="10"/>
      <c r="AH78" s="10"/>
      <c r="AI78" s="10"/>
      <c r="AK78" s="10"/>
      <c r="AL78">
        <f t="shared" si="8"/>
        <v>0</v>
      </c>
      <c r="AN78" s="166" t="e">
        <f t="shared" si="9"/>
        <v>#DIV/0!</v>
      </c>
      <c r="AO78" s="21"/>
      <c r="AP78" s="13" t="str">
        <f t="shared" si="10"/>
        <v xml:space="preserve">   </v>
      </c>
    </row>
    <row r="79" spans="2:42" ht="27" customHeight="1">
      <c r="B79" s="4"/>
      <c r="C79" s="5"/>
      <c r="D79" s="6"/>
      <c r="E79" s="4"/>
      <c r="F79" s="4"/>
      <c r="G79" s="4"/>
      <c r="H79" s="6"/>
      <c r="I79" s="4"/>
      <c r="O79" s="4"/>
      <c r="R79" s="14"/>
      <c r="S79" s="1"/>
      <c r="X79" s="22"/>
      <c r="Y79" s="10"/>
      <c r="Z79" s="5"/>
      <c r="AB79" s="14"/>
      <c r="AD79" s="14"/>
      <c r="AE79" s="17"/>
      <c r="AG79" s="10"/>
      <c r="AH79" s="10"/>
      <c r="AI79" s="10"/>
      <c r="AK79" s="10"/>
      <c r="AL79">
        <f t="shared" si="8"/>
        <v>0</v>
      </c>
      <c r="AN79" s="166" t="e">
        <f t="shared" si="9"/>
        <v>#DIV/0!</v>
      </c>
      <c r="AO79" s="21"/>
      <c r="AP79" s="13" t="str">
        <f t="shared" si="10"/>
        <v xml:space="preserve">   </v>
      </c>
    </row>
    <row r="80" spans="2:42" ht="27" customHeight="1">
      <c r="B80" s="4"/>
      <c r="C80" s="5"/>
      <c r="D80" s="6"/>
      <c r="E80" s="4"/>
      <c r="F80" s="4"/>
      <c r="G80" s="4"/>
      <c r="H80" s="6"/>
      <c r="I80" s="4"/>
      <c r="O80" s="4"/>
      <c r="R80" s="14"/>
      <c r="S80" s="1"/>
      <c r="X80" s="22"/>
      <c r="Y80" s="10"/>
      <c r="Z80" s="5"/>
      <c r="AB80" s="14"/>
      <c r="AD80" s="14"/>
      <c r="AE80" s="17"/>
      <c r="AG80" s="10"/>
      <c r="AH80" s="10"/>
      <c r="AI80" s="10"/>
      <c r="AK80" s="10"/>
      <c r="AL80">
        <f t="shared" si="8"/>
        <v>0</v>
      </c>
      <c r="AN80" s="166" t="e">
        <f t="shared" si="9"/>
        <v>#DIV/0!</v>
      </c>
      <c r="AO80" s="21"/>
      <c r="AP80" s="13" t="str">
        <f t="shared" si="10"/>
        <v xml:space="preserve">   </v>
      </c>
    </row>
    <row r="81" spans="2:42" ht="27" customHeight="1">
      <c r="B81" s="4"/>
      <c r="C81" s="5"/>
      <c r="D81" s="6"/>
      <c r="E81" s="4"/>
      <c r="F81" s="4"/>
      <c r="G81" s="4"/>
      <c r="H81" s="6"/>
      <c r="I81" s="4"/>
      <c r="O81" s="4"/>
      <c r="R81" s="14"/>
      <c r="S81" s="1"/>
      <c r="X81" s="22"/>
      <c r="Y81" s="10"/>
      <c r="Z81" s="5"/>
      <c r="AB81" s="14"/>
      <c r="AD81" s="14"/>
      <c r="AE81" s="17"/>
      <c r="AG81" s="10"/>
      <c r="AH81" s="10"/>
      <c r="AI81" s="10"/>
      <c r="AK81" s="10"/>
      <c r="AL81">
        <f t="shared" si="8"/>
        <v>0</v>
      </c>
      <c r="AN81" s="166" t="e">
        <f t="shared" si="9"/>
        <v>#DIV/0!</v>
      </c>
      <c r="AO81" s="21"/>
      <c r="AP81" s="13" t="str">
        <f t="shared" si="10"/>
        <v xml:space="preserve">   </v>
      </c>
    </row>
    <row r="82" spans="2:42" ht="27" customHeight="1">
      <c r="B82" s="4"/>
      <c r="C82" s="5"/>
      <c r="D82" s="6"/>
      <c r="E82" s="4"/>
      <c r="F82" s="4"/>
      <c r="G82" s="4"/>
      <c r="H82" s="6"/>
      <c r="I82" s="4"/>
      <c r="O82" s="4"/>
      <c r="R82" s="14"/>
      <c r="S82" s="1"/>
      <c r="X82" s="22"/>
      <c r="Y82" s="10"/>
      <c r="Z82" s="5"/>
      <c r="AB82" s="14"/>
      <c r="AD82" s="14"/>
      <c r="AE82" s="17"/>
      <c r="AG82" s="10"/>
      <c r="AH82" s="10"/>
      <c r="AI82" s="10"/>
      <c r="AK82" s="10"/>
      <c r="AL82">
        <f t="shared" si="8"/>
        <v>0</v>
      </c>
      <c r="AN82" s="166" t="e">
        <f t="shared" si="9"/>
        <v>#DIV/0!</v>
      </c>
      <c r="AO82" s="21"/>
      <c r="AP82" s="13" t="str">
        <f t="shared" si="10"/>
        <v xml:space="preserve">   </v>
      </c>
    </row>
    <row r="83" spans="2:42" ht="27" customHeight="1">
      <c r="B83" s="4"/>
      <c r="C83" s="5"/>
      <c r="D83" s="6"/>
      <c r="E83" s="4"/>
      <c r="F83" s="4"/>
      <c r="G83" s="4"/>
      <c r="H83" s="6"/>
      <c r="I83" s="4"/>
      <c r="O83" s="4"/>
      <c r="R83" s="14"/>
      <c r="S83" s="1"/>
      <c r="X83" s="22"/>
      <c r="Y83" s="10"/>
      <c r="Z83" s="5"/>
      <c r="AB83" s="14"/>
      <c r="AD83" s="14"/>
      <c r="AE83" s="17"/>
      <c r="AG83" s="10"/>
      <c r="AH83" s="10"/>
      <c r="AI83" s="10"/>
      <c r="AK83" s="10"/>
      <c r="AL83">
        <f t="shared" si="8"/>
        <v>0</v>
      </c>
      <c r="AN83" s="166" t="e">
        <f t="shared" si="9"/>
        <v>#DIV/0!</v>
      </c>
      <c r="AO83" s="21"/>
      <c r="AP83" s="13" t="str">
        <f t="shared" si="10"/>
        <v xml:space="preserve">   </v>
      </c>
    </row>
    <row r="84" spans="2:42" ht="27" customHeight="1">
      <c r="B84" s="4"/>
      <c r="C84" s="5"/>
      <c r="D84" s="6"/>
      <c r="E84" s="4"/>
      <c r="F84" s="4"/>
      <c r="G84" s="4"/>
      <c r="H84" s="6"/>
      <c r="I84" s="4"/>
      <c r="O84" s="4"/>
      <c r="R84" s="14"/>
      <c r="S84" s="1"/>
      <c r="X84" s="22"/>
      <c r="Y84" s="10"/>
      <c r="Z84" s="5"/>
      <c r="AB84" s="14"/>
      <c r="AD84" s="14"/>
      <c r="AE84" s="17"/>
      <c r="AG84" s="10"/>
      <c r="AH84" s="10"/>
      <c r="AI84" s="10"/>
      <c r="AK84" s="10"/>
      <c r="AL84">
        <f t="shared" si="8"/>
        <v>0</v>
      </c>
      <c r="AN84" s="166" t="e">
        <f t="shared" si="9"/>
        <v>#DIV/0!</v>
      </c>
      <c r="AO84" s="21"/>
      <c r="AP84" s="13" t="str">
        <f t="shared" si="10"/>
        <v xml:space="preserve">   </v>
      </c>
    </row>
    <row r="85" spans="2:42" ht="27" customHeight="1">
      <c r="B85" s="4"/>
      <c r="C85" s="5"/>
      <c r="D85" s="6"/>
      <c r="E85" s="4"/>
      <c r="F85" s="4"/>
      <c r="G85" s="4"/>
      <c r="H85" s="6"/>
      <c r="I85" s="4"/>
      <c r="O85" s="4"/>
      <c r="R85" s="14"/>
      <c r="S85" s="1"/>
      <c r="X85" s="22"/>
      <c r="Y85" s="10"/>
      <c r="Z85" s="5"/>
      <c r="AB85" s="14"/>
      <c r="AD85" s="14"/>
      <c r="AE85" s="17"/>
      <c r="AG85" s="10"/>
      <c r="AH85" s="10"/>
      <c r="AI85" s="10"/>
      <c r="AK85" s="10"/>
      <c r="AL85">
        <f t="shared" si="8"/>
        <v>0</v>
      </c>
      <c r="AN85" s="166" t="e">
        <f t="shared" si="9"/>
        <v>#DIV/0!</v>
      </c>
      <c r="AO85" s="21"/>
      <c r="AP85" s="13" t="str">
        <f t="shared" si="10"/>
        <v xml:space="preserve">   </v>
      </c>
    </row>
    <row r="86" spans="2:42" ht="27" customHeight="1">
      <c r="B86" s="4"/>
      <c r="C86" s="5"/>
      <c r="D86" s="6"/>
      <c r="E86" s="4"/>
      <c r="F86" s="4"/>
      <c r="G86" s="4"/>
      <c r="H86" s="6"/>
      <c r="I86" s="4"/>
      <c r="O86" s="4"/>
      <c r="R86" s="14"/>
      <c r="S86" s="1"/>
      <c r="X86" s="22"/>
      <c r="Y86" s="10"/>
      <c r="Z86" s="5"/>
      <c r="AB86" s="14"/>
      <c r="AD86" s="14"/>
      <c r="AE86" s="17"/>
      <c r="AG86" s="10"/>
      <c r="AH86" s="10"/>
      <c r="AI86" s="10"/>
      <c r="AK86" s="10"/>
      <c r="AL86">
        <f t="shared" si="8"/>
        <v>0</v>
      </c>
      <c r="AN86" s="166" t="e">
        <f t="shared" si="9"/>
        <v>#DIV/0!</v>
      </c>
      <c r="AO86" s="21"/>
      <c r="AP86" s="13" t="str">
        <f t="shared" si="10"/>
        <v xml:space="preserve">   </v>
      </c>
    </row>
    <row r="87" spans="2:42" ht="27" customHeight="1">
      <c r="B87" s="4"/>
      <c r="C87" s="5"/>
      <c r="D87" s="6"/>
      <c r="E87" s="4"/>
      <c r="F87" s="4"/>
      <c r="G87" s="4"/>
      <c r="H87" s="6"/>
      <c r="I87" s="4"/>
      <c r="O87" s="4"/>
      <c r="R87" s="14"/>
      <c r="S87" s="1"/>
      <c r="X87" s="22"/>
      <c r="Y87" s="10"/>
      <c r="Z87" s="5"/>
      <c r="AB87" s="14"/>
      <c r="AD87" s="14"/>
      <c r="AE87" s="17"/>
      <c r="AG87" s="10"/>
      <c r="AH87" s="10"/>
      <c r="AI87" s="10"/>
      <c r="AK87" s="10"/>
      <c r="AL87">
        <f t="shared" si="8"/>
        <v>0</v>
      </c>
      <c r="AN87" s="166" t="e">
        <f t="shared" si="9"/>
        <v>#DIV/0!</v>
      </c>
      <c r="AO87" s="21"/>
      <c r="AP87" s="13" t="str">
        <f t="shared" si="10"/>
        <v xml:space="preserve">   </v>
      </c>
    </row>
    <row r="88" spans="2:42" ht="27" customHeight="1">
      <c r="B88" s="4"/>
      <c r="C88" s="5"/>
      <c r="D88" s="6"/>
      <c r="E88" s="4"/>
      <c r="F88" s="4"/>
      <c r="G88" s="4"/>
      <c r="H88" s="6"/>
      <c r="I88" s="4"/>
      <c r="O88" s="4"/>
      <c r="R88" s="14"/>
      <c r="S88" s="1"/>
      <c r="X88" s="22"/>
      <c r="Y88" s="10"/>
      <c r="Z88" s="5"/>
      <c r="AB88" s="14"/>
      <c r="AD88" s="14"/>
      <c r="AE88" s="17"/>
      <c r="AG88" s="10"/>
      <c r="AH88" s="10"/>
      <c r="AI88" s="10"/>
      <c r="AK88" s="10"/>
      <c r="AL88">
        <f t="shared" si="8"/>
        <v>0</v>
      </c>
      <c r="AN88" s="166" t="e">
        <f t="shared" si="9"/>
        <v>#DIV/0!</v>
      </c>
      <c r="AO88" s="21"/>
      <c r="AP88" s="13" t="str">
        <f t="shared" si="10"/>
        <v xml:space="preserve">   </v>
      </c>
    </row>
    <row r="89" spans="2:42" ht="27" customHeight="1">
      <c r="B89" s="4"/>
      <c r="C89" s="5"/>
      <c r="D89" s="6"/>
      <c r="E89" s="4"/>
      <c r="F89" s="4"/>
      <c r="G89" s="4"/>
      <c r="H89" s="6"/>
      <c r="I89" s="4"/>
      <c r="O89" s="4"/>
      <c r="R89" s="14"/>
      <c r="S89" s="1"/>
      <c r="X89" s="22"/>
      <c r="Y89" s="10"/>
      <c r="Z89" s="5"/>
      <c r="AB89" s="14"/>
      <c r="AD89" s="14"/>
      <c r="AE89" s="17"/>
      <c r="AG89" s="10"/>
      <c r="AH89" s="10"/>
      <c r="AI89" s="10"/>
      <c r="AK89" s="10"/>
      <c r="AL89">
        <f t="shared" si="8"/>
        <v>0</v>
      </c>
      <c r="AN89" s="166" t="e">
        <f t="shared" si="9"/>
        <v>#DIV/0!</v>
      </c>
      <c r="AO89" s="21"/>
      <c r="AP89" s="13" t="str">
        <f t="shared" si="10"/>
        <v xml:space="preserve">   </v>
      </c>
    </row>
    <row r="90" spans="2:42" ht="27" customHeight="1">
      <c r="B90" s="4"/>
      <c r="C90" s="5"/>
      <c r="D90" s="6"/>
      <c r="E90" s="4"/>
      <c r="F90" s="4"/>
      <c r="G90" s="4"/>
      <c r="H90" s="6"/>
      <c r="I90" s="4"/>
      <c r="O90" s="4"/>
      <c r="R90" s="14"/>
      <c r="S90" s="1"/>
      <c r="X90" s="22"/>
      <c r="Y90" s="10"/>
      <c r="Z90" s="5"/>
      <c r="AB90" s="14"/>
      <c r="AD90" s="14"/>
      <c r="AE90" s="17"/>
      <c r="AG90" s="10"/>
      <c r="AH90" s="10"/>
      <c r="AI90" s="10"/>
      <c r="AK90" s="10"/>
      <c r="AL90">
        <f t="shared" si="8"/>
        <v>0</v>
      </c>
      <c r="AN90" s="166" t="e">
        <f t="shared" si="9"/>
        <v>#DIV/0!</v>
      </c>
      <c r="AO90" s="21"/>
      <c r="AP90" s="13" t="str">
        <f t="shared" si="10"/>
        <v xml:space="preserve">   </v>
      </c>
    </row>
    <row r="91" spans="2:42" ht="27" customHeight="1">
      <c r="B91" s="4"/>
      <c r="C91" s="5"/>
      <c r="D91" s="6"/>
      <c r="E91" s="4"/>
      <c r="F91" s="4"/>
      <c r="G91" s="4"/>
      <c r="H91" s="6"/>
      <c r="I91" s="4"/>
      <c r="O91" s="4"/>
      <c r="R91" s="14"/>
      <c r="S91" s="1"/>
      <c r="X91" s="22"/>
      <c r="Y91" s="10"/>
      <c r="Z91" s="5"/>
      <c r="AB91" s="14"/>
      <c r="AD91" s="14"/>
      <c r="AE91" s="17"/>
      <c r="AG91" s="10"/>
      <c r="AH91" s="10"/>
      <c r="AI91" s="10"/>
      <c r="AK91" s="10"/>
      <c r="AL91">
        <f t="shared" si="8"/>
        <v>0</v>
      </c>
      <c r="AN91" s="166" t="e">
        <f t="shared" si="9"/>
        <v>#DIV/0!</v>
      </c>
      <c r="AO91" s="21"/>
      <c r="AP91" s="13" t="str">
        <f t="shared" si="10"/>
        <v xml:space="preserve">   </v>
      </c>
    </row>
    <row r="92" spans="2:42" ht="27" customHeight="1">
      <c r="B92" s="4"/>
      <c r="C92" s="5"/>
      <c r="D92" s="6"/>
      <c r="E92" s="4"/>
      <c r="F92" s="4"/>
      <c r="G92" s="4"/>
      <c r="H92" s="6"/>
      <c r="I92" s="4"/>
      <c r="O92" s="4"/>
      <c r="R92" s="14"/>
      <c r="S92" s="1"/>
      <c r="X92" s="22"/>
      <c r="Y92" s="10"/>
      <c r="Z92" s="5"/>
      <c r="AB92" s="14"/>
      <c r="AD92" s="14"/>
      <c r="AE92" s="17"/>
      <c r="AG92" s="10"/>
      <c r="AH92" s="10"/>
      <c r="AI92" s="10"/>
      <c r="AK92" s="10"/>
      <c r="AL92">
        <f t="shared" si="8"/>
        <v>0</v>
      </c>
      <c r="AN92" s="166" t="e">
        <f t="shared" si="9"/>
        <v>#DIV/0!</v>
      </c>
      <c r="AO92" s="21"/>
      <c r="AP92" s="13" t="str">
        <f t="shared" si="10"/>
        <v xml:space="preserve">   </v>
      </c>
    </row>
    <row r="93" spans="2:42" ht="27" customHeight="1">
      <c r="B93" s="4"/>
      <c r="C93" s="5"/>
      <c r="D93" s="6"/>
      <c r="E93" s="4"/>
      <c r="F93" s="4"/>
      <c r="G93" s="4"/>
      <c r="H93" s="6"/>
      <c r="I93" s="4"/>
      <c r="O93" s="4"/>
      <c r="R93" s="14"/>
      <c r="S93" s="1"/>
      <c r="X93" s="22"/>
      <c r="Y93" s="10"/>
      <c r="Z93" s="5"/>
      <c r="AB93" s="14"/>
      <c r="AD93" s="14"/>
      <c r="AE93" s="17"/>
      <c r="AG93" s="10"/>
      <c r="AH93" s="10"/>
      <c r="AI93" s="10"/>
      <c r="AK93" s="10"/>
      <c r="AL93">
        <f t="shared" si="8"/>
        <v>0</v>
      </c>
      <c r="AN93" s="166" t="e">
        <f t="shared" si="9"/>
        <v>#DIV/0!</v>
      </c>
      <c r="AO93" s="21"/>
      <c r="AP93" s="13" t="str">
        <f t="shared" si="10"/>
        <v xml:space="preserve">   </v>
      </c>
    </row>
    <row r="94" spans="2:42" ht="27" customHeight="1">
      <c r="B94" s="4"/>
      <c r="C94" s="5"/>
      <c r="D94" s="6"/>
      <c r="E94" s="4"/>
      <c r="F94" s="4"/>
      <c r="G94" s="4"/>
      <c r="H94" s="6"/>
      <c r="I94" s="4"/>
      <c r="O94" s="4"/>
      <c r="R94" s="14"/>
      <c r="S94" s="1"/>
      <c r="X94" s="22"/>
      <c r="Y94" s="10"/>
      <c r="Z94" s="5"/>
      <c r="AB94" s="14"/>
      <c r="AD94" s="14"/>
      <c r="AE94" s="17"/>
      <c r="AG94" s="10"/>
      <c r="AH94" s="10"/>
      <c r="AI94" s="10"/>
      <c r="AK94" s="10"/>
      <c r="AL94">
        <f t="shared" si="8"/>
        <v>0</v>
      </c>
      <c r="AN94" s="166" t="e">
        <f t="shared" si="9"/>
        <v>#DIV/0!</v>
      </c>
      <c r="AO94" s="21"/>
      <c r="AP94" s="13" t="str">
        <f t="shared" si="10"/>
        <v xml:space="preserve">   </v>
      </c>
    </row>
    <row r="95" spans="2:42" ht="27" customHeight="1">
      <c r="B95" s="4"/>
      <c r="C95" s="5"/>
      <c r="D95" s="6"/>
      <c r="E95" s="4"/>
      <c r="F95" s="4"/>
      <c r="G95" s="4"/>
      <c r="H95" s="6"/>
      <c r="I95" s="4"/>
      <c r="O95" s="4"/>
      <c r="R95" s="14"/>
      <c r="S95" s="1"/>
      <c r="X95" s="22"/>
      <c r="Y95" s="10"/>
      <c r="Z95" s="5"/>
      <c r="AB95" s="14"/>
      <c r="AD95" s="14"/>
      <c r="AE95" s="17"/>
      <c r="AG95" s="10"/>
      <c r="AH95" s="10"/>
      <c r="AI95" s="10"/>
      <c r="AK95" s="10"/>
      <c r="AL95">
        <f t="shared" si="8"/>
        <v>0</v>
      </c>
      <c r="AN95" s="166" t="e">
        <f t="shared" si="9"/>
        <v>#DIV/0!</v>
      </c>
      <c r="AO95" s="21"/>
      <c r="AP95" s="13" t="str">
        <f t="shared" si="10"/>
        <v xml:space="preserve">   </v>
      </c>
    </row>
    <row r="96" spans="2:42" ht="27" customHeight="1">
      <c r="B96" s="4"/>
      <c r="C96" s="5"/>
      <c r="D96" s="6"/>
      <c r="E96" s="4"/>
      <c r="F96" s="4"/>
      <c r="G96" s="4"/>
      <c r="H96" s="6"/>
      <c r="I96" s="4"/>
      <c r="O96" s="4"/>
      <c r="R96" s="14"/>
      <c r="S96" s="1"/>
      <c r="X96" s="22"/>
      <c r="Y96" s="10"/>
      <c r="Z96" s="5"/>
      <c r="AB96" s="14"/>
      <c r="AD96" s="14"/>
      <c r="AE96" s="17"/>
      <c r="AG96" s="10"/>
      <c r="AH96" s="10"/>
      <c r="AI96" s="10"/>
      <c r="AK96" s="10"/>
      <c r="AL96">
        <f t="shared" si="8"/>
        <v>0</v>
      </c>
      <c r="AN96" s="166" t="e">
        <f t="shared" si="9"/>
        <v>#DIV/0!</v>
      </c>
      <c r="AO96" s="21"/>
      <c r="AP96" s="13" t="str">
        <f t="shared" si="10"/>
        <v xml:space="preserve">   </v>
      </c>
    </row>
    <row r="97" spans="2:42" ht="27" customHeight="1">
      <c r="B97" s="4"/>
      <c r="C97" s="5"/>
      <c r="D97" s="6"/>
      <c r="E97" s="4"/>
      <c r="F97" s="4"/>
      <c r="G97" s="4"/>
      <c r="H97" s="6"/>
      <c r="I97" s="4"/>
      <c r="O97" s="4"/>
      <c r="R97" s="14"/>
      <c r="S97" s="1"/>
      <c r="X97" s="22"/>
      <c r="Y97" s="10"/>
      <c r="Z97" s="5"/>
      <c r="AB97" s="14"/>
      <c r="AD97" s="14"/>
      <c r="AE97" s="17"/>
      <c r="AG97" s="10"/>
      <c r="AH97" s="10"/>
      <c r="AI97" s="10"/>
      <c r="AK97" s="10"/>
      <c r="AL97">
        <f t="shared" si="8"/>
        <v>0</v>
      </c>
      <c r="AN97" s="166" t="e">
        <f t="shared" si="9"/>
        <v>#DIV/0!</v>
      </c>
      <c r="AO97" s="21"/>
      <c r="AP97" s="13" t="str">
        <f t="shared" si="10"/>
        <v xml:space="preserve">   </v>
      </c>
    </row>
    <row r="98" spans="2:42" ht="27" customHeight="1">
      <c r="B98" s="4"/>
      <c r="C98" s="5"/>
      <c r="D98" s="6"/>
      <c r="E98" s="4"/>
      <c r="F98" s="4"/>
      <c r="G98" s="4"/>
      <c r="H98" s="6"/>
      <c r="I98" s="4"/>
      <c r="O98" s="4"/>
      <c r="R98" s="14"/>
      <c r="S98" s="1"/>
      <c r="X98" s="22"/>
      <c r="Y98" s="10"/>
      <c r="Z98" s="5"/>
      <c r="AB98" s="14"/>
      <c r="AD98" s="14"/>
      <c r="AE98" s="17"/>
      <c r="AG98" s="10"/>
      <c r="AH98" s="10"/>
      <c r="AI98" s="10"/>
      <c r="AK98" s="10"/>
      <c r="AL98">
        <f t="shared" si="8"/>
        <v>0</v>
      </c>
      <c r="AN98" s="166" t="e">
        <f t="shared" si="9"/>
        <v>#DIV/0!</v>
      </c>
      <c r="AO98" s="21"/>
      <c r="AP98" s="13" t="str">
        <f t="shared" si="10"/>
        <v xml:space="preserve">   </v>
      </c>
    </row>
    <row r="99" spans="2:42" ht="27" customHeight="1">
      <c r="B99" s="4"/>
      <c r="C99" s="5"/>
      <c r="D99" s="6"/>
      <c r="E99" s="4"/>
      <c r="F99" s="4"/>
      <c r="G99" s="4"/>
      <c r="H99" s="6"/>
      <c r="I99" s="4"/>
      <c r="O99" s="4"/>
      <c r="R99" s="14"/>
      <c r="S99" s="1"/>
      <c r="X99" s="22"/>
      <c r="Y99" s="10"/>
      <c r="Z99" s="5"/>
      <c r="AB99" s="14"/>
      <c r="AD99" s="14"/>
      <c r="AE99" s="17"/>
      <c r="AG99" s="10"/>
      <c r="AH99" s="10"/>
      <c r="AI99" s="10"/>
      <c r="AK99" s="10"/>
      <c r="AL99">
        <f t="shared" si="8"/>
        <v>0</v>
      </c>
      <c r="AN99" s="166" t="e">
        <f t="shared" si="9"/>
        <v>#DIV/0!</v>
      </c>
      <c r="AO99" s="21"/>
      <c r="AP99" s="13" t="str">
        <f t="shared" si="10"/>
        <v xml:space="preserve">   </v>
      </c>
    </row>
    <row r="100" spans="2:42" ht="27" customHeight="1">
      <c r="B100" s="4"/>
      <c r="C100" s="5"/>
      <c r="D100" s="6"/>
      <c r="E100" s="4"/>
      <c r="F100" s="4"/>
      <c r="G100" s="4"/>
      <c r="H100" s="6"/>
      <c r="I100" s="4"/>
      <c r="O100" s="4"/>
      <c r="R100" s="14"/>
      <c r="S100" s="1"/>
      <c r="X100" s="22"/>
      <c r="Y100" s="10"/>
      <c r="Z100" s="5"/>
      <c r="AB100" s="14"/>
      <c r="AD100" s="14"/>
      <c r="AE100" s="17"/>
      <c r="AG100" s="10"/>
      <c r="AH100" s="10"/>
      <c r="AI100" s="10"/>
      <c r="AK100" s="10"/>
      <c r="AL100">
        <f t="shared" si="8"/>
        <v>0</v>
      </c>
      <c r="AN100" s="166" t="e">
        <f t="shared" si="9"/>
        <v>#DIV/0!</v>
      </c>
      <c r="AO100" s="21"/>
      <c r="AP100" s="13" t="str">
        <f t="shared" si="10"/>
        <v xml:space="preserve">   </v>
      </c>
    </row>
    <row r="101" spans="2:42" ht="27" customHeight="1">
      <c r="B101" s="4"/>
      <c r="C101" s="5"/>
      <c r="D101" s="6"/>
      <c r="E101" s="4"/>
      <c r="F101" s="4"/>
      <c r="G101" s="4"/>
      <c r="H101" s="6"/>
      <c r="I101" s="4"/>
      <c r="O101" s="4"/>
      <c r="R101" s="14"/>
      <c r="S101" s="1"/>
      <c r="X101" s="22"/>
      <c r="Y101" s="10"/>
      <c r="Z101" s="5"/>
      <c r="AB101" s="14"/>
      <c r="AD101" s="14"/>
      <c r="AE101" s="17"/>
      <c r="AG101" s="10"/>
      <c r="AH101" s="10"/>
      <c r="AI101" s="10"/>
      <c r="AK101" s="10"/>
      <c r="AL101">
        <f t="shared" si="8"/>
        <v>0</v>
      </c>
      <c r="AN101" s="166" t="e">
        <f t="shared" si="9"/>
        <v>#DIV/0!</v>
      </c>
      <c r="AO101" s="21"/>
      <c r="AP101" s="13" t="str">
        <f t="shared" si="10"/>
        <v xml:space="preserve">   </v>
      </c>
    </row>
    <row r="102" spans="2:42" ht="27" customHeight="1">
      <c r="B102" s="4"/>
      <c r="C102" s="5"/>
      <c r="D102" s="6"/>
      <c r="E102" s="4"/>
      <c r="F102" s="4"/>
      <c r="G102" s="4"/>
      <c r="H102" s="6"/>
      <c r="I102" s="4"/>
      <c r="O102" s="4"/>
      <c r="R102" s="14"/>
      <c r="S102" s="1"/>
      <c r="X102" s="22"/>
      <c r="Y102" s="10"/>
      <c r="Z102" s="5"/>
      <c r="AB102" s="14"/>
      <c r="AD102" s="14"/>
      <c r="AE102" s="17"/>
      <c r="AG102" s="10"/>
      <c r="AH102" s="10"/>
      <c r="AI102" s="10"/>
      <c r="AK102" s="10"/>
      <c r="AL102">
        <f t="shared" si="8"/>
        <v>0</v>
      </c>
      <c r="AN102" s="166" t="e">
        <f t="shared" si="9"/>
        <v>#DIV/0!</v>
      </c>
      <c r="AO102" s="21"/>
      <c r="AP102" s="13" t="str">
        <f t="shared" si="10"/>
        <v xml:space="preserve">   </v>
      </c>
    </row>
    <row r="103" spans="2:42" ht="27" customHeight="1">
      <c r="B103" s="4"/>
      <c r="C103" s="5"/>
      <c r="D103" s="6"/>
      <c r="E103" s="4"/>
      <c r="F103" s="4"/>
      <c r="G103" s="4"/>
      <c r="H103" s="6"/>
      <c r="I103" s="4"/>
      <c r="O103" s="4"/>
      <c r="R103" s="14"/>
      <c r="S103" s="1"/>
      <c r="X103" s="22"/>
      <c r="Y103" s="10"/>
      <c r="Z103" s="5"/>
      <c r="AB103" s="14"/>
      <c r="AD103" s="14"/>
      <c r="AE103" s="17"/>
      <c r="AG103" s="10"/>
      <c r="AH103" s="10"/>
      <c r="AI103" s="10"/>
      <c r="AK103" s="10"/>
      <c r="AL103">
        <f t="shared" si="8"/>
        <v>0</v>
      </c>
      <c r="AN103" s="166" t="e">
        <f t="shared" si="9"/>
        <v>#DIV/0!</v>
      </c>
      <c r="AO103" s="21"/>
      <c r="AP103" s="13" t="str">
        <f t="shared" si="10"/>
        <v xml:space="preserve">   </v>
      </c>
    </row>
    <row r="104" spans="2:42" ht="27" customHeight="1">
      <c r="B104" s="4"/>
      <c r="C104" s="5"/>
      <c r="D104" s="6"/>
      <c r="E104" s="4"/>
      <c r="F104" s="4"/>
      <c r="G104" s="4"/>
      <c r="H104" s="6"/>
      <c r="I104" s="4"/>
      <c r="O104" s="4"/>
      <c r="R104" s="14"/>
      <c r="S104" s="1"/>
      <c r="X104" s="22"/>
      <c r="Y104" s="10"/>
      <c r="Z104" s="5"/>
      <c r="AB104" s="14"/>
      <c r="AD104" s="14"/>
      <c r="AE104" s="17"/>
      <c r="AG104" s="10"/>
      <c r="AH104" s="10"/>
      <c r="AI104" s="10"/>
      <c r="AK104" s="10"/>
      <c r="AL104">
        <f t="shared" si="8"/>
        <v>0</v>
      </c>
      <c r="AN104" s="166" t="e">
        <f t="shared" si="9"/>
        <v>#DIV/0!</v>
      </c>
      <c r="AO104" s="21"/>
      <c r="AP104" s="13" t="str">
        <f t="shared" si="10"/>
        <v xml:space="preserve">   </v>
      </c>
    </row>
    <row r="105" spans="2:42" ht="27" customHeight="1">
      <c r="B105" s="4"/>
      <c r="C105" s="5"/>
      <c r="D105" s="6"/>
      <c r="E105" s="4"/>
      <c r="F105" s="4"/>
      <c r="G105" s="4"/>
      <c r="H105" s="6"/>
      <c r="I105" s="4"/>
      <c r="O105" s="4"/>
      <c r="R105" s="14"/>
      <c r="S105" s="1"/>
      <c r="X105" s="22"/>
      <c r="Y105" s="10"/>
      <c r="Z105" s="5"/>
      <c r="AB105" s="14"/>
      <c r="AD105" s="14"/>
      <c r="AE105" s="17"/>
      <c r="AG105" s="10"/>
      <c r="AH105" s="10"/>
      <c r="AI105" s="10"/>
      <c r="AK105" s="10"/>
      <c r="AL105">
        <f t="shared" si="8"/>
        <v>0</v>
      </c>
      <c r="AN105" s="166" t="e">
        <f t="shared" si="9"/>
        <v>#DIV/0!</v>
      </c>
      <c r="AO105" s="21"/>
      <c r="AP105" s="13" t="str">
        <f t="shared" si="10"/>
        <v xml:space="preserve">   </v>
      </c>
    </row>
    <row r="106" spans="2:42" ht="27" customHeight="1">
      <c r="B106" s="4"/>
      <c r="C106" s="5"/>
      <c r="D106" s="6"/>
      <c r="E106" s="4"/>
      <c r="F106" s="4"/>
      <c r="G106" s="4"/>
      <c r="H106" s="6"/>
      <c r="I106" s="4"/>
      <c r="O106" s="4"/>
      <c r="R106" s="14"/>
      <c r="S106" s="1"/>
      <c r="X106" s="22"/>
      <c r="Y106" s="10"/>
      <c r="Z106" s="5"/>
      <c r="AB106" s="14"/>
      <c r="AD106" s="14"/>
      <c r="AE106" s="17"/>
      <c r="AG106" s="10"/>
      <c r="AH106" s="10"/>
      <c r="AI106" s="10"/>
      <c r="AK106" s="10"/>
      <c r="AL106">
        <f t="shared" si="8"/>
        <v>0</v>
      </c>
      <c r="AN106" s="166" t="e">
        <f t="shared" si="9"/>
        <v>#DIV/0!</v>
      </c>
      <c r="AO106" s="21"/>
      <c r="AP106" s="13" t="str">
        <f t="shared" si="10"/>
        <v xml:space="preserve">   </v>
      </c>
    </row>
    <row r="107" spans="2:42" ht="27" customHeight="1">
      <c r="B107" s="4"/>
      <c r="C107" s="5"/>
      <c r="D107" s="6"/>
      <c r="E107" s="4"/>
      <c r="F107" s="4"/>
      <c r="G107" s="4"/>
      <c r="H107" s="6"/>
      <c r="I107" s="4"/>
      <c r="O107" s="4"/>
      <c r="R107" s="14"/>
      <c r="S107" s="1"/>
      <c r="X107" s="22"/>
      <c r="Y107" s="10"/>
      <c r="Z107" s="5"/>
      <c r="AB107" s="14"/>
      <c r="AD107" s="14"/>
      <c r="AE107" s="17"/>
      <c r="AG107" s="10"/>
      <c r="AH107" s="10"/>
      <c r="AI107" s="10"/>
      <c r="AK107" s="10"/>
      <c r="AL107">
        <f t="shared" si="8"/>
        <v>0</v>
      </c>
      <c r="AN107" s="166" t="e">
        <f t="shared" si="9"/>
        <v>#DIV/0!</v>
      </c>
      <c r="AO107" s="21"/>
      <c r="AP107" s="13" t="str">
        <f t="shared" si="10"/>
        <v xml:space="preserve">   </v>
      </c>
    </row>
    <row r="108" spans="2:42" ht="27" customHeight="1">
      <c r="B108" s="4"/>
      <c r="C108" s="5"/>
      <c r="D108" s="6"/>
      <c r="E108" s="4"/>
      <c r="F108" s="4"/>
      <c r="G108" s="4"/>
      <c r="H108" s="6"/>
      <c r="I108" s="4"/>
      <c r="O108" s="4"/>
      <c r="R108" s="14"/>
      <c r="S108" s="1"/>
      <c r="X108" s="22"/>
      <c r="Y108" s="10"/>
      <c r="Z108" s="5"/>
      <c r="AB108" s="14"/>
      <c r="AD108" s="14"/>
      <c r="AE108" s="17"/>
      <c r="AG108" s="10"/>
      <c r="AH108" s="10"/>
      <c r="AI108" s="10"/>
      <c r="AK108" s="10"/>
      <c r="AL108">
        <f t="shared" si="8"/>
        <v>0</v>
      </c>
      <c r="AN108" s="166" t="e">
        <f t="shared" si="9"/>
        <v>#DIV/0!</v>
      </c>
      <c r="AO108" s="21"/>
      <c r="AP108" s="13" t="str">
        <f t="shared" si="10"/>
        <v xml:space="preserve">   </v>
      </c>
    </row>
    <row r="109" spans="2:42" ht="27" customHeight="1">
      <c r="B109" s="4"/>
      <c r="C109" s="5"/>
      <c r="D109" s="6"/>
      <c r="E109" s="4"/>
      <c r="F109" s="4"/>
      <c r="G109" s="4"/>
      <c r="H109" s="6"/>
      <c r="I109" s="4"/>
      <c r="O109" s="4"/>
      <c r="R109" s="14"/>
      <c r="S109" s="1"/>
      <c r="X109" s="22"/>
      <c r="Y109" s="10"/>
      <c r="Z109" s="5"/>
      <c r="AB109" s="14"/>
      <c r="AD109" s="14"/>
      <c r="AE109" s="17"/>
      <c r="AG109" s="10"/>
      <c r="AH109" s="10"/>
      <c r="AI109" s="10"/>
      <c r="AK109" s="10"/>
      <c r="AL109">
        <f t="shared" si="8"/>
        <v>0</v>
      </c>
      <c r="AN109" s="166" t="e">
        <f t="shared" si="9"/>
        <v>#DIV/0!</v>
      </c>
      <c r="AO109" s="21"/>
      <c r="AP109" s="13" t="str">
        <f t="shared" si="10"/>
        <v xml:space="preserve">   </v>
      </c>
    </row>
    <row r="110" spans="2:42" ht="27" customHeight="1">
      <c r="B110" s="4"/>
      <c r="C110" s="5"/>
      <c r="D110" s="6"/>
      <c r="E110" s="4"/>
      <c r="F110" s="4"/>
      <c r="G110" s="4"/>
      <c r="H110" s="6"/>
      <c r="I110" s="4"/>
      <c r="O110" s="4"/>
      <c r="R110" s="14"/>
      <c r="S110" s="1"/>
      <c r="X110" s="22"/>
      <c r="Y110" s="10"/>
      <c r="Z110" s="5"/>
      <c r="AB110" s="14"/>
      <c r="AD110" s="14"/>
      <c r="AE110" s="17"/>
      <c r="AG110" s="10"/>
      <c r="AH110" s="10"/>
      <c r="AI110" s="10"/>
      <c r="AK110" s="10"/>
      <c r="AL110">
        <f t="shared" si="8"/>
        <v>0</v>
      </c>
      <c r="AN110" s="166" t="e">
        <f t="shared" si="9"/>
        <v>#DIV/0!</v>
      </c>
      <c r="AO110" s="21"/>
      <c r="AP110" s="13" t="str">
        <f t="shared" si="10"/>
        <v xml:space="preserve">   </v>
      </c>
    </row>
    <row r="111" spans="2:42" ht="27" customHeight="1">
      <c r="B111" s="4"/>
      <c r="C111" s="5"/>
      <c r="D111" s="6"/>
      <c r="E111" s="4"/>
      <c r="F111" s="4"/>
      <c r="G111" s="4"/>
      <c r="H111" s="6"/>
      <c r="I111" s="4"/>
      <c r="O111" s="4"/>
      <c r="R111" s="14"/>
      <c r="S111" s="1"/>
      <c r="X111" s="22"/>
      <c r="Y111" s="10"/>
      <c r="Z111" s="5"/>
      <c r="AB111" s="14"/>
      <c r="AD111" s="14"/>
      <c r="AE111" s="17"/>
      <c r="AG111" s="10"/>
      <c r="AH111" s="10"/>
      <c r="AI111" s="10"/>
      <c r="AK111" s="10"/>
      <c r="AL111">
        <f t="shared" si="8"/>
        <v>0</v>
      </c>
      <c r="AN111" s="166" t="e">
        <f t="shared" si="9"/>
        <v>#DIV/0!</v>
      </c>
      <c r="AO111" s="21"/>
      <c r="AP111" s="13" t="str">
        <f t="shared" si="10"/>
        <v xml:space="preserve">   </v>
      </c>
    </row>
    <row r="112" spans="2:42" ht="27" customHeight="1">
      <c r="B112" s="4"/>
      <c r="C112" s="5"/>
      <c r="D112" s="6"/>
      <c r="E112" s="4"/>
      <c r="F112" s="4"/>
      <c r="G112" s="4"/>
      <c r="H112" s="6"/>
      <c r="I112" s="4"/>
      <c r="O112" s="4"/>
      <c r="R112" s="14"/>
      <c r="S112" s="1"/>
      <c r="X112" s="22"/>
      <c r="Y112" s="10"/>
      <c r="Z112" s="5"/>
      <c r="AB112" s="14"/>
      <c r="AD112" s="14"/>
      <c r="AE112" s="17"/>
      <c r="AG112" s="10"/>
      <c r="AH112" s="10"/>
      <c r="AI112" s="10"/>
      <c r="AK112" s="10"/>
      <c r="AL112">
        <f t="shared" si="8"/>
        <v>0</v>
      </c>
      <c r="AN112" s="166" t="e">
        <f t="shared" si="9"/>
        <v>#DIV/0!</v>
      </c>
      <c r="AO112" s="21"/>
      <c r="AP112" s="13" t="str">
        <f t="shared" si="10"/>
        <v xml:space="preserve">   </v>
      </c>
    </row>
    <row r="113" spans="2:42" ht="27" customHeight="1">
      <c r="B113" s="4"/>
      <c r="C113" s="5"/>
      <c r="D113" s="6"/>
      <c r="E113" s="4"/>
      <c r="F113" s="4"/>
      <c r="G113" s="4"/>
      <c r="H113" s="6"/>
      <c r="I113" s="4"/>
      <c r="O113" s="4"/>
      <c r="R113" s="14"/>
      <c r="S113" s="1"/>
      <c r="X113" s="22"/>
      <c r="Y113" s="10"/>
      <c r="Z113" s="5"/>
      <c r="AB113" s="14"/>
      <c r="AD113" s="14"/>
      <c r="AE113" s="17"/>
      <c r="AG113" s="10"/>
      <c r="AH113" s="10"/>
      <c r="AI113" s="10"/>
      <c r="AK113" s="10"/>
      <c r="AL113">
        <f t="shared" si="8"/>
        <v>0</v>
      </c>
      <c r="AN113" s="166" t="e">
        <f t="shared" si="9"/>
        <v>#DIV/0!</v>
      </c>
      <c r="AO113" s="21"/>
      <c r="AP113" s="13" t="str">
        <f t="shared" si="10"/>
        <v xml:space="preserve">   </v>
      </c>
    </row>
    <row r="114" spans="2:42" ht="27" customHeight="1">
      <c r="B114" s="4"/>
      <c r="C114" s="5"/>
      <c r="D114" s="6"/>
      <c r="E114" s="4"/>
      <c r="F114" s="4"/>
      <c r="G114" s="4"/>
      <c r="H114" s="6"/>
      <c r="I114" s="4"/>
      <c r="O114" s="4"/>
      <c r="R114" s="14"/>
      <c r="S114" s="1"/>
      <c r="X114" s="22"/>
      <c r="Y114" s="10"/>
      <c r="Z114" s="5"/>
      <c r="AB114" s="14"/>
      <c r="AD114" s="14"/>
      <c r="AE114" s="17"/>
      <c r="AG114" s="10"/>
      <c r="AH114" s="10"/>
      <c r="AI114" s="10"/>
      <c r="AK114" s="10"/>
      <c r="AL114">
        <f t="shared" si="8"/>
        <v>0</v>
      </c>
      <c r="AN114" s="166" t="e">
        <f t="shared" si="9"/>
        <v>#DIV/0!</v>
      </c>
      <c r="AO114" s="21"/>
      <c r="AP114" s="13" t="str">
        <f t="shared" si="10"/>
        <v xml:space="preserve">   </v>
      </c>
    </row>
    <row r="115" spans="2:42" ht="27" customHeight="1">
      <c r="B115" s="4"/>
      <c r="C115" s="5"/>
      <c r="D115" s="6"/>
      <c r="E115" s="4"/>
      <c r="F115" s="4"/>
      <c r="G115" s="4"/>
      <c r="H115" s="6"/>
      <c r="I115" s="4"/>
      <c r="O115" s="4"/>
      <c r="R115" s="14"/>
      <c r="S115" s="1"/>
      <c r="X115" s="22"/>
      <c r="Y115" s="10"/>
      <c r="Z115" s="5"/>
      <c r="AB115" s="14"/>
      <c r="AD115" s="14"/>
      <c r="AE115" s="17"/>
      <c r="AG115" s="10"/>
      <c r="AH115" s="10"/>
      <c r="AI115" s="10"/>
      <c r="AK115" s="10"/>
      <c r="AL115">
        <f t="shared" si="8"/>
        <v>0</v>
      </c>
      <c r="AN115" s="166" t="e">
        <f t="shared" si="9"/>
        <v>#DIV/0!</v>
      </c>
      <c r="AO115" s="21"/>
      <c r="AP115" s="13" t="str">
        <f t="shared" si="10"/>
        <v xml:space="preserve">   </v>
      </c>
    </row>
    <row r="116" spans="2:42" ht="27" customHeight="1">
      <c r="B116" s="4"/>
      <c r="C116" s="5"/>
      <c r="D116" s="6"/>
      <c r="E116" s="4"/>
      <c r="F116" s="4"/>
      <c r="G116" s="4"/>
      <c r="H116" s="6"/>
      <c r="I116" s="4"/>
      <c r="O116" s="4"/>
      <c r="R116" s="14"/>
      <c r="S116" s="1"/>
      <c r="X116" s="22"/>
      <c r="Y116" s="10"/>
      <c r="Z116" s="5"/>
      <c r="AB116" s="14"/>
      <c r="AD116" s="14"/>
      <c r="AE116" s="17"/>
      <c r="AG116" s="10"/>
      <c r="AH116" s="10"/>
      <c r="AI116" s="10"/>
      <c r="AK116" s="10"/>
      <c r="AL116">
        <f t="shared" si="8"/>
        <v>0</v>
      </c>
      <c r="AN116" s="166" t="e">
        <f t="shared" si="9"/>
        <v>#DIV/0!</v>
      </c>
      <c r="AO116" s="21"/>
      <c r="AP116" s="13" t="str">
        <f t="shared" si="10"/>
        <v xml:space="preserve">   </v>
      </c>
    </row>
    <row r="117" spans="2:42" ht="27" customHeight="1">
      <c r="B117" s="4"/>
      <c r="C117" s="5"/>
      <c r="D117" s="6"/>
      <c r="E117" s="4"/>
      <c r="F117" s="4"/>
      <c r="G117" s="4"/>
      <c r="H117" s="6"/>
      <c r="I117" s="4"/>
      <c r="O117" s="4"/>
      <c r="R117" s="14"/>
      <c r="S117" s="1"/>
      <c r="X117" s="22"/>
      <c r="Y117" s="10"/>
      <c r="Z117" s="5"/>
      <c r="AB117" s="14"/>
      <c r="AD117" s="14"/>
      <c r="AE117" s="17"/>
      <c r="AG117" s="10"/>
      <c r="AH117" s="10"/>
      <c r="AI117" s="10"/>
      <c r="AK117" s="10"/>
      <c r="AL117">
        <f t="shared" si="8"/>
        <v>0</v>
      </c>
      <c r="AN117" s="166" t="e">
        <f t="shared" si="9"/>
        <v>#DIV/0!</v>
      </c>
      <c r="AO117" s="21"/>
      <c r="AP117" s="13" t="str">
        <f t="shared" si="10"/>
        <v xml:space="preserve">   </v>
      </c>
    </row>
    <row r="118" spans="2:42" ht="27" customHeight="1">
      <c r="B118" s="4"/>
      <c r="C118" s="5"/>
      <c r="D118" s="6"/>
      <c r="E118" s="4"/>
      <c r="F118" s="4"/>
      <c r="G118" s="4"/>
      <c r="H118" s="6"/>
      <c r="I118" s="4"/>
      <c r="O118" s="4"/>
      <c r="R118" s="14"/>
      <c r="S118" s="1"/>
      <c r="X118" s="22"/>
      <c r="Y118" s="10"/>
      <c r="Z118" s="5"/>
      <c r="AB118" s="14"/>
      <c r="AD118" s="14"/>
      <c r="AE118" s="17"/>
      <c r="AG118" s="10"/>
      <c r="AH118" s="10"/>
      <c r="AI118" s="10"/>
      <c r="AK118" s="10"/>
      <c r="AL118">
        <f t="shared" si="8"/>
        <v>0</v>
      </c>
      <c r="AN118" s="166" t="e">
        <f t="shared" si="9"/>
        <v>#DIV/0!</v>
      </c>
      <c r="AO118" s="21"/>
      <c r="AP118" s="13" t="str">
        <f t="shared" si="10"/>
        <v xml:space="preserve">   </v>
      </c>
    </row>
    <row r="119" spans="2:42" ht="27" customHeight="1">
      <c r="B119" s="4"/>
      <c r="C119" s="5"/>
      <c r="D119" s="6"/>
      <c r="E119" s="4"/>
      <c r="F119" s="4"/>
      <c r="G119" s="4"/>
      <c r="H119" s="6"/>
      <c r="I119" s="4"/>
      <c r="O119" s="4"/>
      <c r="R119" s="14"/>
      <c r="S119" s="1"/>
      <c r="X119" s="22"/>
      <c r="Y119" s="10"/>
      <c r="Z119" s="5"/>
      <c r="AB119" s="14"/>
      <c r="AD119" s="14"/>
      <c r="AE119" s="17"/>
      <c r="AG119" s="10"/>
      <c r="AH119" s="10"/>
      <c r="AI119" s="10"/>
      <c r="AK119" s="10"/>
      <c r="AL119">
        <f t="shared" si="8"/>
        <v>0</v>
      </c>
      <c r="AN119" s="166" t="e">
        <f t="shared" si="9"/>
        <v>#DIV/0!</v>
      </c>
      <c r="AO119" s="21"/>
      <c r="AP119" s="13" t="str">
        <f t="shared" si="10"/>
        <v xml:space="preserve">   </v>
      </c>
    </row>
    <row r="120" spans="2:42" ht="27" customHeight="1">
      <c r="B120" s="4"/>
      <c r="C120" s="5"/>
      <c r="D120" s="6"/>
      <c r="E120" s="4"/>
      <c r="F120" s="4"/>
      <c r="G120" s="4"/>
      <c r="H120" s="6"/>
      <c r="I120" s="4"/>
      <c r="O120" s="4"/>
      <c r="R120" s="14"/>
      <c r="S120" s="1"/>
      <c r="X120" s="22"/>
      <c r="Y120" s="10"/>
      <c r="Z120" s="5"/>
      <c r="AB120" s="14"/>
      <c r="AD120" s="14"/>
      <c r="AE120" s="17"/>
      <c r="AG120" s="10"/>
      <c r="AH120" s="10"/>
      <c r="AI120" s="10"/>
      <c r="AK120" s="10"/>
      <c r="AL120">
        <f t="shared" si="8"/>
        <v>0</v>
      </c>
      <c r="AN120" s="166" t="e">
        <f t="shared" si="9"/>
        <v>#DIV/0!</v>
      </c>
      <c r="AO120" s="21"/>
      <c r="AP120" s="13" t="str">
        <f t="shared" si="10"/>
        <v xml:space="preserve">   </v>
      </c>
    </row>
    <row r="121" spans="2:42" ht="27" customHeight="1">
      <c r="B121" s="4"/>
      <c r="C121" s="5"/>
      <c r="D121" s="6"/>
      <c r="E121" s="4"/>
      <c r="F121" s="4"/>
      <c r="G121" s="4"/>
      <c r="H121" s="6"/>
      <c r="I121" s="4"/>
      <c r="O121" s="4"/>
      <c r="R121" s="14"/>
      <c r="S121" s="1"/>
      <c r="X121" s="22"/>
      <c r="Y121" s="10"/>
      <c r="Z121" s="5"/>
      <c r="AB121" s="14"/>
      <c r="AD121" s="14"/>
      <c r="AE121" s="17"/>
      <c r="AG121" s="10"/>
      <c r="AH121" s="10"/>
      <c r="AI121" s="10"/>
      <c r="AK121" s="10"/>
      <c r="AL121">
        <f t="shared" si="8"/>
        <v>0</v>
      </c>
      <c r="AN121" s="166" t="e">
        <f t="shared" si="9"/>
        <v>#DIV/0!</v>
      </c>
      <c r="AO121" s="21"/>
      <c r="AP121" s="13" t="str">
        <f t="shared" si="10"/>
        <v xml:space="preserve">   </v>
      </c>
    </row>
    <row r="122" spans="2:42" ht="27" customHeight="1">
      <c r="B122" s="4"/>
      <c r="C122" s="5"/>
      <c r="D122" s="6"/>
      <c r="E122" s="4"/>
      <c r="F122" s="4"/>
      <c r="G122" s="4"/>
      <c r="H122" s="6"/>
      <c r="I122" s="4"/>
      <c r="O122" s="4"/>
      <c r="R122" s="14"/>
      <c r="S122" s="1"/>
      <c r="X122" s="22"/>
      <c r="Y122" s="10"/>
      <c r="Z122" s="5"/>
      <c r="AB122" s="14"/>
      <c r="AD122" s="14"/>
      <c r="AE122" s="17"/>
      <c r="AG122" s="10"/>
      <c r="AH122" s="10"/>
      <c r="AI122" s="10"/>
      <c r="AK122" s="10"/>
      <c r="AL122">
        <f t="shared" si="8"/>
        <v>0</v>
      </c>
      <c r="AN122" s="166" t="e">
        <f t="shared" si="9"/>
        <v>#DIV/0!</v>
      </c>
      <c r="AO122" s="21"/>
      <c r="AP122" s="13" t="str">
        <f t="shared" si="10"/>
        <v xml:space="preserve">   </v>
      </c>
    </row>
    <row r="123" spans="2:42" ht="27" customHeight="1">
      <c r="B123" s="4"/>
      <c r="C123" s="5"/>
      <c r="D123" s="6"/>
      <c r="E123" s="4"/>
      <c r="F123" s="4"/>
      <c r="G123" s="4"/>
      <c r="H123" s="6"/>
      <c r="I123" s="4"/>
      <c r="O123" s="4"/>
      <c r="R123" s="14"/>
      <c r="S123" s="1"/>
      <c r="X123" s="22"/>
      <c r="Y123" s="10"/>
      <c r="Z123" s="5"/>
      <c r="AB123" s="14"/>
      <c r="AD123" s="14"/>
      <c r="AE123" s="17"/>
      <c r="AG123" s="10"/>
      <c r="AH123" s="10"/>
      <c r="AI123" s="10"/>
      <c r="AK123" s="10"/>
      <c r="AL123">
        <f t="shared" si="8"/>
        <v>0</v>
      </c>
      <c r="AN123" s="166" t="e">
        <f t="shared" si="9"/>
        <v>#DIV/0!</v>
      </c>
      <c r="AO123" s="21"/>
      <c r="AP123" s="13" t="str">
        <f t="shared" si="10"/>
        <v xml:space="preserve">   </v>
      </c>
    </row>
    <row r="124" spans="2:42" ht="27" customHeight="1">
      <c r="B124" s="4"/>
      <c r="C124" s="5"/>
      <c r="D124" s="6"/>
      <c r="E124" s="4"/>
      <c r="F124" s="4"/>
      <c r="G124" s="4"/>
      <c r="H124" s="6"/>
      <c r="I124" s="4"/>
      <c r="O124" s="4"/>
      <c r="R124" s="14"/>
      <c r="S124" s="1"/>
      <c r="X124" s="22"/>
      <c r="Y124" s="10"/>
      <c r="Z124" s="5"/>
      <c r="AB124" s="14"/>
      <c r="AD124" s="14"/>
      <c r="AE124" s="17"/>
      <c r="AG124" s="10"/>
      <c r="AH124" s="10"/>
      <c r="AI124" s="10"/>
      <c r="AK124" s="10"/>
      <c r="AL124">
        <f t="shared" si="8"/>
        <v>0</v>
      </c>
      <c r="AN124" s="166" t="e">
        <f t="shared" si="9"/>
        <v>#DIV/0!</v>
      </c>
      <c r="AO124" s="21"/>
      <c r="AP124" s="13" t="str">
        <f t="shared" si="10"/>
        <v xml:space="preserve">   </v>
      </c>
    </row>
    <row r="125" spans="2:42" ht="27" customHeight="1">
      <c r="B125" s="4"/>
      <c r="C125" s="5"/>
      <c r="D125" s="6"/>
      <c r="E125" s="4"/>
      <c r="F125" s="4"/>
      <c r="G125" s="4"/>
      <c r="H125" s="6"/>
      <c r="I125" s="4"/>
      <c r="O125" s="4"/>
      <c r="R125" s="14"/>
      <c r="S125" s="1"/>
      <c r="X125" s="22"/>
      <c r="Y125" s="10"/>
      <c r="Z125" s="5"/>
      <c r="AB125" s="14"/>
      <c r="AD125" s="14"/>
      <c r="AE125" s="17"/>
      <c r="AG125" s="10"/>
      <c r="AH125" s="10"/>
      <c r="AI125" s="10"/>
      <c r="AK125" s="10"/>
      <c r="AL125">
        <f t="shared" si="8"/>
        <v>0</v>
      </c>
      <c r="AN125" s="166" t="e">
        <f t="shared" si="9"/>
        <v>#DIV/0!</v>
      </c>
      <c r="AO125" s="21"/>
      <c r="AP125" s="13" t="str">
        <f t="shared" si="10"/>
        <v xml:space="preserve">   </v>
      </c>
    </row>
    <row r="126" spans="2:42" ht="27" customHeight="1">
      <c r="B126" s="4"/>
      <c r="C126" s="5"/>
      <c r="D126" s="6"/>
      <c r="E126" s="4"/>
      <c r="F126" s="4"/>
      <c r="G126" s="4"/>
      <c r="H126" s="6"/>
      <c r="I126" s="4"/>
      <c r="O126" s="4"/>
      <c r="R126" s="14"/>
      <c r="S126" s="1"/>
      <c r="X126" s="22"/>
      <c r="Y126" s="10"/>
      <c r="Z126" s="5"/>
      <c r="AB126" s="14"/>
      <c r="AD126" s="14"/>
      <c r="AE126" s="17"/>
      <c r="AG126" s="10"/>
      <c r="AH126" s="10"/>
      <c r="AI126" s="10"/>
      <c r="AK126" s="10"/>
      <c r="AL126">
        <f t="shared" si="8"/>
        <v>0</v>
      </c>
      <c r="AN126" s="166" t="e">
        <f t="shared" si="9"/>
        <v>#DIV/0!</v>
      </c>
      <c r="AO126" s="21"/>
      <c r="AP126" s="13" t="str">
        <f t="shared" si="10"/>
        <v xml:space="preserve">   </v>
      </c>
    </row>
    <row r="127" spans="2:42" ht="27" customHeight="1">
      <c r="B127" s="4"/>
      <c r="C127" s="5"/>
      <c r="D127" s="6"/>
      <c r="E127" s="4"/>
      <c r="F127" s="4"/>
      <c r="G127" s="4"/>
      <c r="H127" s="6"/>
      <c r="I127" s="4"/>
      <c r="O127" s="4"/>
      <c r="R127" s="14"/>
      <c r="S127" s="1"/>
      <c r="X127" s="22"/>
      <c r="Y127" s="10"/>
      <c r="Z127" s="5"/>
      <c r="AB127" s="14"/>
      <c r="AD127" s="14"/>
      <c r="AE127" s="17"/>
      <c r="AG127" s="10"/>
      <c r="AH127" s="10"/>
      <c r="AI127" s="10"/>
      <c r="AK127" s="10"/>
      <c r="AL127">
        <f t="shared" si="8"/>
        <v>0</v>
      </c>
      <c r="AN127" s="166" t="e">
        <f t="shared" si="9"/>
        <v>#DIV/0!</v>
      </c>
      <c r="AO127" s="21"/>
      <c r="AP127" s="13" t="str">
        <f t="shared" si="10"/>
        <v xml:space="preserve">   </v>
      </c>
    </row>
    <row r="128" spans="2:42" ht="27" customHeight="1">
      <c r="B128" s="4"/>
      <c r="C128" s="5"/>
      <c r="D128" s="6"/>
      <c r="E128" s="4"/>
      <c r="F128" s="4"/>
      <c r="G128" s="4"/>
      <c r="H128" s="6"/>
      <c r="I128" s="4"/>
      <c r="O128" s="4"/>
      <c r="R128" s="14"/>
      <c r="S128" s="1"/>
      <c r="X128" s="22"/>
      <c r="Y128" s="10"/>
      <c r="Z128" s="5"/>
      <c r="AB128" s="14"/>
      <c r="AD128" s="14"/>
      <c r="AE128" s="17"/>
      <c r="AG128" s="10"/>
      <c r="AH128" s="10"/>
      <c r="AI128" s="10"/>
      <c r="AK128" s="10"/>
      <c r="AL128">
        <f t="shared" si="8"/>
        <v>0</v>
      </c>
      <c r="AN128" s="166" t="e">
        <f t="shared" si="9"/>
        <v>#DIV/0!</v>
      </c>
      <c r="AO128" s="21"/>
      <c r="AP128" s="13" t="str">
        <f t="shared" si="10"/>
        <v xml:space="preserve">   </v>
      </c>
    </row>
    <row r="129" spans="2:42" ht="27" customHeight="1">
      <c r="B129" s="4"/>
      <c r="C129" s="5"/>
      <c r="D129" s="6"/>
      <c r="E129" s="4"/>
      <c r="F129" s="4"/>
      <c r="G129" s="4"/>
      <c r="H129" s="6"/>
      <c r="I129" s="4"/>
      <c r="O129" s="4"/>
      <c r="R129" s="14"/>
      <c r="S129" s="1"/>
      <c r="X129" s="22"/>
      <c r="Y129" s="10"/>
      <c r="Z129" s="5"/>
      <c r="AB129" s="14"/>
      <c r="AD129" s="14"/>
      <c r="AE129" s="17"/>
      <c r="AG129" s="10"/>
      <c r="AH129" s="10"/>
      <c r="AI129" s="10"/>
      <c r="AK129" s="10"/>
      <c r="AL129">
        <f t="shared" si="8"/>
        <v>0</v>
      </c>
      <c r="AN129" s="166" t="e">
        <f t="shared" si="9"/>
        <v>#DIV/0!</v>
      </c>
      <c r="AO129" s="21"/>
      <c r="AP129" s="13" t="str">
        <f t="shared" si="10"/>
        <v xml:space="preserve">   </v>
      </c>
    </row>
    <row r="130" spans="2:42" ht="27" customHeight="1">
      <c r="B130" s="4"/>
      <c r="C130" s="5"/>
      <c r="D130" s="6"/>
      <c r="E130" s="4"/>
      <c r="F130" s="4"/>
      <c r="G130" s="4"/>
      <c r="H130" s="6"/>
      <c r="I130" s="4"/>
      <c r="O130" s="4"/>
      <c r="R130" s="14"/>
      <c r="S130" s="1"/>
      <c r="X130" s="22"/>
      <c r="Y130" s="10"/>
      <c r="Z130" s="5"/>
      <c r="AB130" s="14"/>
      <c r="AD130" s="14"/>
      <c r="AE130" s="17"/>
      <c r="AG130" s="10"/>
      <c r="AH130" s="10"/>
      <c r="AI130" s="10"/>
      <c r="AK130" s="10"/>
      <c r="AL130">
        <f t="shared" si="8"/>
        <v>0</v>
      </c>
      <c r="AN130" s="166" t="e">
        <f t="shared" si="9"/>
        <v>#DIV/0!</v>
      </c>
      <c r="AO130" s="21"/>
      <c r="AP130" s="13" t="str">
        <f t="shared" si="10"/>
        <v xml:space="preserve">   </v>
      </c>
    </row>
    <row r="131" spans="2:42" ht="27" customHeight="1">
      <c r="B131" s="4"/>
      <c r="C131" s="5"/>
      <c r="D131" s="6"/>
      <c r="E131" s="4"/>
      <c r="F131" s="4"/>
      <c r="G131" s="4"/>
      <c r="H131" s="6"/>
      <c r="I131" s="4"/>
      <c r="O131" s="4"/>
      <c r="R131" s="14"/>
      <c r="S131" s="1"/>
      <c r="X131" s="22"/>
      <c r="Y131" s="10"/>
      <c r="Z131" s="5"/>
      <c r="AB131" s="14"/>
      <c r="AD131" s="14"/>
      <c r="AE131" s="17"/>
      <c r="AG131" s="10"/>
      <c r="AH131" s="10"/>
      <c r="AI131" s="10"/>
      <c r="AK131" s="10"/>
      <c r="AL131">
        <f t="shared" si="8"/>
        <v>0</v>
      </c>
      <c r="AN131" s="166" t="e">
        <f t="shared" si="9"/>
        <v>#DIV/0!</v>
      </c>
      <c r="AO131" s="21"/>
      <c r="AP131" s="13" t="str">
        <f t="shared" si="10"/>
        <v xml:space="preserve">   </v>
      </c>
    </row>
    <row r="132" spans="2:42" ht="27" customHeight="1">
      <c r="B132" s="4"/>
      <c r="C132" s="5"/>
      <c r="D132" s="6"/>
      <c r="E132" s="4"/>
      <c r="F132" s="4"/>
      <c r="G132" s="4"/>
      <c r="H132" s="6"/>
      <c r="I132" s="4"/>
      <c r="O132" s="4"/>
      <c r="R132" s="14"/>
      <c r="S132" s="1"/>
      <c r="X132" s="22"/>
      <c r="Y132" s="10"/>
      <c r="Z132" s="5"/>
      <c r="AB132" s="14"/>
      <c r="AD132" s="14"/>
      <c r="AE132" s="17"/>
      <c r="AG132" s="10"/>
      <c r="AH132" s="10"/>
      <c r="AI132" s="10"/>
      <c r="AK132" s="10"/>
      <c r="AL132">
        <f t="shared" ref="AL132:AL195" si="11">S132*$AN$1</f>
        <v>0</v>
      </c>
      <c r="AN132" s="166" t="e">
        <f t="shared" ref="AN132:AN195" si="12">AL132/Y132</f>
        <v>#DIV/0!</v>
      </c>
      <c r="AO132" s="21"/>
      <c r="AP132" s="13" t="str">
        <f t="shared" si="10"/>
        <v xml:space="preserve">   </v>
      </c>
    </row>
    <row r="133" spans="2:42" ht="27" customHeight="1">
      <c r="B133" s="4"/>
      <c r="C133" s="5"/>
      <c r="D133" s="6"/>
      <c r="E133" s="4"/>
      <c r="F133" s="4"/>
      <c r="G133" s="4"/>
      <c r="H133" s="6"/>
      <c r="I133" s="4"/>
      <c r="O133" s="4"/>
      <c r="R133" s="14"/>
      <c r="S133" s="1"/>
      <c r="X133" s="22"/>
      <c r="Y133" s="10"/>
      <c r="Z133" s="5"/>
      <c r="AB133" s="14"/>
      <c r="AD133" s="14"/>
      <c r="AE133" s="17"/>
      <c r="AG133" s="10"/>
      <c r="AH133" s="10"/>
      <c r="AI133" s="10"/>
      <c r="AK133" s="10"/>
      <c r="AL133">
        <f t="shared" si="11"/>
        <v>0</v>
      </c>
      <c r="AN133" s="166" t="e">
        <f t="shared" si="12"/>
        <v>#DIV/0!</v>
      </c>
      <c r="AO133" s="21"/>
      <c r="AP133" s="13" t="str">
        <f t="shared" si="10"/>
        <v xml:space="preserve">   </v>
      </c>
    </row>
    <row r="134" spans="2:42" ht="27" customHeight="1">
      <c r="B134" s="4"/>
      <c r="C134" s="5"/>
      <c r="D134" s="6"/>
      <c r="E134" s="4"/>
      <c r="F134" s="4"/>
      <c r="G134" s="4"/>
      <c r="H134" s="6"/>
      <c r="I134" s="4"/>
      <c r="O134" s="4"/>
      <c r="R134" s="14"/>
      <c r="S134" s="1"/>
      <c r="X134" s="22"/>
      <c r="Y134" s="10"/>
      <c r="Z134" s="5"/>
      <c r="AB134" s="14"/>
      <c r="AD134" s="14"/>
      <c r="AE134" s="17"/>
      <c r="AG134" s="10"/>
      <c r="AH134" s="10"/>
      <c r="AI134" s="10"/>
      <c r="AK134" s="10"/>
      <c r="AL134">
        <f t="shared" si="11"/>
        <v>0</v>
      </c>
      <c r="AN134" s="166" t="e">
        <f t="shared" si="12"/>
        <v>#DIV/0!</v>
      </c>
      <c r="AO134" s="21"/>
      <c r="AP134" s="13" t="str">
        <f t="shared" si="10"/>
        <v xml:space="preserve">   </v>
      </c>
    </row>
    <row r="135" spans="2:42" ht="27" customHeight="1">
      <c r="B135" s="4"/>
      <c r="C135" s="5"/>
      <c r="D135" s="6"/>
      <c r="E135" s="4"/>
      <c r="F135" s="4"/>
      <c r="G135" s="4"/>
      <c r="H135" s="6"/>
      <c r="I135" s="4"/>
      <c r="O135" s="4"/>
      <c r="R135" s="14"/>
      <c r="S135" s="1"/>
      <c r="X135" s="22"/>
      <c r="Y135" s="10"/>
      <c r="Z135" s="5"/>
      <c r="AB135" s="14"/>
      <c r="AD135" s="14"/>
      <c r="AE135" s="17"/>
      <c r="AG135" s="10"/>
      <c r="AH135" s="10"/>
      <c r="AI135" s="10"/>
      <c r="AK135" s="10"/>
      <c r="AL135">
        <f t="shared" si="11"/>
        <v>0</v>
      </c>
      <c r="AN135" s="166" t="e">
        <f t="shared" si="12"/>
        <v>#DIV/0!</v>
      </c>
      <c r="AO135" s="21"/>
      <c r="AP135" s="13" t="str">
        <f t="shared" si="10"/>
        <v xml:space="preserve">   </v>
      </c>
    </row>
    <row r="136" spans="2:42" ht="27" customHeight="1">
      <c r="B136" s="4"/>
      <c r="C136" s="5"/>
      <c r="D136" s="6"/>
      <c r="E136" s="4"/>
      <c r="F136" s="4"/>
      <c r="G136" s="4"/>
      <c r="H136" s="6"/>
      <c r="I136" s="4"/>
      <c r="O136" s="4"/>
      <c r="R136" s="14"/>
      <c r="S136" s="1"/>
      <c r="X136" s="22"/>
      <c r="Y136" s="10"/>
      <c r="Z136" s="5"/>
      <c r="AB136" s="14"/>
      <c r="AD136" s="14"/>
      <c r="AE136" s="17"/>
      <c r="AG136" s="10"/>
      <c r="AH136" s="10"/>
      <c r="AI136" s="10"/>
      <c r="AK136" s="10"/>
      <c r="AL136">
        <f t="shared" si="11"/>
        <v>0</v>
      </c>
      <c r="AN136" s="166" t="e">
        <f t="shared" si="12"/>
        <v>#DIV/0!</v>
      </c>
      <c r="AO136" s="21"/>
      <c r="AP136" s="13" t="str">
        <f t="shared" si="10"/>
        <v xml:space="preserve">   </v>
      </c>
    </row>
    <row r="137" spans="2:42" ht="27" customHeight="1">
      <c r="B137" s="4"/>
      <c r="C137" s="5"/>
      <c r="D137" s="6"/>
      <c r="E137" s="4"/>
      <c r="F137" s="4"/>
      <c r="G137" s="4"/>
      <c r="H137" s="6"/>
      <c r="I137" s="4"/>
      <c r="O137" s="4"/>
      <c r="R137" s="14"/>
      <c r="S137" s="1"/>
      <c r="X137" s="22"/>
      <c r="Y137" s="10"/>
      <c r="Z137" s="5"/>
      <c r="AB137" s="14"/>
      <c r="AD137" s="14"/>
      <c r="AE137" s="17"/>
      <c r="AG137" s="10"/>
      <c r="AH137" s="10"/>
      <c r="AI137" s="10"/>
      <c r="AK137" s="10"/>
      <c r="AL137">
        <f t="shared" si="11"/>
        <v>0</v>
      </c>
      <c r="AN137" s="166" t="e">
        <f t="shared" si="12"/>
        <v>#DIV/0!</v>
      </c>
      <c r="AO137" s="21"/>
      <c r="AP137" s="13" t="str">
        <f t="shared" ref="AP137:AP200" si="13">+C137&amp;" "&amp;D137&amp;" "&amp;" "&amp;V137</f>
        <v xml:space="preserve">   </v>
      </c>
    </row>
    <row r="138" spans="2:42" ht="27" customHeight="1">
      <c r="B138" s="4"/>
      <c r="C138" s="5"/>
      <c r="D138" s="6"/>
      <c r="E138" s="4"/>
      <c r="F138" s="4"/>
      <c r="G138" s="4"/>
      <c r="H138" s="6"/>
      <c r="I138" s="4"/>
      <c r="O138" s="4"/>
      <c r="R138" s="14"/>
      <c r="S138" s="1"/>
      <c r="X138" s="22"/>
      <c r="Y138" s="10"/>
      <c r="Z138" s="5"/>
      <c r="AB138" s="14"/>
      <c r="AD138" s="14"/>
      <c r="AE138" s="17"/>
      <c r="AG138" s="10"/>
      <c r="AH138" s="10"/>
      <c r="AI138" s="10"/>
      <c r="AK138" s="10"/>
      <c r="AL138">
        <f t="shared" si="11"/>
        <v>0</v>
      </c>
      <c r="AN138" s="166" t="e">
        <f t="shared" si="12"/>
        <v>#DIV/0!</v>
      </c>
      <c r="AO138" s="21"/>
      <c r="AP138" s="13" t="str">
        <f t="shared" si="13"/>
        <v xml:space="preserve">   </v>
      </c>
    </row>
    <row r="139" spans="2:42" ht="27" customHeight="1">
      <c r="B139" s="4"/>
      <c r="C139" s="5"/>
      <c r="D139" s="6"/>
      <c r="E139" s="4"/>
      <c r="F139" s="4"/>
      <c r="G139" s="4"/>
      <c r="H139" s="6"/>
      <c r="I139" s="4"/>
      <c r="O139" s="4"/>
      <c r="R139" s="14"/>
      <c r="S139" s="1"/>
      <c r="X139" s="22"/>
      <c r="Y139" s="10"/>
      <c r="Z139" s="5"/>
      <c r="AB139" s="14"/>
      <c r="AD139" s="14"/>
      <c r="AE139" s="17"/>
      <c r="AG139" s="10"/>
      <c r="AH139" s="10"/>
      <c r="AI139" s="10"/>
      <c r="AK139" s="10"/>
      <c r="AL139">
        <f t="shared" si="11"/>
        <v>0</v>
      </c>
      <c r="AN139" s="166" t="e">
        <f t="shared" si="12"/>
        <v>#DIV/0!</v>
      </c>
      <c r="AO139" s="21"/>
      <c r="AP139" s="13" t="str">
        <f t="shared" si="13"/>
        <v xml:space="preserve">   </v>
      </c>
    </row>
    <row r="140" spans="2:42" ht="27" customHeight="1">
      <c r="B140" s="4"/>
      <c r="C140" s="5"/>
      <c r="D140" s="6"/>
      <c r="E140" s="4"/>
      <c r="F140" s="4"/>
      <c r="G140" s="4"/>
      <c r="H140" s="6"/>
      <c r="I140" s="4"/>
      <c r="O140" s="4"/>
      <c r="R140" s="14"/>
      <c r="S140" s="1"/>
      <c r="X140" s="22"/>
      <c r="Y140" s="10"/>
      <c r="Z140" s="5"/>
      <c r="AB140" s="14"/>
      <c r="AD140" s="14"/>
      <c r="AE140" s="17"/>
      <c r="AG140" s="10"/>
      <c r="AH140" s="10"/>
      <c r="AI140" s="10"/>
      <c r="AK140" s="10"/>
      <c r="AL140">
        <f t="shared" si="11"/>
        <v>0</v>
      </c>
      <c r="AN140" s="166" t="e">
        <f t="shared" si="12"/>
        <v>#DIV/0!</v>
      </c>
      <c r="AO140" s="21"/>
      <c r="AP140" s="13" t="str">
        <f t="shared" si="13"/>
        <v xml:space="preserve">   </v>
      </c>
    </row>
    <row r="141" spans="2:42" ht="27" customHeight="1">
      <c r="B141" s="4"/>
      <c r="C141" s="5"/>
      <c r="D141" s="6"/>
      <c r="E141" s="4"/>
      <c r="F141" s="4"/>
      <c r="G141" s="4"/>
      <c r="H141" s="6"/>
      <c r="I141" s="4"/>
      <c r="O141" s="4"/>
      <c r="R141" s="14"/>
      <c r="S141" s="1"/>
      <c r="X141" s="22"/>
      <c r="Y141" s="10"/>
      <c r="Z141" s="5"/>
      <c r="AB141" s="14"/>
      <c r="AD141" s="14"/>
      <c r="AE141" s="17"/>
      <c r="AG141" s="10"/>
      <c r="AH141" s="10"/>
      <c r="AI141" s="10"/>
      <c r="AK141" s="10"/>
      <c r="AL141">
        <f t="shared" si="11"/>
        <v>0</v>
      </c>
      <c r="AN141" s="166" t="e">
        <f t="shared" si="12"/>
        <v>#DIV/0!</v>
      </c>
      <c r="AO141" s="21"/>
      <c r="AP141" s="13" t="str">
        <f t="shared" si="13"/>
        <v xml:space="preserve">   </v>
      </c>
    </row>
    <row r="142" spans="2:42" ht="27" customHeight="1">
      <c r="B142" s="4"/>
      <c r="C142" s="5"/>
      <c r="D142" s="6"/>
      <c r="E142" s="4"/>
      <c r="F142" s="4"/>
      <c r="G142" s="4"/>
      <c r="H142" s="6"/>
      <c r="I142" s="4"/>
      <c r="O142" s="4"/>
      <c r="R142" s="14"/>
      <c r="S142" s="1"/>
      <c r="X142" s="22"/>
      <c r="Y142" s="10"/>
      <c r="Z142" s="5"/>
      <c r="AB142" s="14"/>
      <c r="AD142" s="14"/>
      <c r="AE142" s="17"/>
      <c r="AG142" s="10"/>
      <c r="AH142" s="10"/>
      <c r="AI142" s="10"/>
      <c r="AK142" s="10"/>
      <c r="AL142">
        <f t="shared" si="11"/>
        <v>0</v>
      </c>
      <c r="AN142" s="166" t="e">
        <f t="shared" si="12"/>
        <v>#DIV/0!</v>
      </c>
      <c r="AO142" s="21"/>
      <c r="AP142" s="13" t="str">
        <f t="shared" si="13"/>
        <v xml:space="preserve">   </v>
      </c>
    </row>
    <row r="143" spans="2:42" ht="27" customHeight="1">
      <c r="B143" s="4"/>
      <c r="C143" s="5"/>
      <c r="D143" s="6"/>
      <c r="E143" s="4"/>
      <c r="F143" s="4"/>
      <c r="G143" s="4"/>
      <c r="H143" s="6"/>
      <c r="I143" s="4"/>
      <c r="O143" s="4"/>
      <c r="R143" s="14"/>
      <c r="S143" s="1"/>
      <c r="X143" s="22"/>
      <c r="Y143" s="10"/>
      <c r="Z143" s="5"/>
      <c r="AB143" s="14"/>
      <c r="AD143" s="14"/>
      <c r="AE143" s="17"/>
      <c r="AG143" s="10"/>
      <c r="AH143" s="10"/>
      <c r="AI143" s="10"/>
      <c r="AK143" s="10"/>
      <c r="AL143">
        <f t="shared" si="11"/>
        <v>0</v>
      </c>
      <c r="AN143" s="166" t="e">
        <f t="shared" si="12"/>
        <v>#DIV/0!</v>
      </c>
      <c r="AO143" s="21"/>
      <c r="AP143" s="13" t="str">
        <f t="shared" si="13"/>
        <v xml:space="preserve">   </v>
      </c>
    </row>
    <row r="144" spans="2:42" ht="27" customHeight="1">
      <c r="B144" s="4"/>
      <c r="C144" s="5"/>
      <c r="D144" s="6"/>
      <c r="E144" s="4"/>
      <c r="F144" s="4"/>
      <c r="G144" s="4"/>
      <c r="H144" s="6"/>
      <c r="I144" s="4"/>
      <c r="O144" s="4"/>
      <c r="R144" s="14"/>
      <c r="S144" s="1"/>
      <c r="X144" s="22"/>
      <c r="Y144" s="10"/>
      <c r="Z144" s="5"/>
      <c r="AB144" s="14"/>
      <c r="AD144" s="14"/>
      <c r="AE144" s="17"/>
      <c r="AG144" s="10"/>
      <c r="AH144" s="10"/>
      <c r="AI144" s="10"/>
      <c r="AK144" s="10"/>
      <c r="AL144">
        <f t="shared" si="11"/>
        <v>0</v>
      </c>
      <c r="AN144" s="166" t="e">
        <f t="shared" si="12"/>
        <v>#DIV/0!</v>
      </c>
      <c r="AO144" s="21"/>
      <c r="AP144" s="13" t="str">
        <f t="shared" si="13"/>
        <v xml:space="preserve">   </v>
      </c>
    </row>
    <row r="145" spans="2:42" ht="27" customHeight="1">
      <c r="B145" s="4"/>
      <c r="C145" s="5"/>
      <c r="D145" s="6"/>
      <c r="E145" s="4"/>
      <c r="F145" s="4"/>
      <c r="G145" s="4"/>
      <c r="H145" s="6"/>
      <c r="I145" s="4"/>
      <c r="O145" s="4"/>
      <c r="R145" s="14"/>
      <c r="S145" s="1"/>
      <c r="X145" s="22"/>
      <c r="Y145" s="10"/>
      <c r="Z145" s="5"/>
      <c r="AB145" s="14"/>
      <c r="AD145" s="14"/>
      <c r="AE145" s="17"/>
      <c r="AG145" s="10"/>
      <c r="AH145" s="10"/>
      <c r="AI145" s="10"/>
      <c r="AK145" s="10"/>
      <c r="AL145">
        <f t="shared" si="11"/>
        <v>0</v>
      </c>
      <c r="AN145" s="166" t="e">
        <f t="shared" si="12"/>
        <v>#DIV/0!</v>
      </c>
      <c r="AO145" s="21"/>
      <c r="AP145" s="13" t="str">
        <f t="shared" si="13"/>
        <v xml:space="preserve">   </v>
      </c>
    </row>
    <row r="146" spans="2:42" ht="27" customHeight="1">
      <c r="B146" s="4"/>
      <c r="C146" s="5"/>
      <c r="D146" s="6"/>
      <c r="E146" s="4"/>
      <c r="F146" s="4"/>
      <c r="G146" s="4"/>
      <c r="H146" s="6"/>
      <c r="I146" s="4"/>
      <c r="O146" s="4"/>
      <c r="R146" s="14"/>
      <c r="S146" s="1"/>
      <c r="X146" s="22"/>
      <c r="Y146" s="10"/>
      <c r="Z146" s="5"/>
      <c r="AB146" s="14"/>
      <c r="AD146" s="14"/>
      <c r="AE146" s="17"/>
      <c r="AG146" s="10"/>
      <c r="AH146" s="10"/>
      <c r="AI146" s="10"/>
      <c r="AK146" s="10"/>
      <c r="AL146">
        <f t="shared" si="11"/>
        <v>0</v>
      </c>
      <c r="AN146" s="166" t="e">
        <f t="shared" si="12"/>
        <v>#DIV/0!</v>
      </c>
      <c r="AO146" s="21"/>
      <c r="AP146" s="13" t="str">
        <f t="shared" si="13"/>
        <v xml:space="preserve">   </v>
      </c>
    </row>
    <row r="147" spans="2:42" ht="27" customHeight="1">
      <c r="B147" s="4"/>
      <c r="C147" s="5"/>
      <c r="D147" s="6"/>
      <c r="E147" s="4"/>
      <c r="F147" s="4"/>
      <c r="G147" s="4"/>
      <c r="H147" s="6"/>
      <c r="I147" s="4"/>
      <c r="O147" s="4"/>
      <c r="R147" s="14"/>
      <c r="S147" s="1"/>
      <c r="X147" s="22"/>
      <c r="Y147" s="10"/>
      <c r="Z147" s="5"/>
      <c r="AB147" s="14"/>
      <c r="AD147" s="14"/>
      <c r="AE147" s="17"/>
      <c r="AG147" s="10"/>
      <c r="AH147" s="10"/>
      <c r="AI147" s="10"/>
      <c r="AK147" s="10"/>
      <c r="AL147">
        <f t="shared" si="11"/>
        <v>0</v>
      </c>
      <c r="AN147" s="166" t="e">
        <f t="shared" si="12"/>
        <v>#DIV/0!</v>
      </c>
      <c r="AO147" s="21"/>
      <c r="AP147" s="13" t="str">
        <f t="shared" si="13"/>
        <v xml:space="preserve">   </v>
      </c>
    </row>
    <row r="148" spans="2:42" ht="27" customHeight="1">
      <c r="B148" s="4"/>
      <c r="C148" s="5"/>
      <c r="D148" s="6"/>
      <c r="E148" s="4"/>
      <c r="F148" s="4"/>
      <c r="G148" s="4"/>
      <c r="H148" s="6"/>
      <c r="I148" s="4"/>
      <c r="O148" s="4"/>
      <c r="R148" s="14"/>
      <c r="S148" s="1"/>
      <c r="X148" s="22"/>
      <c r="Y148" s="10"/>
      <c r="Z148" s="5"/>
      <c r="AB148" s="14"/>
      <c r="AD148" s="14"/>
      <c r="AE148" s="17"/>
      <c r="AG148" s="10"/>
      <c r="AH148" s="10"/>
      <c r="AI148" s="10"/>
      <c r="AK148" s="10"/>
      <c r="AL148">
        <f t="shared" si="11"/>
        <v>0</v>
      </c>
      <c r="AN148" s="166" t="e">
        <f t="shared" si="12"/>
        <v>#DIV/0!</v>
      </c>
      <c r="AO148" s="21"/>
      <c r="AP148" s="13" t="str">
        <f t="shared" si="13"/>
        <v xml:space="preserve">   </v>
      </c>
    </row>
    <row r="149" spans="2:42" ht="27" customHeight="1">
      <c r="B149" s="4"/>
      <c r="C149" s="5"/>
      <c r="D149" s="6"/>
      <c r="E149" s="4"/>
      <c r="F149" s="4"/>
      <c r="G149" s="4"/>
      <c r="H149" s="6"/>
      <c r="I149" s="4"/>
      <c r="O149" s="4"/>
      <c r="R149" s="14"/>
      <c r="S149" s="1"/>
      <c r="X149" s="22"/>
      <c r="Y149" s="10"/>
      <c r="Z149" s="5"/>
      <c r="AB149" s="14"/>
      <c r="AD149" s="14"/>
      <c r="AE149" s="17"/>
      <c r="AG149" s="10"/>
      <c r="AH149" s="10"/>
      <c r="AI149" s="10"/>
      <c r="AK149" s="10"/>
      <c r="AL149">
        <f t="shared" si="11"/>
        <v>0</v>
      </c>
      <c r="AN149" s="166" t="e">
        <f t="shared" si="12"/>
        <v>#DIV/0!</v>
      </c>
      <c r="AO149" s="21"/>
      <c r="AP149" s="13" t="str">
        <f t="shared" si="13"/>
        <v xml:space="preserve">   </v>
      </c>
    </row>
    <row r="150" spans="2:42" ht="27" customHeight="1">
      <c r="B150" s="4"/>
      <c r="C150" s="5"/>
      <c r="D150" s="6"/>
      <c r="E150" s="4"/>
      <c r="F150" s="4"/>
      <c r="G150" s="4"/>
      <c r="H150" s="6"/>
      <c r="I150" s="4"/>
      <c r="O150" s="4"/>
      <c r="R150" s="14"/>
      <c r="S150" s="1"/>
      <c r="X150" s="22"/>
      <c r="Y150" s="10"/>
      <c r="Z150" s="5"/>
      <c r="AB150" s="14"/>
      <c r="AD150" s="14"/>
      <c r="AE150" s="17"/>
      <c r="AG150" s="10"/>
      <c r="AH150" s="10"/>
      <c r="AI150" s="10"/>
      <c r="AK150" s="10"/>
      <c r="AL150">
        <f t="shared" si="11"/>
        <v>0</v>
      </c>
      <c r="AN150" s="166" t="e">
        <f t="shared" si="12"/>
        <v>#DIV/0!</v>
      </c>
      <c r="AO150" s="21"/>
      <c r="AP150" s="13" t="str">
        <f t="shared" si="13"/>
        <v xml:space="preserve">   </v>
      </c>
    </row>
    <row r="151" spans="2:42" ht="27" customHeight="1">
      <c r="B151" s="4"/>
      <c r="C151" s="5"/>
      <c r="D151" s="6"/>
      <c r="E151" s="4"/>
      <c r="F151" s="4"/>
      <c r="G151" s="4"/>
      <c r="H151" s="6"/>
      <c r="I151" s="4"/>
      <c r="O151" s="4"/>
      <c r="R151" s="14"/>
      <c r="S151" s="1"/>
      <c r="X151" s="22"/>
      <c r="Y151" s="10"/>
      <c r="Z151" s="5"/>
      <c r="AB151" s="14"/>
      <c r="AD151" s="14"/>
      <c r="AE151" s="17"/>
      <c r="AG151" s="10"/>
      <c r="AH151" s="10"/>
      <c r="AI151" s="10"/>
      <c r="AK151" s="10"/>
      <c r="AL151">
        <f t="shared" si="11"/>
        <v>0</v>
      </c>
      <c r="AN151" s="166" t="e">
        <f t="shared" si="12"/>
        <v>#DIV/0!</v>
      </c>
      <c r="AO151" s="21"/>
      <c r="AP151" s="13" t="str">
        <f t="shared" si="13"/>
        <v xml:space="preserve">   </v>
      </c>
    </row>
    <row r="152" spans="2:42" ht="27" customHeight="1">
      <c r="B152" s="4"/>
      <c r="C152" s="5"/>
      <c r="D152" s="6"/>
      <c r="E152" s="4"/>
      <c r="F152" s="4"/>
      <c r="G152" s="4"/>
      <c r="H152" s="6"/>
      <c r="I152" s="4"/>
      <c r="O152" s="4"/>
      <c r="R152" s="14"/>
      <c r="S152" s="1"/>
      <c r="X152" s="22"/>
      <c r="Y152" s="10"/>
      <c r="Z152" s="5"/>
      <c r="AB152" s="14"/>
      <c r="AD152" s="14"/>
      <c r="AE152" s="17"/>
      <c r="AG152" s="10"/>
      <c r="AH152" s="10"/>
      <c r="AI152" s="10"/>
      <c r="AK152" s="10"/>
      <c r="AL152">
        <f t="shared" si="11"/>
        <v>0</v>
      </c>
      <c r="AN152" s="166" t="e">
        <f t="shared" si="12"/>
        <v>#DIV/0!</v>
      </c>
      <c r="AO152" s="21"/>
      <c r="AP152" s="13" t="str">
        <f t="shared" si="13"/>
        <v xml:space="preserve">   </v>
      </c>
    </row>
    <row r="153" spans="2:42" ht="27" customHeight="1">
      <c r="B153" s="4"/>
      <c r="C153" s="5"/>
      <c r="D153" s="6"/>
      <c r="E153" s="4"/>
      <c r="F153" s="4"/>
      <c r="G153" s="4"/>
      <c r="H153" s="6"/>
      <c r="I153" s="4"/>
      <c r="O153" s="4"/>
      <c r="R153" s="14"/>
      <c r="S153" s="1"/>
      <c r="X153" s="22"/>
      <c r="Y153" s="10"/>
      <c r="Z153" s="5"/>
      <c r="AB153" s="14"/>
      <c r="AD153" s="14"/>
      <c r="AE153" s="17"/>
      <c r="AG153" s="10"/>
      <c r="AH153" s="10"/>
      <c r="AI153" s="10"/>
      <c r="AK153" s="10"/>
      <c r="AL153">
        <f t="shared" si="11"/>
        <v>0</v>
      </c>
      <c r="AN153" s="166" t="e">
        <f t="shared" si="12"/>
        <v>#DIV/0!</v>
      </c>
      <c r="AO153" s="21"/>
      <c r="AP153" s="13" t="str">
        <f t="shared" si="13"/>
        <v xml:space="preserve">   </v>
      </c>
    </row>
    <row r="154" spans="2:42" ht="27" customHeight="1">
      <c r="B154" s="4"/>
      <c r="C154" s="5"/>
      <c r="D154" s="6"/>
      <c r="E154" s="4"/>
      <c r="F154" s="4"/>
      <c r="G154" s="4"/>
      <c r="H154" s="6"/>
      <c r="I154" s="4"/>
      <c r="O154" s="4"/>
      <c r="R154" s="14"/>
      <c r="S154" s="1"/>
      <c r="X154" s="22"/>
      <c r="Y154" s="10"/>
      <c r="Z154" s="5"/>
      <c r="AB154" s="14"/>
      <c r="AD154" s="14"/>
      <c r="AE154" s="17"/>
      <c r="AG154" s="10"/>
      <c r="AH154" s="10"/>
      <c r="AI154" s="10"/>
      <c r="AK154" s="10"/>
      <c r="AL154">
        <f t="shared" si="11"/>
        <v>0</v>
      </c>
      <c r="AN154" s="166" t="e">
        <f t="shared" si="12"/>
        <v>#DIV/0!</v>
      </c>
      <c r="AO154" s="21"/>
      <c r="AP154" s="13" t="str">
        <f t="shared" si="13"/>
        <v xml:space="preserve">   </v>
      </c>
    </row>
    <row r="155" spans="2:42" ht="27" customHeight="1">
      <c r="B155" s="4"/>
      <c r="C155" s="5"/>
      <c r="D155" s="6"/>
      <c r="E155" s="4"/>
      <c r="F155" s="4"/>
      <c r="G155" s="4"/>
      <c r="H155" s="6"/>
      <c r="I155" s="4"/>
      <c r="O155" s="4"/>
      <c r="R155" s="14"/>
      <c r="S155" s="1"/>
      <c r="X155" s="22"/>
      <c r="Y155" s="10"/>
      <c r="Z155" s="5"/>
      <c r="AB155" s="14"/>
      <c r="AD155" s="14"/>
      <c r="AE155" s="17"/>
      <c r="AG155" s="10"/>
      <c r="AH155" s="10"/>
      <c r="AI155" s="10"/>
      <c r="AK155" s="10"/>
      <c r="AL155">
        <f t="shared" si="11"/>
        <v>0</v>
      </c>
      <c r="AN155" s="166" t="e">
        <f t="shared" si="12"/>
        <v>#DIV/0!</v>
      </c>
      <c r="AO155" s="21"/>
      <c r="AP155" s="13" t="str">
        <f t="shared" si="13"/>
        <v xml:space="preserve">   </v>
      </c>
    </row>
    <row r="156" spans="2:42" ht="27" customHeight="1">
      <c r="B156" s="4"/>
      <c r="C156" s="5"/>
      <c r="D156" s="6"/>
      <c r="E156" s="4"/>
      <c r="F156" s="4"/>
      <c r="G156" s="4"/>
      <c r="H156" s="6"/>
      <c r="I156" s="4"/>
      <c r="O156" s="4"/>
      <c r="R156" s="14"/>
      <c r="S156" s="1"/>
      <c r="X156" s="22"/>
      <c r="Y156" s="10"/>
      <c r="Z156" s="5"/>
      <c r="AB156" s="14"/>
      <c r="AD156" s="14"/>
      <c r="AE156" s="17"/>
      <c r="AG156" s="10"/>
      <c r="AH156" s="10"/>
      <c r="AI156" s="10"/>
      <c r="AK156" s="10"/>
      <c r="AL156">
        <f t="shared" si="11"/>
        <v>0</v>
      </c>
      <c r="AN156" s="166" t="e">
        <f t="shared" si="12"/>
        <v>#DIV/0!</v>
      </c>
      <c r="AO156" s="21"/>
      <c r="AP156" s="13" t="str">
        <f t="shared" si="13"/>
        <v xml:space="preserve">   </v>
      </c>
    </row>
    <row r="157" spans="2:42" ht="27" customHeight="1">
      <c r="B157" s="4"/>
      <c r="C157" s="5"/>
      <c r="D157" s="6"/>
      <c r="E157" s="4"/>
      <c r="F157" s="4"/>
      <c r="G157" s="4"/>
      <c r="H157" s="6"/>
      <c r="I157" s="4"/>
      <c r="O157" s="4"/>
      <c r="R157" s="14"/>
      <c r="S157" s="1"/>
      <c r="X157" s="22"/>
      <c r="Y157" s="10"/>
      <c r="Z157" s="5"/>
      <c r="AB157" s="14"/>
      <c r="AD157" s="14"/>
      <c r="AE157" s="17"/>
      <c r="AG157" s="10"/>
      <c r="AH157" s="10"/>
      <c r="AI157" s="10"/>
      <c r="AK157" s="10"/>
      <c r="AL157">
        <f t="shared" si="11"/>
        <v>0</v>
      </c>
      <c r="AN157" s="166" t="e">
        <f t="shared" si="12"/>
        <v>#DIV/0!</v>
      </c>
      <c r="AO157" s="21"/>
      <c r="AP157" s="13" t="str">
        <f t="shared" si="13"/>
        <v xml:space="preserve">   </v>
      </c>
    </row>
    <row r="158" spans="2:42" ht="27" customHeight="1">
      <c r="B158" s="4"/>
      <c r="C158" s="5"/>
      <c r="D158" s="6"/>
      <c r="E158" s="4"/>
      <c r="F158" s="4"/>
      <c r="G158" s="4"/>
      <c r="H158" s="6"/>
      <c r="I158" s="4"/>
      <c r="O158" s="4"/>
      <c r="R158" s="14"/>
      <c r="S158" s="1"/>
      <c r="X158" s="22"/>
      <c r="Y158" s="10"/>
      <c r="Z158" s="5"/>
      <c r="AB158" s="14"/>
      <c r="AD158" s="14"/>
      <c r="AE158" s="17"/>
      <c r="AG158" s="10"/>
      <c r="AH158" s="10"/>
      <c r="AI158" s="10"/>
      <c r="AK158" s="10"/>
      <c r="AL158">
        <f t="shared" si="11"/>
        <v>0</v>
      </c>
      <c r="AN158" s="166" t="e">
        <f t="shared" si="12"/>
        <v>#DIV/0!</v>
      </c>
      <c r="AO158" s="21"/>
      <c r="AP158" s="13" t="str">
        <f t="shared" si="13"/>
        <v xml:space="preserve">   </v>
      </c>
    </row>
    <row r="159" spans="2:42" ht="27" customHeight="1">
      <c r="B159" s="4"/>
      <c r="C159" s="5"/>
      <c r="D159" s="6"/>
      <c r="E159" s="4"/>
      <c r="F159" s="4"/>
      <c r="G159" s="4"/>
      <c r="H159" s="6"/>
      <c r="I159" s="4"/>
      <c r="O159" s="4"/>
      <c r="R159" s="14"/>
      <c r="S159" s="1"/>
      <c r="X159" s="22"/>
      <c r="Y159" s="10"/>
      <c r="Z159" s="5"/>
      <c r="AB159" s="14"/>
      <c r="AD159" s="14"/>
      <c r="AE159" s="17"/>
      <c r="AG159" s="10"/>
      <c r="AH159" s="10"/>
      <c r="AI159" s="10"/>
      <c r="AK159" s="10"/>
      <c r="AL159">
        <f t="shared" si="11"/>
        <v>0</v>
      </c>
      <c r="AN159" s="166" t="e">
        <f t="shared" si="12"/>
        <v>#DIV/0!</v>
      </c>
      <c r="AO159" s="21"/>
      <c r="AP159" s="13" t="str">
        <f t="shared" si="13"/>
        <v xml:space="preserve">   </v>
      </c>
    </row>
    <row r="160" spans="2:42" ht="27" customHeight="1">
      <c r="B160" s="4"/>
      <c r="C160" s="5"/>
      <c r="D160" s="6"/>
      <c r="E160" s="4"/>
      <c r="F160" s="4"/>
      <c r="G160" s="4"/>
      <c r="H160" s="6"/>
      <c r="I160" s="4"/>
      <c r="O160" s="4"/>
      <c r="R160" s="14"/>
      <c r="S160" s="1"/>
      <c r="X160" s="22"/>
      <c r="Y160" s="10"/>
      <c r="Z160" s="5"/>
      <c r="AB160" s="14"/>
      <c r="AD160" s="14"/>
      <c r="AE160" s="17"/>
      <c r="AG160" s="10"/>
      <c r="AH160" s="10"/>
      <c r="AI160" s="10"/>
      <c r="AK160" s="10"/>
      <c r="AL160">
        <f t="shared" si="11"/>
        <v>0</v>
      </c>
      <c r="AN160" s="166" t="e">
        <f t="shared" si="12"/>
        <v>#DIV/0!</v>
      </c>
      <c r="AO160" s="21"/>
      <c r="AP160" s="13" t="str">
        <f t="shared" si="13"/>
        <v xml:space="preserve">   </v>
      </c>
    </row>
    <row r="161" spans="2:42" ht="27" customHeight="1">
      <c r="B161" s="4"/>
      <c r="C161" s="5"/>
      <c r="D161" s="6"/>
      <c r="E161" s="4"/>
      <c r="F161" s="4"/>
      <c r="G161" s="4"/>
      <c r="H161" s="6"/>
      <c r="I161" s="4"/>
      <c r="O161" s="4"/>
      <c r="R161" s="14"/>
      <c r="S161" s="1"/>
      <c r="X161" s="22"/>
      <c r="Y161" s="10"/>
      <c r="Z161" s="5"/>
      <c r="AB161" s="14"/>
      <c r="AD161" s="14"/>
      <c r="AE161" s="17"/>
      <c r="AG161" s="10"/>
      <c r="AH161" s="10"/>
      <c r="AI161" s="10"/>
      <c r="AK161" s="10"/>
      <c r="AL161">
        <f t="shared" si="11"/>
        <v>0</v>
      </c>
      <c r="AN161" s="166" t="e">
        <f t="shared" si="12"/>
        <v>#DIV/0!</v>
      </c>
      <c r="AO161" s="21"/>
      <c r="AP161" s="13" t="str">
        <f t="shared" si="13"/>
        <v xml:space="preserve">   </v>
      </c>
    </row>
    <row r="162" spans="2:42" ht="27" customHeight="1">
      <c r="B162" s="4"/>
      <c r="C162" s="5"/>
      <c r="D162" s="6"/>
      <c r="E162" s="4"/>
      <c r="F162" s="4"/>
      <c r="G162" s="4"/>
      <c r="H162" s="6"/>
      <c r="I162" s="4"/>
      <c r="O162" s="4"/>
      <c r="R162" s="14"/>
      <c r="S162" s="1"/>
      <c r="X162" s="22"/>
      <c r="Y162" s="10"/>
      <c r="Z162" s="5"/>
      <c r="AB162" s="14"/>
      <c r="AD162" s="14"/>
      <c r="AE162" s="17"/>
      <c r="AG162" s="10"/>
      <c r="AH162" s="10"/>
      <c r="AI162" s="10"/>
      <c r="AK162" s="10"/>
      <c r="AL162">
        <f t="shared" si="11"/>
        <v>0</v>
      </c>
      <c r="AN162" s="166" t="e">
        <f t="shared" si="12"/>
        <v>#DIV/0!</v>
      </c>
      <c r="AO162" s="21"/>
      <c r="AP162" s="13" t="str">
        <f t="shared" si="13"/>
        <v xml:space="preserve">   </v>
      </c>
    </row>
    <row r="163" spans="2:42" ht="27" customHeight="1">
      <c r="B163" s="4"/>
      <c r="C163" s="5"/>
      <c r="D163" s="6"/>
      <c r="E163" s="4"/>
      <c r="F163" s="4"/>
      <c r="G163" s="4"/>
      <c r="H163" s="6"/>
      <c r="I163" s="4"/>
      <c r="O163" s="4"/>
      <c r="R163" s="14"/>
      <c r="S163" s="1"/>
      <c r="X163" s="22"/>
      <c r="Y163" s="10"/>
      <c r="Z163" s="5"/>
      <c r="AB163" s="14"/>
      <c r="AD163" s="14"/>
      <c r="AE163" s="17"/>
      <c r="AG163" s="10"/>
      <c r="AH163" s="10"/>
      <c r="AI163" s="10"/>
      <c r="AK163" s="10"/>
      <c r="AL163">
        <f t="shared" si="11"/>
        <v>0</v>
      </c>
      <c r="AN163" s="166" t="e">
        <f t="shared" si="12"/>
        <v>#DIV/0!</v>
      </c>
      <c r="AO163" s="21"/>
      <c r="AP163" s="13" t="str">
        <f t="shared" si="13"/>
        <v xml:space="preserve">   </v>
      </c>
    </row>
    <row r="164" spans="2:42" ht="27" customHeight="1">
      <c r="B164" s="4"/>
      <c r="C164" s="5"/>
      <c r="D164" s="6"/>
      <c r="E164" s="4"/>
      <c r="F164" s="4"/>
      <c r="G164" s="4"/>
      <c r="H164" s="6"/>
      <c r="I164" s="4"/>
      <c r="O164" s="4"/>
      <c r="R164" s="14"/>
      <c r="S164" s="1"/>
      <c r="X164" s="22"/>
      <c r="Y164" s="10"/>
      <c r="Z164" s="5"/>
      <c r="AB164" s="14"/>
      <c r="AD164" s="14"/>
      <c r="AE164" s="17"/>
      <c r="AG164" s="10"/>
      <c r="AH164" s="10"/>
      <c r="AI164" s="10"/>
      <c r="AK164" s="10"/>
      <c r="AL164">
        <f t="shared" si="11"/>
        <v>0</v>
      </c>
      <c r="AN164" s="166" t="e">
        <f t="shared" si="12"/>
        <v>#DIV/0!</v>
      </c>
      <c r="AO164" s="21"/>
      <c r="AP164" s="13" t="str">
        <f t="shared" si="13"/>
        <v xml:space="preserve">   </v>
      </c>
    </row>
    <row r="165" spans="2:42" ht="27" customHeight="1">
      <c r="B165" s="4"/>
      <c r="C165" s="5"/>
      <c r="D165" s="6"/>
      <c r="E165" s="4"/>
      <c r="F165" s="4"/>
      <c r="G165" s="4"/>
      <c r="H165" s="6"/>
      <c r="I165" s="4"/>
      <c r="O165" s="4"/>
      <c r="R165" s="14"/>
      <c r="S165" s="1"/>
      <c r="X165" s="22"/>
      <c r="Y165" s="10"/>
      <c r="Z165" s="5"/>
      <c r="AB165" s="14"/>
      <c r="AD165" s="14"/>
      <c r="AE165" s="17"/>
      <c r="AG165" s="10"/>
      <c r="AH165" s="10"/>
      <c r="AI165" s="10"/>
      <c r="AK165" s="10"/>
      <c r="AL165">
        <f t="shared" si="11"/>
        <v>0</v>
      </c>
      <c r="AN165" s="166" t="e">
        <f t="shared" si="12"/>
        <v>#DIV/0!</v>
      </c>
      <c r="AO165" s="21"/>
      <c r="AP165" s="13" t="str">
        <f t="shared" si="13"/>
        <v xml:space="preserve">   </v>
      </c>
    </row>
    <row r="166" spans="2:42" ht="27" customHeight="1">
      <c r="B166" s="4"/>
      <c r="C166" s="5"/>
      <c r="D166" s="6"/>
      <c r="E166" s="4"/>
      <c r="F166" s="4"/>
      <c r="G166" s="4"/>
      <c r="H166" s="6"/>
      <c r="I166" s="4"/>
      <c r="O166" s="4"/>
      <c r="R166" s="14"/>
      <c r="S166" s="1"/>
      <c r="X166" s="22"/>
      <c r="Y166" s="10"/>
      <c r="Z166" s="5"/>
      <c r="AB166" s="14"/>
      <c r="AD166" s="14"/>
      <c r="AE166" s="17"/>
      <c r="AG166" s="10"/>
      <c r="AH166" s="10"/>
      <c r="AI166" s="10"/>
      <c r="AK166" s="10"/>
      <c r="AL166">
        <f t="shared" si="11"/>
        <v>0</v>
      </c>
      <c r="AN166" s="166" t="e">
        <f t="shared" si="12"/>
        <v>#DIV/0!</v>
      </c>
      <c r="AO166" s="21"/>
      <c r="AP166" s="13" t="str">
        <f t="shared" si="13"/>
        <v xml:space="preserve">   </v>
      </c>
    </row>
    <row r="167" spans="2:42" ht="27" customHeight="1">
      <c r="B167" s="4"/>
      <c r="C167" s="5"/>
      <c r="D167" s="6"/>
      <c r="E167" s="4"/>
      <c r="F167" s="4"/>
      <c r="G167" s="4"/>
      <c r="H167" s="6"/>
      <c r="I167" s="4"/>
      <c r="O167" s="4"/>
      <c r="R167" s="14"/>
      <c r="S167" s="1"/>
      <c r="X167" s="22"/>
      <c r="Y167" s="10"/>
      <c r="Z167" s="5"/>
      <c r="AB167" s="14"/>
      <c r="AD167" s="14"/>
      <c r="AE167" s="17"/>
      <c r="AG167" s="10"/>
      <c r="AH167" s="10"/>
      <c r="AI167" s="10"/>
      <c r="AK167" s="10"/>
      <c r="AL167">
        <f t="shared" si="11"/>
        <v>0</v>
      </c>
      <c r="AN167" s="166" t="e">
        <f t="shared" si="12"/>
        <v>#DIV/0!</v>
      </c>
      <c r="AO167" s="21"/>
      <c r="AP167" s="13" t="str">
        <f t="shared" si="13"/>
        <v xml:space="preserve">   </v>
      </c>
    </row>
    <row r="168" spans="2:42" ht="27" customHeight="1">
      <c r="B168" s="4"/>
      <c r="C168" s="5"/>
      <c r="D168" s="6"/>
      <c r="E168" s="4"/>
      <c r="F168" s="4"/>
      <c r="G168" s="4"/>
      <c r="H168" s="6"/>
      <c r="I168" s="4"/>
      <c r="O168" s="4"/>
      <c r="R168" s="14"/>
      <c r="S168" s="1"/>
      <c r="X168" s="22"/>
      <c r="Y168" s="10"/>
      <c r="Z168" s="5"/>
      <c r="AB168" s="14"/>
      <c r="AD168" s="14"/>
      <c r="AE168" s="17"/>
      <c r="AG168" s="10"/>
      <c r="AH168" s="10"/>
      <c r="AI168" s="10"/>
      <c r="AK168" s="10"/>
      <c r="AL168">
        <f t="shared" si="11"/>
        <v>0</v>
      </c>
      <c r="AN168" s="166" t="e">
        <f t="shared" si="12"/>
        <v>#DIV/0!</v>
      </c>
      <c r="AO168" s="21"/>
      <c r="AP168" s="13" t="str">
        <f t="shared" si="13"/>
        <v xml:space="preserve">   </v>
      </c>
    </row>
    <row r="169" spans="2:42" ht="27" customHeight="1">
      <c r="B169" s="4"/>
      <c r="C169" s="5"/>
      <c r="D169" s="6"/>
      <c r="E169" s="4"/>
      <c r="F169" s="4"/>
      <c r="G169" s="4"/>
      <c r="H169" s="6"/>
      <c r="I169" s="4"/>
      <c r="O169" s="4"/>
      <c r="R169" s="14"/>
      <c r="S169" s="1"/>
      <c r="X169" s="22"/>
      <c r="Y169" s="10"/>
      <c r="Z169" s="5"/>
      <c r="AB169" s="14"/>
      <c r="AD169" s="14"/>
      <c r="AE169" s="17"/>
      <c r="AG169" s="10"/>
      <c r="AH169" s="10"/>
      <c r="AI169" s="10"/>
      <c r="AK169" s="10"/>
      <c r="AL169">
        <f t="shared" si="11"/>
        <v>0</v>
      </c>
      <c r="AN169" s="166" t="e">
        <f t="shared" si="12"/>
        <v>#DIV/0!</v>
      </c>
      <c r="AO169" s="21"/>
      <c r="AP169" s="13" t="str">
        <f t="shared" si="13"/>
        <v xml:space="preserve">   </v>
      </c>
    </row>
    <row r="170" spans="2:42" ht="27" customHeight="1">
      <c r="B170" s="4"/>
      <c r="C170" s="5"/>
      <c r="D170" s="6"/>
      <c r="E170" s="4"/>
      <c r="F170" s="4"/>
      <c r="G170" s="4"/>
      <c r="H170" s="6"/>
      <c r="I170" s="4"/>
      <c r="O170" s="4"/>
      <c r="R170" s="14"/>
      <c r="S170" s="1"/>
      <c r="X170" s="22"/>
      <c r="Y170" s="10"/>
      <c r="Z170" s="5"/>
      <c r="AB170" s="14"/>
      <c r="AD170" s="14"/>
      <c r="AE170" s="17"/>
      <c r="AG170" s="10"/>
      <c r="AH170" s="10"/>
      <c r="AI170" s="10"/>
      <c r="AK170" s="10"/>
      <c r="AL170">
        <f t="shared" si="11"/>
        <v>0</v>
      </c>
      <c r="AN170" s="166" t="e">
        <f t="shared" si="12"/>
        <v>#DIV/0!</v>
      </c>
      <c r="AO170" s="21"/>
      <c r="AP170" s="13" t="str">
        <f t="shared" si="13"/>
        <v xml:space="preserve">   </v>
      </c>
    </row>
    <row r="171" spans="2:42" ht="27" customHeight="1">
      <c r="B171" s="4"/>
      <c r="C171" s="5"/>
      <c r="D171" s="6"/>
      <c r="E171" s="4"/>
      <c r="F171" s="4"/>
      <c r="G171" s="4"/>
      <c r="H171" s="6"/>
      <c r="I171" s="4"/>
      <c r="O171" s="4"/>
      <c r="R171" s="14"/>
      <c r="S171" s="1"/>
      <c r="X171" s="22"/>
      <c r="Y171" s="10"/>
      <c r="Z171" s="5"/>
      <c r="AB171" s="14"/>
      <c r="AD171" s="14"/>
      <c r="AE171" s="17"/>
      <c r="AG171" s="10"/>
      <c r="AH171" s="10"/>
      <c r="AI171" s="10"/>
      <c r="AK171" s="10"/>
      <c r="AL171">
        <f t="shared" si="11"/>
        <v>0</v>
      </c>
      <c r="AN171" s="166" t="e">
        <f t="shared" si="12"/>
        <v>#DIV/0!</v>
      </c>
      <c r="AO171" s="21"/>
      <c r="AP171" s="13" t="str">
        <f t="shared" si="13"/>
        <v xml:space="preserve">   </v>
      </c>
    </row>
    <row r="172" spans="2:42" ht="27" customHeight="1">
      <c r="B172" s="4"/>
      <c r="C172" s="5"/>
      <c r="D172" s="6"/>
      <c r="E172" s="4"/>
      <c r="F172" s="4"/>
      <c r="G172" s="4"/>
      <c r="H172" s="6"/>
      <c r="I172" s="4"/>
      <c r="O172" s="4"/>
      <c r="R172" s="14"/>
      <c r="S172" s="1"/>
      <c r="X172" s="22"/>
      <c r="Y172" s="10"/>
      <c r="Z172" s="5"/>
      <c r="AB172" s="14"/>
      <c r="AD172" s="14"/>
      <c r="AE172" s="17"/>
      <c r="AG172" s="10"/>
      <c r="AH172" s="10"/>
      <c r="AI172" s="10"/>
      <c r="AK172" s="10"/>
      <c r="AL172">
        <f t="shared" si="11"/>
        <v>0</v>
      </c>
      <c r="AN172" s="166" t="e">
        <f t="shared" si="12"/>
        <v>#DIV/0!</v>
      </c>
      <c r="AO172" s="21"/>
      <c r="AP172" s="13" t="str">
        <f t="shared" si="13"/>
        <v xml:space="preserve">   </v>
      </c>
    </row>
    <row r="173" spans="2:42" ht="27" customHeight="1">
      <c r="B173" s="4"/>
      <c r="C173" s="5"/>
      <c r="D173" s="6"/>
      <c r="E173" s="4"/>
      <c r="F173" s="4"/>
      <c r="G173" s="4"/>
      <c r="H173" s="6"/>
      <c r="I173" s="4"/>
      <c r="O173" s="4"/>
      <c r="R173" s="14"/>
      <c r="S173" s="1"/>
      <c r="X173" s="22"/>
      <c r="Y173" s="10"/>
      <c r="Z173" s="5"/>
      <c r="AB173" s="14"/>
      <c r="AD173" s="14"/>
      <c r="AE173" s="17"/>
      <c r="AG173" s="10"/>
      <c r="AH173" s="10"/>
      <c r="AI173" s="10"/>
      <c r="AK173" s="10"/>
      <c r="AL173">
        <f t="shared" si="11"/>
        <v>0</v>
      </c>
      <c r="AN173" s="166" t="e">
        <f t="shared" si="12"/>
        <v>#DIV/0!</v>
      </c>
      <c r="AO173" s="21"/>
      <c r="AP173" s="13" t="str">
        <f t="shared" si="13"/>
        <v xml:space="preserve">   </v>
      </c>
    </row>
    <row r="174" spans="2:42" ht="27" customHeight="1">
      <c r="B174" s="4"/>
      <c r="C174" s="5"/>
      <c r="D174" s="6"/>
      <c r="E174" s="4"/>
      <c r="F174" s="4"/>
      <c r="G174" s="4"/>
      <c r="H174" s="6"/>
      <c r="I174" s="4"/>
      <c r="O174" s="4"/>
      <c r="R174" s="14"/>
      <c r="S174" s="1"/>
      <c r="X174" s="22"/>
      <c r="Y174" s="10"/>
      <c r="Z174" s="5"/>
      <c r="AB174" s="14"/>
      <c r="AD174" s="14"/>
      <c r="AE174" s="17"/>
      <c r="AG174" s="10"/>
      <c r="AH174" s="10"/>
      <c r="AI174" s="10"/>
      <c r="AK174" s="10"/>
      <c r="AL174">
        <f t="shared" si="11"/>
        <v>0</v>
      </c>
      <c r="AN174" s="166" t="e">
        <f t="shared" si="12"/>
        <v>#DIV/0!</v>
      </c>
      <c r="AO174" s="21"/>
      <c r="AP174" s="13" t="str">
        <f t="shared" si="13"/>
        <v xml:space="preserve">   </v>
      </c>
    </row>
    <row r="175" spans="2:42" ht="27" customHeight="1">
      <c r="B175" s="4"/>
      <c r="C175" s="5"/>
      <c r="D175" s="6"/>
      <c r="E175" s="4"/>
      <c r="F175" s="4"/>
      <c r="G175" s="4"/>
      <c r="H175" s="6"/>
      <c r="I175" s="4"/>
      <c r="O175" s="4"/>
      <c r="R175" s="14"/>
      <c r="S175" s="1"/>
      <c r="X175" s="22"/>
      <c r="Y175" s="10"/>
      <c r="Z175" s="5"/>
      <c r="AB175" s="14"/>
      <c r="AD175" s="14"/>
      <c r="AE175" s="17"/>
      <c r="AG175" s="10"/>
      <c r="AH175" s="10"/>
      <c r="AI175" s="10"/>
      <c r="AK175" s="10"/>
      <c r="AL175">
        <f t="shared" si="11"/>
        <v>0</v>
      </c>
      <c r="AN175" s="166" t="e">
        <f t="shared" si="12"/>
        <v>#DIV/0!</v>
      </c>
      <c r="AO175" s="21"/>
      <c r="AP175" s="13" t="str">
        <f t="shared" si="13"/>
        <v xml:space="preserve">   </v>
      </c>
    </row>
    <row r="176" spans="2:42" ht="27" customHeight="1">
      <c r="B176" s="4"/>
      <c r="C176" s="5"/>
      <c r="D176" s="6"/>
      <c r="E176" s="4"/>
      <c r="F176" s="4"/>
      <c r="G176" s="4"/>
      <c r="H176" s="6"/>
      <c r="I176" s="4"/>
      <c r="O176" s="4"/>
      <c r="R176" s="14"/>
      <c r="S176" s="1"/>
      <c r="X176" s="22"/>
      <c r="Y176" s="10"/>
      <c r="Z176" s="5"/>
      <c r="AB176" s="14"/>
      <c r="AD176" s="14"/>
      <c r="AE176" s="17"/>
      <c r="AG176" s="10"/>
      <c r="AH176" s="10"/>
      <c r="AI176" s="10"/>
      <c r="AK176" s="10"/>
      <c r="AL176">
        <f t="shared" si="11"/>
        <v>0</v>
      </c>
      <c r="AN176" s="166" t="e">
        <f t="shared" si="12"/>
        <v>#DIV/0!</v>
      </c>
      <c r="AO176" s="21"/>
      <c r="AP176" s="13" t="str">
        <f t="shared" si="13"/>
        <v xml:space="preserve">   </v>
      </c>
    </row>
    <row r="177" spans="2:42" ht="27" customHeight="1">
      <c r="B177" s="4"/>
      <c r="C177" s="5"/>
      <c r="D177" s="6"/>
      <c r="E177" s="4"/>
      <c r="F177" s="4"/>
      <c r="G177" s="4"/>
      <c r="H177" s="6"/>
      <c r="I177" s="4"/>
      <c r="O177" s="4"/>
      <c r="R177" s="14"/>
      <c r="S177" s="1"/>
      <c r="X177" s="22"/>
      <c r="Y177" s="10"/>
      <c r="Z177" s="5"/>
      <c r="AB177" s="14"/>
      <c r="AD177" s="14"/>
      <c r="AE177" s="17"/>
      <c r="AG177" s="10"/>
      <c r="AH177" s="10"/>
      <c r="AI177" s="10"/>
      <c r="AK177" s="10"/>
      <c r="AL177">
        <f t="shared" si="11"/>
        <v>0</v>
      </c>
      <c r="AN177" s="166" t="e">
        <f t="shared" si="12"/>
        <v>#DIV/0!</v>
      </c>
      <c r="AO177" s="21"/>
      <c r="AP177" s="13" t="str">
        <f t="shared" si="13"/>
        <v xml:space="preserve">   </v>
      </c>
    </row>
    <row r="178" spans="2:42" ht="27" customHeight="1">
      <c r="B178" s="4"/>
      <c r="C178" s="5"/>
      <c r="D178" s="6"/>
      <c r="E178" s="4"/>
      <c r="F178" s="4"/>
      <c r="G178" s="4"/>
      <c r="H178" s="6"/>
      <c r="I178" s="4"/>
      <c r="O178" s="4"/>
      <c r="R178" s="14"/>
      <c r="S178" s="1"/>
      <c r="X178" s="22"/>
      <c r="Y178" s="10"/>
      <c r="Z178" s="5"/>
      <c r="AB178" s="14"/>
      <c r="AD178" s="14"/>
      <c r="AE178" s="17"/>
      <c r="AG178" s="10"/>
      <c r="AH178" s="10"/>
      <c r="AI178" s="10"/>
      <c r="AK178" s="10"/>
      <c r="AL178">
        <f t="shared" si="11"/>
        <v>0</v>
      </c>
      <c r="AN178" s="166" t="e">
        <f t="shared" si="12"/>
        <v>#DIV/0!</v>
      </c>
      <c r="AO178" s="21"/>
      <c r="AP178" s="13" t="str">
        <f t="shared" si="13"/>
        <v xml:space="preserve">   </v>
      </c>
    </row>
    <row r="179" spans="2:42" ht="27" customHeight="1">
      <c r="B179" s="4"/>
      <c r="C179" s="5"/>
      <c r="D179" s="6"/>
      <c r="E179" s="4"/>
      <c r="F179" s="4"/>
      <c r="G179" s="4"/>
      <c r="H179" s="6"/>
      <c r="I179" s="4"/>
      <c r="O179" s="4"/>
      <c r="R179" s="14"/>
      <c r="S179" s="1"/>
      <c r="X179" s="22"/>
      <c r="Y179" s="10"/>
      <c r="Z179" s="5"/>
      <c r="AB179" s="14"/>
      <c r="AD179" s="14"/>
      <c r="AE179" s="17"/>
      <c r="AG179" s="10"/>
      <c r="AH179" s="10"/>
      <c r="AI179" s="10"/>
      <c r="AK179" s="10"/>
      <c r="AL179">
        <f t="shared" si="11"/>
        <v>0</v>
      </c>
      <c r="AN179" s="166" t="e">
        <f t="shared" si="12"/>
        <v>#DIV/0!</v>
      </c>
      <c r="AO179" s="21"/>
      <c r="AP179" s="13" t="str">
        <f t="shared" si="13"/>
        <v xml:space="preserve">   </v>
      </c>
    </row>
    <row r="180" spans="2:42" ht="27" customHeight="1">
      <c r="B180" s="4"/>
      <c r="C180" s="5"/>
      <c r="D180" s="6"/>
      <c r="E180" s="4"/>
      <c r="F180" s="4"/>
      <c r="G180" s="4"/>
      <c r="H180" s="6"/>
      <c r="I180" s="4"/>
      <c r="O180" s="4"/>
      <c r="R180" s="14"/>
      <c r="S180" s="1"/>
      <c r="X180" s="22"/>
      <c r="Y180" s="10"/>
      <c r="Z180" s="5"/>
      <c r="AB180" s="14"/>
      <c r="AD180" s="14"/>
      <c r="AE180" s="17"/>
      <c r="AG180" s="10"/>
      <c r="AH180" s="10"/>
      <c r="AI180" s="10"/>
      <c r="AK180" s="10"/>
      <c r="AL180">
        <f t="shared" si="11"/>
        <v>0</v>
      </c>
      <c r="AN180" s="166" t="e">
        <f t="shared" si="12"/>
        <v>#DIV/0!</v>
      </c>
      <c r="AO180" s="21"/>
      <c r="AP180" s="13" t="str">
        <f t="shared" si="13"/>
        <v xml:space="preserve">   </v>
      </c>
    </row>
    <row r="181" spans="2:42" ht="27" customHeight="1">
      <c r="B181" s="4"/>
      <c r="C181" s="5"/>
      <c r="D181" s="6"/>
      <c r="E181" s="4"/>
      <c r="F181" s="4"/>
      <c r="G181" s="4"/>
      <c r="H181" s="6"/>
      <c r="I181" s="4"/>
      <c r="O181" s="4"/>
      <c r="R181" s="14"/>
      <c r="S181" s="1"/>
      <c r="X181" s="22"/>
      <c r="Y181" s="10"/>
      <c r="Z181" s="5"/>
      <c r="AB181" s="14"/>
      <c r="AD181" s="14"/>
      <c r="AE181" s="17"/>
      <c r="AG181" s="10"/>
      <c r="AH181" s="10"/>
      <c r="AI181" s="10"/>
      <c r="AK181" s="10"/>
      <c r="AL181">
        <f t="shared" si="11"/>
        <v>0</v>
      </c>
      <c r="AN181" s="166" t="e">
        <f t="shared" si="12"/>
        <v>#DIV/0!</v>
      </c>
      <c r="AO181" s="21"/>
      <c r="AP181" s="13" t="str">
        <f t="shared" si="13"/>
        <v xml:space="preserve">   </v>
      </c>
    </row>
    <row r="182" spans="2:42" ht="27" customHeight="1">
      <c r="B182" s="4"/>
      <c r="C182" s="5"/>
      <c r="D182" s="6"/>
      <c r="E182" s="4"/>
      <c r="F182" s="4"/>
      <c r="G182" s="4"/>
      <c r="H182" s="6"/>
      <c r="I182" s="4"/>
      <c r="O182" s="4"/>
      <c r="R182" s="14"/>
      <c r="S182" s="1"/>
      <c r="X182" s="22"/>
      <c r="Y182" s="10"/>
      <c r="Z182" s="5"/>
      <c r="AB182" s="14"/>
      <c r="AD182" s="14"/>
      <c r="AE182" s="17"/>
      <c r="AG182" s="10"/>
      <c r="AH182" s="10"/>
      <c r="AI182" s="10"/>
      <c r="AK182" s="10"/>
      <c r="AL182">
        <f t="shared" si="11"/>
        <v>0</v>
      </c>
      <c r="AN182" s="166" t="e">
        <f t="shared" si="12"/>
        <v>#DIV/0!</v>
      </c>
      <c r="AO182" s="21"/>
      <c r="AP182" s="13" t="str">
        <f t="shared" si="13"/>
        <v xml:space="preserve">   </v>
      </c>
    </row>
    <row r="183" spans="2:42" ht="27" customHeight="1">
      <c r="B183" s="4"/>
      <c r="C183" s="5"/>
      <c r="D183" s="6"/>
      <c r="E183" s="4"/>
      <c r="F183" s="4"/>
      <c r="G183" s="4"/>
      <c r="H183" s="6"/>
      <c r="I183" s="4"/>
      <c r="O183" s="4"/>
      <c r="R183" s="14"/>
      <c r="S183" s="1"/>
      <c r="X183" s="22"/>
      <c r="Y183" s="10"/>
      <c r="Z183" s="5"/>
      <c r="AB183" s="14"/>
      <c r="AD183" s="14"/>
      <c r="AE183" s="17"/>
      <c r="AG183" s="10"/>
      <c r="AH183" s="10"/>
      <c r="AI183" s="10"/>
      <c r="AK183" s="10"/>
      <c r="AL183">
        <f t="shared" si="11"/>
        <v>0</v>
      </c>
      <c r="AN183" s="166" t="e">
        <f t="shared" si="12"/>
        <v>#DIV/0!</v>
      </c>
      <c r="AO183" s="21"/>
      <c r="AP183" s="13" t="str">
        <f t="shared" si="13"/>
        <v xml:space="preserve">   </v>
      </c>
    </row>
    <row r="184" spans="2:42" ht="27" customHeight="1">
      <c r="B184" s="4"/>
      <c r="C184" s="5"/>
      <c r="D184" s="6"/>
      <c r="E184" s="4"/>
      <c r="F184" s="4"/>
      <c r="G184" s="4"/>
      <c r="H184" s="6"/>
      <c r="I184" s="4"/>
      <c r="O184" s="4"/>
      <c r="R184" s="14"/>
      <c r="S184" s="1"/>
      <c r="X184" s="22"/>
      <c r="Y184" s="10"/>
      <c r="Z184" s="5"/>
      <c r="AB184" s="14"/>
      <c r="AD184" s="14"/>
      <c r="AE184" s="17"/>
      <c r="AG184" s="10"/>
      <c r="AH184" s="10"/>
      <c r="AI184" s="10"/>
      <c r="AK184" s="10"/>
      <c r="AL184">
        <f t="shared" si="11"/>
        <v>0</v>
      </c>
      <c r="AN184" s="166" t="e">
        <f t="shared" si="12"/>
        <v>#DIV/0!</v>
      </c>
      <c r="AO184" s="21"/>
      <c r="AP184" s="13" t="str">
        <f t="shared" si="13"/>
        <v xml:space="preserve">   </v>
      </c>
    </row>
    <row r="185" spans="2:42" ht="27" customHeight="1">
      <c r="B185" s="4"/>
      <c r="C185" s="5"/>
      <c r="D185" s="6"/>
      <c r="E185" s="4"/>
      <c r="F185" s="4"/>
      <c r="G185" s="4"/>
      <c r="H185" s="6"/>
      <c r="I185" s="4"/>
      <c r="O185" s="4"/>
      <c r="R185" s="14"/>
      <c r="S185" s="1"/>
      <c r="X185" s="22"/>
      <c r="Y185" s="10"/>
      <c r="Z185" s="5"/>
      <c r="AB185" s="14"/>
      <c r="AD185" s="14"/>
      <c r="AE185" s="17"/>
      <c r="AG185" s="10"/>
      <c r="AH185" s="10"/>
      <c r="AI185" s="10"/>
      <c r="AK185" s="10"/>
      <c r="AL185">
        <f t="shared" si="11"/>
        <v>0</v>
      </c>
      <c r="AN185" s="166" t="e">
        <f t="shared" si="12"/>
        <v>#DIV/0!</v>
      </c>
      <c r="AO185" s="21"/>
      <c r="AP185" s="13" t="str">
        <f t="shared" si="13"/>
        <v xml:space="preserve">   </v>
      </c>
    </row>
    <row r="186" spans="2:42" ht="27" customHeight="1">
      <c r="B186" s="4"/>
      <c r="C186" s="5"/>
      <c r="D186" s="6"/>
      <c r="E186" s="4"/>
      <c r="F186" s="4"/>
      <c r="G186" s="4"/>
      <c r="H186" s="6"/>
      <c r="I186" s="4"/>
      <c r="O186" s="4"/>
      <c r="R186" s="14"/>
      <c r="S186" s="1"/>
      <c r="X186" s="22"/>
      <c r="Y186" s="10"/>
      <c r="Z186" s="5"/>
      <c r="AB186" s="14"/>
      <c r="AD186" s="14"/>
      <c r="AE186" s="17"/>
      <c r="AG186" s="10"/>
      <c r="AH186" s="10"/>
      <c r="AI186" s="10"/>
      <c r="AK186" s="10"/>
      <c r="AL186">
        <f t="shared" si="11"/>
        <v>0</v>
      </c>
      <c r="AN186" s="166" t="e">
        <f t="shared" si="12"/>
        <v>#DIV/0!</v>
      </c>
      <c r="AO186" s="21"/>
      <c r="AP186" s="13" t="str">
        <f t="shared" si="13"/>
        <v xml:space="preserve">   </v>
      </c>
    </row>
    <row r="187" spans="2:42" ht="27" customHeight="1">
      <c r="B187" s="4"/>
      <c r="C187" s="5"/>
      <c r="D187" s="6"/>
      <c r="E187" s="4"/>
      <c r="F187" s="4"/>
      <c r="G187" s="4"/>
      <c r="H187" s="6"/>
      <c r="I187" s="4"/>
      <c r="O187" s="4"/>
      <c r="R187" s="14"/>
      <c r="S187" s="1"/>
      <c r="X187" s="22"/>
      <c r="Y187" s="10"/>
      <c r="Z187" s="5"/>
      <c r="AB187" s="14"/>
      <c r="AD187" s="14"/>
      <c r="AE187" s="17"/>
      <c r="AG187" s="10"/>
      <c r="AH187" s="10"/>
      <c r="AI187" s="10"/>
      <c r="AK187" s="10"/>
      <c r="AL187">
        <f t="shared" si="11"/>
        <v>0</v>
      </c>
      <c r="AN187" s="166" t="e">
        <f t="shared" si="12"/>
        <v>#DIV/0!</v>
      </c>
      <c r="AO187" s="21"/>
      <c r="AP187" s="13" t="str">
        <f t="shared" si="13"/>
        <v xml:space="preserve">   </v>
      </c>
    </row>
    <row r="188" spans="2:42" ht="27" customHeight="1">
      <c r="B188" s="4"/>
      <c r="C188" s="5"/>
      <c r="D188" s="6"/>
      <c r="E188" s="4"/>
      <c r="F188" s="4"/>
      <c r="G188" s="4"/>
      <c r="H188" s="6"/>
      <c r="I188" s="4"/>
      <c r="O188" s="4"/>
      <c r="R188" s="14"/>
      <c r="S188" s="1"/>
      <c r="X188" s="22"/>
      <c r="Y188" s="10"/>
      <c r="Z188" s="5"/>
      <c r="AB188" s="14"/>
      <c r="AD188" s="14"/>
      <c r="AE188" s="17"/>
      <c r="AG188" s="10"/>
      <c r="AH188" s="10"/>
      <c r="AI188" s="10"/>
      <c r="AK188" s="10"/>
      <c r="AL188">
        <f t="shared" si="11"/>
        <v>0</v>
      </c>
      <c r="AN188" s="166" t="e">
        <f t="shared" si="12"/>
        <v>#DIV/0!</v>
      </c>
      <c r="AO188" s="21"/>
      <c r="AP188" s="13" t="str">
        <f t="shared" si="13"/>
        <v xml:space="preserve">   </v>
      </c>
    </row>
    <row r="189" spans="2:42" ht="27" customHeight="1">
      <c r="B189" s="4"/>
      <c r="C189" s="5"/>
      <c r="D189" s="6"/>
      <c r="E189" s="4"/>
      <c r="F189" s="4"/>
      <c r="G189" s="4"/>
      <c r="H189" s="6"/>
      <c r="I189" s="4"/>
      <c r="O189" s="4"/>
      <c r="R189" s="14"/>
      <c r="S189" s="1"/>
      <c r="X189" s="22"/>
      <c r="Y189" s="10"/>
      <c r="Z189" s="5"/>
      <c r="AB189" s="14"/>
      <c r="AD189" s="14"/>
      <c r="AE189" s="17"/>
      <c r="AG189" s="10"/>
      <c r="AH189" s="10"/>
      <c r="AI189" s="10"/>
      <c r="AK189" s="10"/>
      <c r="AL189">
        <f t="shared" si="11"/>
        <v>0</v>
      </c>
      <c r="AN189" s="166" t="e">
        <f t="shared" si="12"/>
        <v>#DIV/0!</v>
      </c>
      <c r="AO189" s="21"/>
      <c r="AP189" s="13" t="str">
        <f t="shared" si="13"/>
        <v xml:space="preserve">   </v>
      </c>
    </row>
    <row r="190" spans="2:42" ht="27" customHeight="1">
      <c r="B190" s="4"/>
      <c r="C190" s="5"/>
      <c r="D190" s="6"/>
      <c r="E190" s="4"/>
      <c r="F190" s="4"/>
      <c r="G190" s="4"/>
      <c r="H190" s="6"/>
      <c r="I190" s="4"/>
      <c r="O190" s="4"/>
      <c r="R190" s="14"/>
      <c r="S190" s="1"/>
      <c r="X190" s="22"/>
      <c r="Y190" s="10"/>
      <c r="Z190" s="5"/>
      <c r="AB190" s="14"/>
      <c r="AD190" s="14"/>
      <c r="AE190" s="17"/>
      <c r="AG190" s="10"/>
      <c r="AH190" s="10"/>
      <c r="AI190" s="10"/>
      <c r="AK190" s="10"/>
      <c r="AL190">
        <f t="shared" si="11"/>
        <v>0</v>
      </c>
      <c r="AN190" s="166" t="e">
        <f t="shared" si="12"/>
        <v>#DIV/0!</v>
      </c>
      <c r="AO190" s="21"/>
      <c r="AP190" s="13" t="str">
        <f t="shared" si="13"/>
        <v xml:space="preserve">   </v>
      </c>
    </row>
    <row r="191" spans="2:42" ht="27" customHeight="1">
      <c r="B191" s="4"/>
      <c r="C191" s="5"/>
      <c r="D191" s="6"/>
      <c r="E191" s="4"/>
      <c r="F191" s="4"/>
      <c r="G191" s="4"/>
      <c r="H191" s="6"/>
      <c r="I191" s="4"/>
      <c r="O191" s="4"/>
      <c r="R191" s="14"/>
      <c r="S191" s="1"/>
      <c r="X191" s="22"/>
      <c r="Y191" s="10"/>
      <c r="Z191" s="5"/>
      <c r="AB191" s="14"/>
      <c r="AD191" s="14"/>
      <c r="AE191" s="17"/>
      <c r="AG191" s="10"/>
      <c r="AH191" s="10"/>
      <c r="AI191" s="10"/>
      <c r="AK191" s="10"/>
      <c r="AL191">
        <f t="shared" si="11"/>
        <v>0</v>
      </c>
      <c r="AN191" s="166" t="e">
        <f t="shared" si="12"/>
        <v>#DIV/0!</v>
      </c>
      <c r="AO191" s="21"/>
      <c r="AP191" s="13" t="str">
        <f t="shared" si="13"/>
        <v xml:space="preserve">   </v>
      </c>
    </row>
    <row r="192" spans="2:42" ht="27" customHeight="1">
      <c r="B192" s="4"/>
      <c r="C192" s="5"/>
      <c r="D192" s="6"/>
      <c r="E192" s="4"/>
      <c r="F192" s="4"/>
      <c r="G192" s="4"/>
      <c r="H192" s="6"/>
      <c r="I192" s="4"/>
      <c r="O192" s="4"/>
      <c r="R192" s="14"/>
      <c r="S192" s="1"/>
      <c r="X192" s="22"/>
      <c r="Y192" s="10"/>
      <c r="Z192" s="5"/>
      <c r="AB192" s="14"/>
      <c r="AD192" s="14"/>
      <c r="AE192" s="17"/>
      <c r="AG192" s="10"/>
      <c r="AH192" s="10"/>
      <c r="AI192" s="10"/>
      <c r="AK192" s="10"/>
      <c r="AL192">
        <f t="shared" si="11"/>
        <v>0</v>
      </c>
      <c r="AN192" s="166" t="e">
        <f t="shared" si="12"/>
        <v>#DIV/0!</v>
      </c>
      <c r="AO192" s="21"/>
      <c r="AP192" s="13" t="str">
        <f t="shared" si="13"/>
        <v xml:space="preserve">   </v>
      </c>
    </row>
    <row r="193" spans="2:42" ht="27" customHeight="1">
      <c r="B193" s="4"/>
      <c r="C193" s="5"/>
      <c r="D193" s="6"/>
      <c r="E193" s="4"/>
      <c r="F193" s="4"/>
      <c r="G193" s="4"/>
      <c r="H193" s="6"/>
      <c r="I193" s="4"/>
      <c r="O193" s="4"/>
      <c r="R193" s="14"/>
      <c r="S193" s="1"/>
      <c r="X193" s="22"/>
      <c r="Y193" s="10"/>
      <c r="Z193" s="5"/>
      <c r="AB193" s="14"/>
      <c r="AD193" s="14"/>
      <c r="AE193" s="17"/>
      <c r="AG193" s="10"/>
      <c r="AH193" s="10"/>
      <c r="AI193" s="10"/>
      <c r="AK193" s="10"/>
      <c r="AL193">
        <f t="shared" si="11"/>
        <v>0</v>
      </c>
      <c r="AN193" s="166" t="e">
        <f t="shared" si="12"/>
        <v>#DIV/0!</v>
      </c>
      <c r="AO193" s="21"/>
      <c r="AP193" s="13" t="str">
        <f t="shared" si="13"/>
        <v xml:space="preserve">   </v>
      </c>
    </row>
    <row r="194" spans="2:42" ht="27" customHeight="1">
      <c r="B194" s="4"/>
      <c r="C194" s="5"/>
      <c r="D194" s="6"/>
      <c r="E194" s="4"/>
      <c r="F194" s="4"/>
      <c r="G194" s="4"/>
      <c r="H194" s="6"/>
      <c r="I194" s="4"/>
      <c r="O194" s="4"/>
      <c r="R194" s="14"/>
      <c r="S194" s="1"/>
      <c r="X194" s="22"/>
      <c r="Y194" s="10"/>
      <c r="Z194" s="5"/>
      <c r="AB194" s="14"/>
      <c r="AD194" s="14"/>
      <c r="AE194" s="17"/>
      <c r="AG194" s="10"/>
      <c r="AH194" s="10"/>
      <c r="AI194" s="10"/>
      <c r="AK194" s="10"/>
      <c r="AL194">
        <f t="shared" si="11"/>
        <v>0</v>
      </c>
      <c r="AN194" s="166" t="e">
        <f t="shared" si="12"/>
        <v>#DIV/0!</v>
      </c>
      <c r="AO194" s="21"/>
      <c r="AP194" s="13" t="str">
        <f t="shared" si="13"/>
        <v xml:space="preserve">   </v>
      </c>
    </row>
    <row r="195" spans="2:42" ht="27" customHeight="1">
      <c r="B195" s="4"/>
      <c r="C195" s="5"/>
      <c r="D195" s="6"/>
      <c r="E195" s="4"/>
      <c r="F195" s="4"/>
      <c r="G195" s="4"/>
      <c r="H195" s="6"/>
      <c r="I195" s="4"/>
      <c r="O195" s="4"/>
      <c r="R195" s="14"/>
      <c r="S195" s="1"/>
      <c r="X195" s="22"/>
      <c r="Y195" s="10"/>
      <c r="Z195" s="5"/>
      <c r="AB195" s="14"/>
      <c r="AD195" s="14"/>
      <c r="AE195" s="17"/>
      <c r="AG195" s="10"/>
      <c r="AH195" s="10"/>
      <c r="AI195" s="10"/>
      <c r="AK195" s="10"/>
      <c r="AL195">
        <f t="shared" si="11"/>
        <v>0</v>
      </c>
      <c r="AN195" s="166" t="e">
        <f t="shared" si="12"/>
        <v>#DIV/0!</v>
      </c>
      <c r="AO195" s="21"/>
      <c r="AP195" s="13" t="str">
        <f t="shared" si="13"/>
        <v xml:space="preserve">   </v>
      </c>
    </row>
    <row r="196" spans="2:42" ht="27" customHeight="1">
      <c r="B196" s="4"/>
      <c r="C196" s="5"/>
      <c r="D196" s="6"/>
      <c r="E196" s="4"/>
      <c r="F196" s="4"/>
      <c r="G196" s="4"/>
      <c r="H196" s="6"/>
      <c r="I196" s="4"/>
      <c r="O196" s="4"/>
      <c r="R196" s="14"/>
      <c r="S196" s="1"/>
      <c r="X196" s="22"/>
      <c r="Y196" s="10"/>
      <c r="Z196" s="5"/>
      <c r="AB196" s="14"/>
      <c r="AD196" s="14"/>
      <c r="AE196" s="17"/>
      <c r="AG196" s="10"/>
      <c r="AH196" s="10"/>
      <c r="AI196" s="10"/>
      <c r="AK196" s="10"/>
      <c r="AL196">
        <f t="shared" ref="AL196:AL257" si="14">S196*$AN$1</f>
        <v>0</v>
      </c>
      <c r="AN196" s="166" t="e">
        <f t="shared" ref="AN196:AN257" si="15">AL196/Y196</f>
        <v>#DIV/0!</v>
      </c>
      <c r="AO196" s="21"/>
      <c r="AP196" s="13" t="str">
        <f t="shared" si="13"/>
        <v xml:space="preserve">   </v>
      </c>
    </row>
    <row r="197" spans="2:42" ht="27" customHeight="1">
      <c r="B197" s="4"/>
      <c r="C197" s="5"/>
      <c r="D197" s="6"/>
      <c r="E197" s="4"/>
      <c r="F197" s="4"/>
      <c r="G197" s="4"/>
      <c r="H197" s="6"/>
      <c r="I197" s="4"/>
      <c r="O197" s="4"/>
      <c r="R197" s="14"/>
      <c r="S197" s="1"/>
      <c r="X197" s="22"/>
      <c r="Y197" s="10"/>
      <c r="Z197" s="5"/>
      <c r="AB197" s="14"/>
      <c r="AD197" s="14"/>
      <c r="AE197" s="17"/>
      <c r="AG197" s="10"/>
      <c r="AH197" s="10"/>
      <c r="AI197" s="10"/>
      <c r="AK197" s="10"/>
      <c r="AL197">
        <f t="shared" si="14"/>
        <v>0</v>
      </c>
      <c r="AN197" s="166" t="e">
        <f t="shared" si="15"/>
        <v>#DIV/0!</v>
      </c>
      <c r="AO197" s="21"/>
      <c r="AP197" s="13" t="str">
        <f t="shared" si="13"/>
        <v xml:space="preserve">   </v>
      </c>
    </row>
    <row r="198" spans="2:42" ht="27" customHeight="1">
      <c r="B198" s="4"/>
      <c r="C198" s="5"/>
      <c r="D198" s="6"/>
      <c r="E198" s="4"/>
      <c r="F198" s="4"/>
      <c r="G198" s="4"/>
      <c r="H198" s="6"/>
      <c r="I198" s="4"/>
      <c r="O198" s="4"/>
      <c r="R198" s="14"/>
      <c r="S198" s="1"/>
      <c r="X198" s="22"/>
      <c r="Y198" s="10"/>
      <c r="Z198" s="5"/>
      <c r="AB198" s="14"/>
      <c r="AD198" s="14"/>
      <c r="AE198" s="17"/>
      <c r="AG198" s="10"/>
      <c r="AH198" s="10"/>
      <c r="AI198" s="10"/>
      <c r="AK198" s="10"/>
      <c r="AL198">
        <f t="shared" si="14"/>
        <v>0</v>
      </c>
      <c r="AN198" s="166" t="e">
        <f t="shared" si="15"/>
        <v>#DIV/0!</v>
      </c>
      <c r="AO198" s="21"/>
      <c r="AP198" s="13" t="str">
        <f t="shared" si="13"/>
        <v xml:space="preserve">   </v>
      </c>
    </row>
    <row r="199" spans="2:42" ht="27" customHeight="1">
      <c r="B199" s="4"/>
      <c r="C199" s="5"/>
      <c r="D199" s="6"/>
      <c r="E199" s="4"/>
      <c r="F199" s="4"/>
      <c r="G199" s="4"/>
      <c r="H199" s="6"/>
      <c r="I199" s="4"/>
      <c r="O199" s="4"/>
      <c r="R199" s="14"/>
      <c r="S199" s="1"/>
      <c r="X199" s="22"/>
      <c r="Y199" s="10"/>
      <c r="Z199" s="5"/>
      <c r="AB199" s="14"/>
      <c r="AD199" s="14"/>
      <c r="AE199" s="17"/>
      <c r="AG199" s="10"/>
      <c r="AH199" s="10"/>
      <c r="AI199" s="10"/>
      <c r="AK199" s="10"/>
      <c r="AL199">
        <f t="shared" si="14"/>
        <v>0</v>
      </c>
      <c r="AN199" s="166" t="e">
        <f t="shared" si="15"/>
        <v>#DIV/0!</v>
      </c>
      <c r="AO199" s="21"/>
      <c r="AP199" s="13" t="str">
        <f t="shared" si="13"/>
        <v xml:space="preserve">   </v>
      </c>
    </row>
    <row r="200" spans="2:42" ht="27" customHeight="1">
      <c r="B200" s="4"/>
      <c r="C200" s="5"/>
      <c r="D200" s="6"/>
      <c r="E200" s="4"/>
      <c r="F200" s="4"/>
      <c r="G200" s="4"/>
      <c r="H200" s="6"/>
      <c r="I200" s="4"/>
      <c r="O200" s="4"/>
      <c r="R200" s="14"/>
      <c r="S200" s="1"/>
      <c r="X200" s="22"/>
      <c r="Y200" s="10"/>
      <c r="Z200" s="5"/>
      <c r="AB200" s="14"/>
      <c r="AD200" s="14"/>
      <c r="AE200" s="17"/>
      <c r="AG200" s="10"/>
      <c r="AH200" s="10"/>
      <c r="AI200" s="10"/>
      <c r="AK200" s="10"/>
      <c r="AL200">
        <f t="shared" si="14"/>
        <v>0</v>
      </c>
      <c r="AN200" s="166" t="e">
        <f t="shared" si="15"/>
        <v>#DIV/0!</v>
      </c>
      <c r="AO200" s="21"/>
      <c r="AP200" s="13" t="str">
        <f t="shared" si="13"/>
        <v xml:space="preserve">   </v>
      </c>
    </row>
    <row r="201" spans="2:42" ht="27" customHeight="1">
      <c r="B201" s="4"/>
      <c r="C201" s="5"/>
      <c r="D201" s="6"/>
      <c r="E201" s="4"/>
      <c r="F201" s="4"/>
      <c r="G201" s="4"/>
      <c r="H201" s="6"/>
      <c r="I201" s="4"/>
      <c r="O201" s="4"/>
      <c r="R201" s="14"/>
      <c r="S201" s="1"/>
      <c r="X201" s="22"/>
      <c r="Y201" s="10"/>
      <c r="Z201" s="5"/>
      <c r="AB201" s="14"/>
      <c r="AD201" s="14"/>
      <c r="AE201" s="17"/>
      <c r="AG201" s="10"/>
      <c r="AH201" s="10"/>
      <c r="AI201" s="10"/>
      <c r="AK201" s="10"/>
      <c r="AL201">
        <f t="shared" si="14"/>
        <v>0</v>
      </c>
      <c r="AN201" s="166" t="e">
        <f t="shared" si="15"/>
        <v>#DIV/0!</v>
      </c>
      <c r="AO201" s="21"/>
      <c r="AP201" s="13" t="str">
        <f t="shared" ref="AP201:AP257" si="16">+C201&amp;" "&amp;D201&amp;" "&amp;" "&amp;V201</f>
        <v xml:space="preserve">   </v>
      </c>
    </row>
    <row r="202" spans="2:42" ht="27" customHeight="1">
      <c r="B202" s="4"/>
      <c r="C202" s="5"/>
      <c r="D202" s="6"/>
      <c r="E202" s="4"/>
      <c r="F202" s="4"/>
      <c r="G202" s="4"/>
      <c r="H202" s="6"/>
      <c r="I202" s="4"/>
      <c r="O202" s="4"/>
      <c r="R202" s="14"/>
      <c r="S202" s="1"/>
      <c r="X202" s="22"/>
      <c r="Y202" s="10"/>
      <c r="Z202" s="5"/>
      <c r="AB202" s="14"/>
      <c r="AD202" s="14"/>
      <c r="AE202" s="17"/>
      <c r="AG202" s="10"/>
      <c r="AH202" s="10"/>
      <c r="AI202" s="10"/>
      <c r="AK202" s="10"/>
      <c r="AL202">
        <f t="shared" si="14"/>
        <v>0</v>
      </c>
      <c r="AN202" s="166" t="e">
        <f t="shared" si="15"/>
        <v>#DIV/0!</v>
      </c>
      <c r="AO202" s="21"/>
      <c r="AP202" s="13" t="str">
        <f t="shared" si="16"/>
        <v xml:space="preserve">   </v>
      </c>
    </row>
    <row r="203" spans="2:42" ht="27" customHeight="1">
      <c r="B203" s="4"/>
      <c r="C203" s="5"/>
      <c r="D203" s="6"/>
      <c r="E203" s="4"/>
      <c r="F203" s="4"/>
      <c r="G203" s="4"/>
      <c r="H203" s="6"/>
      <c r="I203" s="4"/>
      <c r="O203" s="4"/>
      <c r="R203" s="14"/>
      <c r="S203" s="1"/>
      <c r="X203" s="22"/>
      <c r="Y203" s="10"/>
      <c r="Z203" s="5"/>
      <c r="AB203" s="14"/>
      <c r="AD203" s="14"/>
      <c r="AE203" s="17"/>
      <c r="AG203" s="10"/>
      <c r="AH203" s="10"/>
      <c r="AI203" s="10"/>
      <c r="AK203" s="10"/>
      <c r="AL203">
        <f t="shared" si="14"/>
        <v>0</v>
      </c>
      <c r="AN203" s="166" t="e">
        <f t="shared" si="15"/>
        <v>#DIV/0!</v>
      </c>
      <c r="AO203" s="21"/>
      <c r="AP203" s="13" t="str">
        <f t="shared" si="16"/>
        <v xml:space="preserve">   </v>
      </c>
    </row>
    <row r="204" spans="2:42" ht="27" customHeight="1">
      <c r="B204" s="4"/>
      <c r="C204" s="5"/>
      <c r="D204" s="6"/>
      <c r="E204" s="4"/>
      <c r="F204" s="4"/>
      <c r="G204" s="4"/>
      <c r="H204" s="6"/>
      <c r="I204" s="4"/>
      <c r="O204" s="4"/>
      <c r="R204" s="14"/>
      <c r="S204" s="1"/>
      <c r="X204" s="22"/>
      <c r="Y204" s="10"/>
      <c r="Z204" s="5"/>
      <c r="AB204" s="14"/>
      <c r="AD204" s="14"/>
      <c r="AE204" s="17"/>
      <c r="AG204" s="10"/>
      <c r="AH204" s="10"/>
      <c r="AI204" s="10"/>
      <c r="AK204" s="10"/>
      <c r="AL204">
        <f t="shared" si="14"/>
        <v>0</v>
      </c>
      <c r="AN204" s="166" t="e">
        <f t="shared" si="15"/>
        <v>#DIV/0!</v>
      </c>
      <c r="AO204" s="21"/>
      <c r="AP204" s="13" t="str">
        <f t="shared" si="16"/>
        <v xml:space="preserve">   </v>
      </c>
    </row>
    <row r="205" spans="2:42" ht="27" customHeight="1">
      <c r="B205" s="4"/>
      <c r="C205" s="5"/>
      <c r="D205" s="6"/>
      <c r="E205" s="4"/>
      <c r="F205" s="4"/>
      <c r="G205" s="4"/>
      <c r="H205" s="6"/>
      <c r="I205" s="4"/>
      <c r="O205" s="4"/>
      <c r="R205" s="14"/>
      <c r="S205" s="1"/>
      <c r="X205" s="22"/>
      <c r="Y205" s="10"/>
      <c r="Z205" s="5"/>
      <c r="AB205" s="14"/>
      <c r="AD205" s="14"/>
      <c r="AE205" s="17"/>
      <c r="AG205" s="10"/>
      <c r="AH205" s="10"/>
      <c r="AI205" s="10"/>
      <c r="AK205" s="10"/>
      <c r="AL205">
        <f t="shared" si="14"/>
        <v>0</v>
      </c>
      <c r="AN205" s="166" t="e">
        <f t="shared" si="15"/>
        <v>#DIV/0!</v>
      </c>
      <c r="AO205" s="21"/>
      <c r="AP205" s="13" t="str">
        <f t="shared" si="16"/>
        <v xml:space="preserve">   </v>
      </c>
    </row>
    <row r="206" spans="2:42" ht="27" customHeight="1">
      <c r="B206" s="4"/>
      <c r="C206" s="5"/>
      <c r="D206" s="6"/>
      <c r="E206" s="4"/>
      <c r="F206" s="4"/>
      <c r="G206" s="4"/>
      <c r="H206" s="6"/>
      <c r="I206" s="4"/>
      <c r="O206" s="4"/>
      <c r="R206" s="14"/>
      <c r="S206" s="1"/>
      <c r="X206" s="22"/>
      <c r="Y206" s="10"/>
      <c r="Z206" s="5"/>
      <c r="AB206" s="14"/>
      <c r="AD206" s="14"/>
      <c r="AE206" s="17"/>
      <c r="AG206" s="10"/>
      <c r="AH206" s="10"/>
      <c r="AI206" s="10"/>
      <c r="AK206" s="10"/>
      <c r="AL206">
        <f t="shared" si="14"/>
        <v>0</v>
      </c>
      <c r="AN206" s="166" t="e">
        <f t="shared" si="15"/>
        <v>#DIV/0!</v>
      </c>
      <c r="AO206" s="21"/>
      <c r="AP206" s="13" t="str">
        <f t="shared" si="16"/>
        <v xml:space="preserve">   </v>
      </c>
    </row>
    <row r="207" spans="2:42" ht="27" customHeight="1">
      <c r="B207" s="4"/>
      <c r="C207" s="5"/>
      <c r="D207" s="6"/>
      <c r="E207" s="4"/>
      <c r="F207" s="4"/>
      <c r="G207" s="4"/>
      <c r="H207" s="6"/>
      <c r="I207" s="4"/>
      <c r="O207" s="4"/>
      <c r="R207" s="14"/>
      <c r="S207" s="1"/>
      <c r="X207" s="22"/>
      <c r="Y207" s="10"/>
      <c r="Z207" s="5"/>
      <c r="AB207" s="14"/>
      <c r="AD207" s="14"/>
      <c r="AE207" s="17"/>
      <c r="AG207" s="10"/>
      <c r="AH207" s="10"/>
      <c r="AI207" s="10"/>
      <c r="AK207" s="10"/>
      <c r="AL207">
        <f t="shared" si="14"/>
        <v>0</v>
      </c>
      <c r="AN207" s="166" t="e">
        <f t="shared" si="15"/>
        <v>#DIV/0!</v>
      </c>
      <c r="AO207" s="21"/>
      <c r="AP207" s="13" t="str">
        <f t="shared" si="16"/>
        <v xml:space="preserve">   </v>
      </c>
    </row>
    <row r="208" spans="2:42" ht="27" customHeight="1">
      <c r="B208" s="4"/>
      <c r="C208" s="5"/>
      <c r="D208" s="6"/>
      <c r="E208" s="4"/>
      <c r="F208" s="4"/>
      <c r="G208" s="4"/>
      <c r="H208" s="6"/>
      <c r="I208" s="4"/>
      <c r="O208" s="4"/>
      <c r="R208" s="14"/>
      <c r="S208" s="1"/>
      <c r="X208" s="22"/>
      <c r="Y208" s="10"/>
      <c r="Z208" s="5"/>
      <c r="AB208" s="14"/>
      <c r="AD208" s="14"/>
      <c r="AE208" s="17"/>
      <c r="AG208" s="10"/>
      <c r="AH208" s="10"/>
      <c r="AI208" s="10"/>
      <c r="AK208" s="10"/>
      <c r="AL208">
        <f t="shared" si="14"/>
        <v>0</v>
      </c>
      <c r="AN208" s="166" t="e">
        <f t="shared" si="15"/>
        <v>#DIV/0!</v>
      </c>
      <c r="AO208" s="21"/>
      <c r="AP208" s="13" t="str">
        <f t="shared" si="16"/>
        <v xml:space="preserve">   </v>
      </c>
    </row>
    <row r="209" spans="2:42" ht="27" customHeight="1">
      <c r="B209" s="4"/>
      <c r="C209" s="5"/>
      <c r="D209" s="6"/>
      <c r="E209" s="4"/>
      <c r="F209" s="4"/>
      <c r="G209" s="4"/>
      <c r="H209" s="6"/>
      <c r="I209" s="4"/>
      <c r="O209" s="4"/>
      <c r="R209" s="14"/>
      <c r="S209" s="1"/>
      <c r="X209" s="22"/>
      <c r="Y209" s="10"/>
      <c r="Z209" s="5"/>
      <c r="AB209" s="14"/>
      <c r="AD209" s="14"/>
      <c r="AE209" s="17"/>
      <c r="AG209" s="10"/>
      <c r="AH209" s="10"/>
      <c r="AI209" s="10"/>
      <c r="AK209" s="10"/>
      <c r="AL209">
        <f t="shared" si="14"/>
        <v>0</v>
      </c>
      <c r="AN209" s="166" t="e">
        <f t="shared" si="15"/>
        <v>#DIV/0!</v>
      </c>
      <c r="AO209" s="21"/>
      <c r="AP209" s="13" t="str">
        <f t="shared" si="16"/>
        <v xml:space="preserve">   </v>
      </c>
    </row>
    <row r="210" spans="2:42" ht="27" customHeight="1">
      <c r="B210" s="4"/>
      <c r="C210" s="5"/>
      <c r="D210" s="6"/>
      <c r="E210" s="4"/>
      <c r="F210" s="4"/>
      <c r="G210" s="4"/>
      <c r="H210" s="6"/>
      <c r="I210" s="4"/>
      <c r="O210" s="4"/>
      <c r="R210" s="14"/>
      <c r="S210" s="1"/>
      <c r="X210" s="22"/>
      <c r="Y210" s="10"/>
      <c r="Z210" s="5"/>
      <c r="AB210" s="14"/>
      <c r="AD210" s="14"/>
      <c r="AE210" s="17"/>
      <c r="AG210" s="10"/>
      <c r="AH210" s="10"/>
      <c r="AI210" s="10"/>
      <c r="AK210" s="10"/>
      <c r="AL210">
        <f t="shared" si="14"/>
        <v>0</v>
      </c>
      <c r="AN210" s="166" t="e">
        <f t="shared" si="15"/>
        <v>#DIV/0!</v>
      </c>
      <c r="AO210" s="21"/>
      <c r="AP210" s="13" t="str">
        <f t="shared" si="16"/>
        <v xml:space="preserve">   </v>
      </c>
    </row>
    <row r="211" spans="2:42" ht="27" customHeight="1">
      <c r="B211" s="4"/>
      <c r="C211" s="5"/>
      <c r="D211" s="6"/>
      <c r="E211" s="4"/>
      <c r="F211" s="4"/>
      <c r="G211" s="4"/>
      <c r="H211" s="6"/>
      <c r="I211" s="4"/>
      <c r="O211" s="4"/>
      <c r="R211" s="14"/>
      <c r="S211" s="1"/>
      <c r="X211" s="22"/>
      <c r="Y211" s="10"/>
      <c r="Z211" s="5"/>
      <c r="AB211" s="14"/>
      <c r="AD211" s="14"/>
      <c r="AE211" s="17"/>
      <c r="AG211" s="10"/>
      <c r="AH211" s="10"/>
      <c r="AI211" s="10"/>
      <c r="AK211" s="10"/>
      <c r="AL211">
        <f t="shared" si="14"/>
        <v>0</v>
      </c>
      <c r="AN211" s="166" t="e">
        <f t="shared" si="15"/>
        <v>#DIV/0!</v>
      </c>
      <c r="AO211" s="21"/>
      <c r="AP211" s="13" t="str">
        <f t="shared" si="16"/>
        <v xml:space="preserve">   </v>
      </c>
    </row>
    <row r="212" spans="2:42" ht="27" customHeight="1">
      <c r="B212" s="4"/>
      <c r="C212" s="5"/>
      <c r="D212" s="6"/>
      <c r="E212" s="4"/>
      <c r="F212" s="4"/>
      <c r="G212" s="4"/>
      <c r="H212" s="6"/>
      <c r="I212" s="4"/>
      <c r="O212" s="4"/>
      <c r="R212" s="14"/>
      <c r="S212" s="1"/>
      <c r="X212" s="22"/>
      <c r="Y212" s="10"/>
      <c r="Z212" s="5"/>
      <c r="AB212" s="14"/>
      <c r="AD212" s="14"/>
      <c r="AE212" s="17"/>
      <c r="AG212" s="10"/>
      <c r="AH212" s="10"/>
      <c r="AI212" s="10"/>
      <c r="AK212" s="10"/>
      <c r="AL212">
        <f t="shared" si="14"/>
        <v>0</v>
      </c>
      <c r="AN212" s="166" t="e">
        <f t="shared" si="15"/>
        <v>#DIV/0!</v>
      </c>
      <c r="AO212" s="21"/>
      <c r="AP212" s="13" t="str">
        <f t="shared" si="16"/>
        <v xml:space="preserve">   </v>
      </c>
    </row>
    <row r="213" spans="2:42" ht="27" customHeight="1">
      <c r="B213" s="4"/>
      <c r="C213" s="5"/>
      <c r="D213" s="6"/>
      <c r="E213" s="4"/>
      <c r="F213" s="4"/>
      <c r="G213" s="4"/>
      <c r="H213" s="6"/>
      <c r="I213" s="4"/>
      <c r="O213" s="4"/>
      <c r="R213" s="14"/>
      <c r="S213" s="1"/>
      <c r="X213" s="22"/>
      <c r="Y213" s="10"/>
      <c r="Z213" s="5"/>
      <c r="AB213" s="14"/>
      <c r="AD213" s="14"/>
      <c r="AE213" s="17"/>
      <c r="AG213" s="10"/>
      <c r="AH213" s="10"/>
      <c r="AI213" s="10"/>
      <c r="AK213" s="10"/>
      <c r="AL213">
        <f t="shared" si="14"/>
        <v>0</v>
      </c>
      <c r="AN213" s="166" t="e">
        <f t="shared" si="15"/>
        <v>#DIV/0!</v>
      </c>
      <c r="AO213" s="21"/>
      <c r="AP213" s="13" t="str">
        <f t="shared" si="16"/>
        <v xml:space="preserve">   </v>
      </c>
    </row>
    <row r="214" spans="2:42" ht="27" customHeight="1">
      <c r="B214" s="4"/>
      <c r="C214" s="5"/>
      <c r="D214" s="6"/>
      <c r="E214" s="4"/>
      <c r="F214" s="4"/>
      <c r="G214" s="4"/>
      <c r="H214" s="6"/>
      <c r="I214" s="4"/>
      <c r="O214" s="4"/>
      <c r="R214" s="14"/>
      <c r="S214" s="1"/>
      <c r="X214" s="22"/>
      <c r="Y214" s="10"/>
      <c r="Z214" s="5"/>
      <c r="AB214" s="14"/>
      <c r="AD214" s="14"/>
      <c r="AE214" s="17"/>
      <c r="AG214" s="10"/>
      <c r="AH214" s="10"/>
      <c r="AI214" s="10"/>
      <c r="AK214" s="10"/>
      <c r="AL214">
        <f t="shared" si="14"/>
        <v>0</v>
      </c>
      <c r="AN214" s="166" t="e">
        <f t="shared" si="15"/>
        <v>#DIV/0!</v>
      </c>
      <c r="AO214" s="21"/>
      <c r="AP214" s="13" t="str">
        <f t="shared" si="16"/>
        <v xml:space="preserve">   </v>
      </c>
    </row>
    <row r="215" spans="2:42" ht="27" customHeight="1">
      <c r="B215" s="4"/>
      <c r="C215" s="5"/>
      <c r="D215" s="6"/>
      <c r="E215" s="4"/>
      <c r="F215" s="4"/>
      <c r="G215" s="4"/>
      <c r="H215" s="6"/>
      <c r="I215" s="4"/>
      <c r="O215" s="4"/>
      <c r="R215" s="14"/>
      <c r="S215" s="1"/>
      <c r="X215" s="22"/>
      <c r="Y215" s="10"/>
      <c r="Z215" s="5"/>
      <c r="AB215" s="14"/>
      <c r="AD215" s="14"/>
      <c r="AE215" s="17"/>
      <c r="AG215" s="10"/>
      <c r="AH215" s="10"/>
      <c r="AI215" s="10"/>
      <c r="AK215" s="10"/>
      <c r="AL215">
        <f t="shared" si="14"/>
        <v>0</v>
      </c>
      <c r="AN215" s="166" t="e">
        <f t="shared" si="15"/>
        <v>#DIV/0!</v>
      </c>
      <c r="AO215" s="21"/>
      <c r="AP215" s="13" t="str">
        <f t="shared" si="16"/>
        <v xml:space="preserve">   </v>
      </c>
    </row>
    <row r="216" spans="2:42" ht="27" customHeight="1">
      <c r="B216" s="4"/>
      <c r="C216" s="5"/>
      <c r="D216" s="6"/>
      <c r="E216" s="4"/>
      <c r="F216" s="4"/>
      <c r="G216" s="4"/>
      <c r="H216" s="6"/>
      <c r="I216" s="4"/>
      <c r="O216" s="4"/>
      <c r="R216" s="14"/>
      <c r="S216" s="1"/>
      <c r="X216" s="22"/>
      <c r="Y216" s="10"/>
      <c r="Z216" s="5"/>
      <c r="AB216" s="14"/>
      <c r="AD216" s="14"/>
      <c r="AE216" s="17"/>
      <c r="AG216" s="10"/>
      <c r="AH216" s="10"/>
      <c r="AI216" s="10"/>
      <c r="AK216" s="10"/>
      <c r="AL216">
        <f t="shared" si="14"/>
        <v>0</v>
      </c>
      <c r="AN216" s="166" t="e">
        <f t="shared" si="15"/>
        <v>#DIV/0!</v>
      </c>
      <c r="AO216" s="21"/>
      <c r="AP216" s="13" t="str">
        <f t="shared" si="16"/>
        <v xml:space="preserve">   </v>
      </c>
    </row>
    <row r="217" spans="2:42" ht="27" customHeight="1">
      <c r="B217" s="4"/>
      <c r="C217" s="5"/>
      <c r="D217" s="6"/>
      <c r="E217" s="4"/>
      <c r="F217" s="4"/>
      <c r="G217" s="4"/>
      <c r="H217" s="6"/>
      <c r="I217" s="4"/>
      <c r="O217" s="4"/>
      <c r="R217" s="14"/>
      <c r="S217" s="1"/>
      <c r="X217" s="22"/>
      <c r="Y217" s="10"/>
      <c r="Z217" s="5"/>
      <c r="AB217" s="14"/>
      <c r="AD217" s="14"/>
      <c r="AE217" s="17"/>
      <c r="AG217" s="10"/>
      <c r="AH217" s="10"/>
      <c r="AI217" s="10"/>
      <c r="AK217" s="10"/>
      <c r="AL217">
        <f t="shared" si="14"/>
        <v>0</v>
      </c>
      <c r="AN217" s="166" t="e">
        <f t="shared" si="15"/>
        <v>#DIV/0!</v>
      </c>
      <c r="AO217" s="21"/>
      <c r="AP217" s="13" t="str">
        <f t="shared" si="16"/>
        <v xml:space="preserve">   </v>
      </c>
    </row>
    <row r="218" spans="2:42" ht="27" customHeight="1">
      <c r="B218" s="4"/>
      <c r="C218" s="5"/>
      <c r="D218" s="6"/>
      <c r="E218" s="4"/>
      <c r="F218" s="4"/>
      <c r="G218" s="4"/>
      <c r="H218" s="6"/>
      <c r="I218" s="4"/>
      <c r="O218" s="4"/>
      <c r="R218" s="14"/>
      <c r="S218" s="1"/>
      <c r="X218" s="22"/>
      <c r="Y218" s="10"/>
      <c r="Z218" s="5"/>
      <c r="AB218" s="14"/>
      <c r="AD218" s="14"/>
      <c r="AE218" s="17"/>
      <c r="AG218" s="10"/>
      <c r="AH218" s="10"/>
      <c r="AI218" s="10"/>
      <c r="AK218" s="10"/>
      <c r="AL218">
        <f t="shared" si="14"/>
        <v>0</v>
      </c>
      <c r="AN218" s="166" t="e">
        <f t="shared" si="15"/>
        <v>#DIV/0!</v>
      </c>
      <c r="AO218" s="21"/>
      <c r="AP218" s="13" t="str">
        <f t="shared" si="16"/>
        <v xml:space="preserve">   </v>
      </c>
    </row>
    <row r="219" spans="2:42" ht="27" customHeight="1">
      <c r="B219" s="4"/>
      <c r="C219" s="5"/>
      <c r="D219" s="6"/>
      <c r="E219" s="4"/>
      <c r="F219" s="4"/>
      <c r="G219" s="4"/>
      <c r="H219" s="6"/>
      <c r="I219" s="4"/>
      <c r="O219" s="4"/>
      <c r="R219" s="14"/>
      <c r="S219" s="1"/>
      <c r="X219" s="22"/>
      <c r="Y219" s="10"/>
      <c r="Z219" s="5"/>
      <c r="AB219" s="14"/>
      <c r="AD219" s="14"/>
      <c r="AE219" s="17"/>
      <c r="AG219" s="10"/>
      <c r="AH219" s="10"/>
      <c r="AI219" s="10"/>
      <c r="AK219" s="10"/>
      <c r="AL219">
        <f t="shared" si="14"/>
        <v>0</v>
      </c>
      <c r="AN219" s="166" t="e">
        <f t="shared" si="15"/>
        <v>#DIV/0!</v>
      </c>
      <c r="AO219" s="21"/>
      <c r="AP219" s="13" t="str">
        <f t="shared" si="16"/>
        <v xml:space="preserve">   </v>
      </c>
    </row>
    <row r="220" spans="2:42" ht="27" customHeight="1">
      <c r="B220" s="4"/>
      <c r="C220" s="5"/>
      <c r="D220" s="6"/>
      <c r="E220" s="4"/>
      <c r="F220" s="4"/>
      <c r="G220" s="4"/>
      <c r="H220" s="6"/>
      <c r="I220" s="4"/>
      <c r="O220" s="4"/>
      <c r="R220" s="14"/>
      <c r="S220" s="1"/>
      <c r="X220" s="22"/>
      <c r="Y220" s="10"/>
      <c r="Z220" s="5"/>
      <c r="AB220" s="14"/>
      <c r="AD220" s="14"/>
      <c r="AE220" s="17"/>
      <c r="AG220" s="10"/>
      <c r="AH220" s="10"/>
      <c r="AI220" s="10"/>
      <c r="AK220" s="10"/>
      <c r="AL220">
        <f t="shared" si="14"/>
        <v>0</v>
      </c>
      <c r="AN220" s="166" t="e">
        <f t="shared" si="15"/>
        <v>#DIV/0!</v>
      </c>
      <c r="AO220" s="21"/>
      <c r="AP220" s="13" t="str">
        <f t="shared" si="16"/>
        <v xml:space="preserve">   </v>
      </c>
    </row>
    <row r="221" spans="2:42" ht="27" customHeight="1">
      <c r="B221" s="4"/>
      <c r="C221" s="5"/>
      <c r="D221" s="6"/>
      <c r="E221" s="4"/>
      <c r="F221" s="4"/>
      <c r="G221" s="4"/>
      <c r="H221" s="6"/>
      <c r="I221" s="4"/>
      <c r="O221" s="4"/>
      <c r="R221" s="14"/>
      <c r="S221" s="1"/>
      <c r="X221" s="22"/>
      <c r="Y221" s="10"/>
      <c r="Z221" s="5"/>
      <c r="AB221" s="14"/>
      <c r="AD221" s="14"/>
      <c r="AE221" s="17"/>
      <c r="AG221" s="10"/>
      <c r="AH221" s="10"/>
      <c r="AI221" s="10"/>
      <c r="AK221" s="10"/>
      <c r="AL221">
        <f t="shared" si="14"/>
        <v>0</v>
      </c>
      <c r="AN221" s="166" t="e">
        <f t="shared" si="15"/>
        <v>#DIV/0!</v>
      </c>
      <c r="AO221" s="21"/>
      <c r="AP221" s="13" t="str">
        <f t="shared" si="16"/>
        <v xml:space="preserve">   </v>
      </c>
    </row>
    <row r="222" spans="2:42" ht="27" customHeight="1">
      <c r="B222" s="4"/>
      <c r="C222" s="5"/>
      <c r="D222" s="6"/>
      <c r="E222" s="4"/>
      <c r="F222" s="4"/>
      <c r="G222" s="4"/>
      <c r="H222" s="6"/>
      <c r="I222" s="4"/>
      <c r="O222" s="4"/>
      <c r="R222" s="14"/>
      <c r="S222" s="1"/>
      <c r="X222" s="22"/>
      <c r="Y222" s="10"/>
      <c r="Z222" s="5"/>
      <c r="AB222" s="14"/>
      <c r="AD222" s="14"/>
      <c r="AE222" s="17"/>
      <c r="AG222" s="10"/>
      <c r="AH222" s="10"/>
      <c r="AI222" s="10"/>
      <c r="AK222" s="10"/>
      <c r="AL222">
        <f t="shared" si="14"/>
        <v>0</v>
      </c>
      <c r="AN222" s="166" t="e">
        <f t="shared" si="15"/>
        <v>#DIV/0!</v>
      </c>
      <c r="AO222" s="21"/>
      <c r="AP222" s="13" t="str">
        <f t="shared" si="16"/>
        <v xml:space="preserve">   </v>
      </c>
    </row>
    <row r="223" spans="2:42" ht="27" customHeight="1">
      <c r="B223" s="4"/>
      <c r="C223" s="5"/>
      <c r="D223" s="6"/>
      <c r="E223" s="4"/>
      <c r="F223" s="4"/>
      <c r="G223" s="4"/>
      <c r="H223" s="6"/>
      <c r="I223" s="4"/>
      <c r="O223" s="4"/>
      <c r="R223" s="14"/>
      <c r="S223" s="1"/>
      <c r="X223" s="22"/>
      <c r="Y223" s="10"/>
      <c r="Z223" s="5"/>
      <c r="AB223" s="14"/>
      <c r="AD223" s="14"/>
      <c r="AE223" s="17"/>
      <c r="AG223" s="10"/>
      <c r="AH223" s="10"/>
      <c r="AI223" s="10"/>
      <c r="AK223" s="10"/>
      <c r="AL223">
        <f t="shared" si="14"/>
        <v>0</v>
      </c>
      <c r="AN223" s="166" t="e">
        <f t="shared" si="15"/>
        <v>#DIV/0!</v>
      </c>
      <c r="AO223" s="21"/>
      <c r="AP223" s="13" t="str">
        <f t="shared" si="16"/>
        <v xml:space="preserve">   </v>
      </c>
    </row>
    <row r="224" spans="2:42" ht="27" customHeight="1">
      <c r="B224" s="4"/>
      <c r="C224" s="5"/>
      <c r="D224" s="6"/>
      <c r="E224" s="4"/>
      <c r="F224" s="4"/>
      <c r="G224" s="4"/>
      <c r="H224" s="6"/>
      <c r="I224" s="4"/>
      <c r="O224" s="4"/>
      <c r="R224" s="14"/>
      <c r="S224" s="1"/>
      <c r="X224" s="22"/>
      <c r="Y224" s="10"/>
      <c r="Z224" s="5"/>
      <c r="AB224" s="14"/>
      <c r="AD224" s="14"/>
      <c r="AE224" s="17"/>
      <c r="AG224" s="10"/>
      <c r="AH224" s="10"/>
      <c r="AI224" s="10"/>
      <c r="AK224" s="10"/>
      <c r="AL224">
        <f t="shared" si="14"/>
        <v>0</v>
      </c>
      <c r="AN224" s="166" t="e">
        <f t="shared" si="15"/>
        <v>#DIV/0!</v>
      </c>
      <c r="AO224" s="21"/>
      <c r="AP224" s="13" t="str">
        <f t="shared" si="16"/>
        <v xml:space="preserve">   </v>
      </c>
    </row>
    <row r="225" spans="2:42" ht="27" customHeight="1">
      <c r="B225" s="4"/>
      <c r="C225" s="5"/>
      <c r="D225" s="6"/>
      <c r="E225" s="4"/>
      <c r="F225" s="4"/>
      <c r="G225" s="4"/>
      <c r="H225" s="6"/>
      <c r="I225" s="4"/>
      <c r="O225" s="4"/>
      <c r="R225" s="14"/>
      <c r="S225" s="1"/>
      <c r="X225" s="22"/>
      <c r="Y225" s="10"/>
      <c r="Z225" s="5"/>
      <c r="AB225" s="14"/>
      <c r="AD225" s="14"/>
      <c r="AE225" s="17"/>
      <c r="AG225" s="10"/>
      <c r="AH225" s="10"/>
      <c r="AI225" s="10"/>
      <c r="AK225" s="10"/>
      <c r="AL225">
        <f t="shared" si="14"/>
        <v>0</v>
      </c>
      <c r="AN225" s="166" t="e">
        <f t="shared" si="15"/>
        <v>#DIV/0!</v>
      </c>
      <c r="AO225" s="21"/>
      <c r="AP225" s="13" t="str">
        <f t="shared" si="16"/>
        <v xml:space="preserve">   </v>
      </c>
    </row>
    <row r="226" spans="2:42" ht="27" customHeight="1">
      <c r="B226" s="4"/>
      <c r="C226" s="5"/>
      <c r="D226" s="6"/>
      <c r="E226" s="4"/>
      <c r="F226" s="4"/>
      <c r="G226" s="4"/>
      <c r="H226" s="6"/>
      <c r="I226" s="4"/>
      <c r="O226" s="4"/>
      <c r="R226" s="14"/>
      <c r="S226" s="1"/>
      <c r="X226" s="22"/>
      <c r="Y226" s="10"/>
      <c r="Z226" s="5"/>
      <c r="AB226" s="14"/>
      <c r="AD226" s="14"/>
      <c r="AE226" s="17"/>
      <c r="AG226" s="10"/>
      <c r="AH226" s="10"/>
      <c r="AI226" s="10"/>
      <c r="AK226" s="10"/>
      <c r="AL226">
        <f t="shared" si="14"/>
        <v>0</v>
      </c>
      <c r="AN226" s="166" t="e">
        <f t="shared" si="15"/>
        <v>#DIV/0!</v>
      </c>
      <c r="AO226" s="21"/>
      <c r="AP226" s="13" t="str">
        <f t="shared" si="16"/>
        <v xml:space="preserve">   </v>
      </c>
    </row>
    <row r="227" spans="2:42" ht="27" customHeight="1">
      <c r="B227" s="4"/>
      <c r="C227" s="5"/>
      <c r="D227" s="6"/>
      <c r="E227" s="4"/>
      <c r="F227" s="4"/>
      <c r="G227" s="4"/>
      <c r="H227" s="6"/>
      <c r="I227" s="4"/>
      <c r="O227" s="4"/>
      <c r="R227" s="14"/>
      <c r="S227" s="1"/>
      <c r="X227" s="22"/>
      <c r="Y227" s="10"/>
      <c r="Z227" s="5"/>
      <c r="AB227" s="14"/>
      <c r="AD227" s="14"/>
      <c r="AE227" s="17"/>
      <c r="AG227" s="10"/>
      <c r="AH227" s="10"/>
      <c r="AI227" s="10"/>
      <c r="AK227" s="10"/>
      <c r="AL227">
        <f t="shared" si="14"/>
        <v>0</v>
      </c>
      <c r="AN227" s="166" t="e">
        <f t="shared" si="15"/>
        <v>#DIV/0!</v>
      </c>
      <c r="AO227" s="21"/>
      <c r="AP227" s="13" t="str">
        <f t="shared" si="16"/>
        <v xml:space="preserve">   </v>
      </c>
    </row>
    <row r="228" spans="2:42" ht="27" customHeight="1">
      <c r="B228" s="4"/>
      <c r="C228" s="5"/>
      <c r="D228" s="6"/>
      <c r="E228" s="4"/>
      <c r="F228" s="4"/>
      <c r="G228" s="4"/>
      <c r="H228" s="6"/>
      <c r="I228" s="4"/>
      <c r="O228" s="4"/>
      <c r="R228" s="14"/>
      <c r="S228" s="1"/>
      <c r="X228" s="22"/>
      <c r="Y228" s="10"/>
      <c r="Z228" s="5"/>
      <c r="AB228" s="14"/>
      <c r="AD228" s="14"/>
      <c r="AE228" s="17"/>
      <c r="AG228" s="10"/>
      <c r="AH228" s="10"/>
      <c r="AI228" s="10"/>
      <c r="AK228" s="10"/>
      <c r="AL228">
        <f t="shared" si="14"/>
        <v>0</v>
      </c>
      <c r="AN228" s="166" t="e">
        <f t="shared" si="15"/>
        <v>#DIV/0!</v>
      </c>
      <c r="AO228" s="21"/>
      <c r="AP228" s="13" t="str">
        <f t="shared" si="16"/>
        <v xml:space="preserve">   </v>
      </c>
    </row>
    <row r="229" spans="2:42" ht="27" customHeight="1">
      <c r="B229" s="4"/>
      <c r="C229" s="5"/>
      <c r="D229" s="6"/>
      <c r="E229" s="4"/>
      <c r="F229" s="4"/>
      <c r="G229" s="4"/>
      <c r="H229" s="6"/>
      <c r="I229" s="4"/>
      <c r="O229" s="4"/>
      <c r="R229" s="14"/>
      <c r="S229" s="1"/>
      <c r="X229" s="22"/>
      <c r="Y229" s="10"/>
      <c r="Z229" s="5"/>
      <c r="AB229" s="14"/>
      <c r="AD229" s="14"/>
      <c r="AE229" s="17"/>
      <c r="AG229" s="10"/>
      <c r="AH229" s="10"/>
      <c r="AI229" s="10"/>
      <c r="AK229" s="10"/>
      <c r="AL229">
        <f t="shared" si="14"/>
        <v>0</v>
      </c>
      <c r="AN229" s="166" t="e">
        <f t="shared" si="15"/>
        <v>#DIV/0!</v>
      </c>
      <c r="AO229" s="21"/>
      <c r="AP229" s="13" t="str">
        <f t="shared" si="16"/>
        <v xml:space="preserve">   </v>
      </c>
    </row>
    <row r="230" spans="2:42" ht="27" customHeight="1">
      <c r="B230" s="4"/>
      <c r="C230" s="5"/>
      <c r="D230" s="6"/>
      <c r="E230" s="4"/>
      <c r="F230" s="4"/>
      <c r="G230" s="4"/>
      <c r="H230" s="6"/>
      <c r="I230" s="4"/>
      <c r="O230" s="4"/>
      <c r="R230" s="14"/>
      <c r="S230" s="1"/>
      <c r="X230" s="22"/>
      <c r="Y230" s="10"/>
      <c r="Z230" s="5"/>
      <c r="AB230" s="14"/>
      <c r="AD230" s="14"/>
      <c r="AE230" s="17"/>
      <c r="AG230" s="10"/>
      <c r="AH230" s="10"/>
      <c r="AI230" s="10"/>
      <c r="AK230" s="10"/>
      <c r="AL230">
        <f t="shared" si="14"/>
        <v>0</v>
      </c>
      <c r="AN230" s="166" t="e">
        <f t="shared" si="15"/>
        <v>#DIV/0!</v>
      </c>
      <c r="AO230" s="21"/>
      <c r="AP230" s="13" t="str">
        <f t="shared" si="16"/>
        <v xml:space="preserve">   </v>
      </c>
    </row>
    <row r="231" spans="2:42" ht="27" customHeight="1">
      <c r="B231" s="4"/>
      <c r="C231" s="5"/>
      <c r="D231" s="6"/>
      <c r="E231" s="4"/>
      <c r="F231" s="4"/>
      <c r="G231" s="4"/>
      <c r="H231" s="6"/>
      <c r="I231" s="4"/>
      <c r="O231" s="4"/>
      <c r="R231" s="14"/>
      <c r="S231" s="1"/>
      <c r="X231" s="22"/>
      <c r="Y231" s="10"/>
      <c r="Z231" s="5"/>
      <c r="AB231" s="14"/>
      <c r="AD231" s="14"/>
      <c r="AE231" s="17"/>
      <c r="AG231" s="10"/>
      <c r="AH231" s="10"/>
      <c r="AI231" s="10"/>
      <c r="AK231" s="10"/>
      <c r="AL231">
        <f t="shared" si="14"/>
        <v>0</v>
      </c>
      <c r="AN231" s="166" t="e">
        <f t="shared" si="15"/>
        <v>#DIV/0!</v>
      </c>
      <c r="AO231" s="21"/>
      <c r="AP231" s="13" t="str">
        <f t="shared" si="16"/>
        <v xml:space="preserve">   </v>
      </c>
    </row>
    <row r="232" spans="2:42" ht="27" customHeight="1">
      <c r="B232" s="4"/>
      <c r="C232" s="5"/>
      <c r="D232" s="6"/>
      <c r="E232" s="4"/>
      <c r="F232" s="4"/>
      <c r="G232" s="4"/>
      <c r="H232" s="6"/>
      <c r="I232" s="4"/>
      <c r="O232" s="4"/>
      <c r="R232" s="14"/>
      <c r="S232" s="1"/>
      <c r="X232" s="22"/>
      <c r="Y232" s="10"/>
      <c r="Z232" s="5"/>
      <c r="AB232" s="14"/>
      <c r="AD232" s="14"/>
      <c r="AE232" s="17"/>
      <c r="AG232" s="10"/>
      <c r="AH232" s="10"/>
      <c r="AI232" s="10"/>
      <c r="AK232" s="10"/>
      <c r="AL232">
        <f t="shared" si="14"/>
        <v>0</v>
      </c>
      <c r="AN232" s="166" t="e">
        <f t="shared" si="15"/>
        <v>#DIV/0!</v>
      </c>
      <c r="AO232" s="21"/>
      <c r="AP232" s="13" t="str">
        <f t="shared" si="16"/>
        <v xml:space="preserve">   </v>
      </c>
    </row>
    <row r="233" spans="2:42" ht="27" customHeight="1">
      <c r="B233" s="4"/>
      <c r="C233" s="5"/>
      <c r="D233" s="6"/>
      <c r="E233" s="4"/>
      <c r="F233" s="4"/>
      <c r="G233" s="4"/>
      <c r="H233" s="6"/>
      <c r="I233" s="4"/>
      <c r="O233" s="4"/>
      <c r="R233" s="14"/>
      <c r="S233" s="1"/>
      <c r="X233" s="22"/>
      <c r="Y233" s="10"/>
      <c r="Z233" s="5"/>
      <c r="AB233" s="14"/>
      <c r="AD233" s="14"/>
      <c r="AE233" s="17"/>
      <c r="AG233" s="10"/>
      <c r="AH233" s="10"/>
      <c r="AI233" s="10"/>
      <c r="AK233" s="10"/>
      <c r="AL233">
        <f t="shared" si="14"/>
        <v>0</v>
      </c>
      <c r="AN233" s="166" t="e">
        <f t="shared" si="15"/>
        <v>#DIV/0!</v>
      </c>
      <c r="AO233" s="21"/>
      <c r="AP233" s="13" t="str">
        <f t="shared" si="16"/>
        <v xml:space="preserve">   </v>
      </c>
    </row>
    <row r="234" spans="2:42" ht="27" customHeight="1">
      <c r="B234" s="4"/>
      <c r="C234" s="5"/>
      <c r="D234" s="6"/>
      <c r="E234" s="4"/>
      <c r="F234" s="4"/>
      <c r="G234" s="4"/>
      <c r="H234" s="6"/>
      <c r="I234" s="4"/>
      <c r="O234" s="4"/>
      <c r="R234" s="14"/>
      <c r="S234" s="1"/>
      <c r="X234" s="22"/>
      <c r="Y234" s="10"/>
      <c r="Z234" s="5"/>
      <c r="AB234" s="14"/>
      <c r="AD234" s="14"/>
      <c r="AE234" s="17"/>
      <c r="AG234" s="10"/>
      <c r="AH234" s="10"/>
      <c r="AI234" s="10"/>
      <c r="AK234" s="10"/>
      <c r="AL234">
        <f t="shared" si="14"/>
        <v>0</v>
      </c>
      <c r="AN234" s="166" t="e">
        <f t="shared" si="15"/>
        <v>#DIV/0!</v>
      </c>
      <c r="AO234" s="21"/>
      <c r="AP234" s="13" t="str">
        <f t="shared" si="16"/>
        <v xml:space="preserve">   </v>
      </c>
    </row>
    <row r="235" spans="2:42" ht="27" customHeight="1">
      <c r="B235" s="4"/>
      <c r="C235" s="5"/>
      <c r="D235" s="6"/>
      <c r="E235" s="4"/>
      <c r="F235" s="4"/>
      <c r="G235" s="4"/>
      <c r="H235" s="6"/>
      <c r="I235" s="4"/>
      <c r="O235" s="4"/>
      <c r="R235" s="14"/>
      <c r="S235" s="1"/>
      <c r="X235" s="22"/>
      <c r="Y235" s="10"/>
      <c r="Z235" s="5"/>
      <c r="AB235" s="14"/>
      <c r="AD235" s="14"/>
      <c r="AE235" s="17"/>
      <c r="AG235" s="10"/>
      <c r="AH235" s="10"/>
      <c r="AI235" s="10"/>
      <c r="AK235" s="10"/>
      <c r="AL235">
        <f t="shared" si="14"/>
        <v>0</v>
      </c>
      <c r="AN235" s="166" t="e">
        <f t="shared" si="15"/>
        <v>#DIV/0!</v>
      </c>
      <c r="AO235" s="21"/>
      <c r="AP235" s="13" t="str">
        <f t="shared" si="16"/>
        <v xml:space="preserve">   </v>
      </c>
    </row>
    <row r="236" spans="2:42" ht="27" customHeight="1">
      <c r="B236" s="4"/>
      <c r="C236" s="5"/>
      <c r="D236" s="6"/>
      <c r="E236" s="4"/>
      <c r="F236" s="4"/>
      <c r="G236" s="4"/>
      <c r="H236" s="6"/>
      <c r="I236" s="4"/>
      <c r="O236" s="4"/>
      <c r="R236" s="14"/>
      <c r="S236" s="1"/>
      <c r="X236" s="22"/>
      <c r="Y236" s="10"/>
      <c r="Z236" s="5"/>
      <c r="AB236" s="14"/>
      <c r="AD236" s="14"/>
      <c r="AE236" s="17"/>
      <c r="AG236" s="10"/>
      <c r="AH236" s="10"/>
      <c r="AI236" s="10"/>
      <c r="AK236" s="10"/>
      <c r="AL236">
        <f t="shared" si="14"/>
        <v>0</v>
      </c>
      <c r="AN236" s="166" t="e">
        <f t="shared" si="15"/>
        <v>#DIV/0!</v>
      </c>
      <c r="AO236" s="21"/>
      <c r="AP236" s="13" t="str">
        <f t="shared" si="16"/>
        <v xml:space="preserve">   </v>
      </c>
    </row>
    <row r="237" spans="2:42" ht="27" customHeight="1">
      <c r="B237" s="4"/>
      <c r="C237" s="5"/>
      <c r="D237" s="6"/>
      <c r="E237" s="4"/>
      <c r="F237" s="4"/>
      <c r="G237" s="4"/>
      <c r="H237" s="6"/>
      <c r="I237" s="4"/>
      <c r="O237" s="4"/>
      <c r="R237" s="14"/>
      <c r="S237" s="1"/>
      <c r="X237" s="22"/>
      <c r="Y237" s="10"/>
      <c r="Z237" s="5"/>
      <c r="AB237" s="14"/>
      <c r="AD237" s="14"/>
      <c r="AE237" s="17"/>
      <c r="AG237" s="10"/>
      <c r="AH237" s="10"/>
      <c r="AI237" s="10"/>
      <c r="AK237" s="10"/>
      <c r="AL237">
        <f t="shared" si="14"/>
        <v>0</v>
      </c>
      <c r="AN237" s="166" t="e">
        <f t="shared" si="15"/>
        <v>#DIV/0!</v>
      </c>
      <c r="AO237" s="21"/>
      <c r="AP237" s="13" t="str">
        <f t="shared" si="16"/>
        <v xml:space="preserve">   </v>
      </c>
    </row>
    <row r="238" spans="2:42" ht="27" customHeight="1">
      <c r="B238" s="4"/>
      <c r="C238" s="5"/>
      <c r="D238" s="6"/>
      <c r="E238" s="4"/>
      <c r="F238" s="4"/>
      <c r="G238" s="4"/>
      <c r="H238" s="6"/>
      <c r="I238" s="4"/>
      <c r="O238" s="4"/>
      <c r="R238" s="14"/>
      <c r="S238" s="1"/>
      <c r="X238" s="22"/>
      <c r="Y238" s="10"/>
      <c r="Z238" s="5"/>
      <c r="AB238" s="14"/>
      <c r="AD238" s="14"/>
      <c r="AE238" s="17"/>
      <c r="AG238" s="10"/>
      <c r="AH238" s="10"/>
      <c r="AI238" s="10"/>
      <c r="AK238" s="10"/>
      <c r="AL238">
        <f t="shared" si="14"/>
        <v>0</v>
      </c>
      <c r="AN238" s="166" t="e">
        <f t="shared" si="15"/>
        <v>#DIV/0!</v>
      </c>
      <c r="AO238" s="21"/>
      <c r="AP238" s="13" t="str">
        <f t="shared" si="16"/>
        <v xml:space="preserve">   </v>
      </c>
    </row>
    <row r="239" spans="2:42" ht="27" customHeight="1">
      <c r="B239" s="4"/>
      <c r="C239" s="5"/>
      <c r="D239" s="6"/>
      <c r="E239" s="4"/>
      <c r="F239" s="4"/>
      <c r="G239" s="4"/>
      <c r="H239" s="6"/>
      <c r="I239" s="4"/>
      <c r="O239" s="4"/>
      <c r="R239" s="14"/>
      <c r="S239" s="1"/>
      <c r="X239" s="22"/>
      <c r="Y239" s="10"/>
      <c r="Z239" s="5"/>
      <c r="AB239" s="14"/>
      <c r="AD239" s="14"/>
      <c r="AE239" s="17"/>
      <c r="AG239" s="10"/>
      <c r="AH239" s="10"/>
      <c r="AI239" s="10"/>
      <c r="AK239" s="10"/>
      <c r="AL239">
        <f t="shared" si="14"/>
        <v>0</v>
      </c>
      <c r="AN239" s="166" t="e">
        <f t="shared" si="15"/>
        <v>#DIV/0!</v>
      </c>
      <c r="AO239" s="21"/>
      <c r="AP239" s="13" t="str">
        <f t="shared" si="16"/>
        <v xml:space="preserve">   </v>
      </c>
    </row>
    <row r="240" spans="2:42" ht="27" customHeight="1">
      <c r="B240" s="4"/>
      <c r="C240" s="5"/>
      <c r="D240" s="6"/>
      <c r="E240" s="4"/>
      <c r="F240" s="4"/>
      <c r="G240" s="4"/>
      <c r="H240" s="6"/>
      <c r="I240" s="4"/>
      <c r="O240" s="4"/>
      <c r="R240" s="14"/>
      <c r="S240" s="1"/>
      <c r="X240" s="22"/>
      <c r="Y240" s="10"/>
      <c r="Z240" s="5"/>
      <c r="AB240" s="14"/>
      <c r="AD240" s="14"/>
      <c r="AE240" s="17"/>
      <c r="AG240" s="10"/>
      <c r="AH240" s="10"/>
      <c r="AI240" s="10"/>
      <c r="AK240" s="10"/>
      <c r="AL240">
        <f t="shared" si="14"/>
        <v>0</v>
      </c>
      <c r="AN240" s="166" t="e">
        <f t="shared" si="15"/>
        <v>#DIV/0!</v>
      </c>
      <c r="AO240" s="21"/>
      <c r="AP240" s="13" t="str">
        <f t="shared" si="16"/>
        <v xml:space="preserve">   </v>
      </c>
    </row>
    <row r="241" spans="2:42" ht="27" customHeight="1">
      <c r="B241" s="4"/>
      <c r="C241" s="5"/>
      <c r="D241" s="6"/>
      <c r="E241" s="4"/>
      <c r="F241" s="4"/>
      <c r="G241" s="4"/>
      <c r="H241" s="6"/>
      <c r="I241" s="4"/>
      <c r="O241" s="4"/>
      <c r="R241" s="14"/>
      <c r="S241" s="1"/>
      <c r="X241" s="22"/>
      <c r="Y241" s="10"/>
      <c r="Z241" s="5"/>
      <c r="AB241" s="14"/>
      <c r="AD241" s="14"/>
      <c r="AE241" s="17"/>
      <c r="AG241" s="10"/>
      <c r="AH241" s="10"/>
      <c r="AI241" s="10"/>
      <c r="AK241" s="10"/>
      <c r="AL241">
        <f t="shared" si="14"/>
        <v>0</v>
      </c>
      <c r="AN241" s="166" t="e">
        <f t="shared" si="15"/>
        <v>#DIV/0!</v>
      </c>
      <c r="AO241" s="21"/>
      <c r="AP241" s="13" t="str">
        <f t="shared" si="16"/>
        <v xml:space="preserve">   </v>
      </c>
    </row>
    <row r="242" spans="2:42" ht="27" customHeight="1">
      <c r="B242" s="4"/>
      <c r="C242" s="5"/>
      <c r="D242" s="6"/>
      <c r="E242" s="4"/>
      <c r="F242" s="4"/>
      <c r="G242" s="4"/>
      <c r="H242" s="6"/>
      <c r="I242" s="4"/>
      <c r="O242" s="4"/>
      <c r="R242" s="14"/>
      <c r="S242" s="1"/>
      <c r="X242" s="22"/>
      <c r="Y242" s="10"/>
      <c r="Z242" s="5"/>
      <c r="AB242" s="14"/>
      <c r="AD242" s="14"/>
      <c r="AE242" s="17"/>
      <c r="AG242" s="10"/>
      <c r="AH242" s="10"/>
      <c r="AI242" s="10"/>
      <c r="AK242" s="10"/>
      <c r="AL242">
        <f t="shared" si="14"/>
        <v>0</v>
      </c>
      <c r="AN242" s="166" t="e">
        <f t="shared" si="15"/>
        <v>#DIV/0!</v>
      </c>
      <c r="AO242" s="21"/>
      <c r="AP242" s="13" t="str">
        <f t="shared" si="16"/>
        <v xml:space="preserve">   </v>
      </c>
    </row>
    <row r="243" spans="2:42" ht="27" customHeight="1">
      <c r="B243" s="4"/>
      <c r="C243" s="5"/>
      <c r="D243" s="6"/>
      <c r="E243" s="4"/>
      <c r="F243" s="4"/>
      <c r="G243" s="4"/>
      <c r="H243" s="6"/>
      <c r="I243" s="4"/>
      <c r="O243" s="4"/>
      <c r="R243" s="14"/>
      <c r="S243" s="1"/>
      <c r="X243" s="22"/>
      <c r="Y243" s="10"/>
      <c r="Z243" s="5"/>
      <c r="AB243" s="14"/>
      <c r="AD243" s="14"/>
      <c r="AE243" s="17"/>
      <c r="AG243" s="10"/>
      <c r="AH243" s="10"/>
      <c r="AI243" s="10"/>
      <c r="AK243" s="10"/>
      <c r="AL243">
        <f t="shared" si="14"/>
        <v>0</v>
      </c>
      <c r="AN243" s="166" t="e">
        <f t="shared" si="15"/>
        <v>#DIV/0!</v>
      </c>
      <c r="AO243" s="21"/>
      <c r="AP243" s="13" t="str">
        <f t="shared" si="16"/>
        <v xml:space="preserve">   </v>
      </c>
    </row>
    <row r="244" spans="2:42" ht="27" customHeight="1">
      <c r="B244" s="4"/>
      <c r="C244" s="5"/>
      <c r="D244" s="6"/>
      <c r="E244" s="4"/>
      <c r="F244" s="4"/>
      <c r="G244" s="4"/>
      <c r="H244" s="6"/>
      <c r="I244" s="4"/>
      <c r="O244" s="4"/>
      <c r="R244" s="14"/>
      <c r="S244" s="1"/>
      <c r="X244" s="22"/>
      <c r="Y244" s="10"/>
      <c r="Z244" s="5"/>
      <c r="AB244" s="14"/>
      <c r="AD244" s="14"/>
      <c r="AE244" s="17"/>
      <c r="AG244" s="10"/>
      <c r="AH244" s="10"/>
      <c r="AI244" s="10"/>
      <c r="AK244" s="10"/>
      <c r="AL244">
        <f t="shared" si="14"/>
        <v>0</v>
      </c>
      <c r="AN244" s="166" t="e">
        <f t="shared" si="15"/>
        <v>#DIV/0!</v>
      </c>
      <c r="AO244" s="21"/>
      <c r="AP244" s="13" t="str">
        <f t="shared" si="16"/>
        <v xml:space="preserve">   </v>
      </c>
    </row>
    <row r="245" spans="2:42" ht="27" customHeight="1">
      <c r="B245" s="4"/>
      <c r="C245" s="5"/>
      <c r="D245" s="6"/>
      <c r="E245" s="4"/>
      <c r="F245" s="4"/>
      <c r="G245" s="4"/>
      <c r="H245" s="6"/>
      <c r="I245" s="4"/>
      <c r="O245" s="4"/>
      <c r="R245" s="14"/>
      <c r="S245" s="1"/>
      <c r="X245" s="22"/>
      <c r="Y245" s="10"/>
      <c r="Z245" s="5"/>
      <c r="AB245" s="14"/>
      <c r="AD245" s="14"/>
      <c r="AE245" s="17"/>
      <c r="AG245" s="10"/>
      <c r="AH245" s="10"/>
      <c r="AI245" s="10"/>
      <c r="AK245" s="10"/>
      <c r="AL245">
        <f t="shared" si="14"/>
        <v>0</v>
      </c>
      <c r="AN245" s="166" t="e">
        <f t="shared" si="15"/>
        <v>#DIV/0!</v>
      </c>
      <c r="AO245" s="21"/>
      <c r="AP245" s="13" t="str">
        <f t="shared" si="16"/>
        <v xml:space="preserve">   </v>
      </c>
    </row>
    <row r="246" spans="2:42" ht="27" customHeight="1">
      <c r="B246" s="4"/>
      <c r="C246" s="5"/>
      <c r="D246" s="6"/>
      <c r="E246" s="4"/>
      <c r="F246" s="4"/>
      <c r="G246" s="4"/>
      <c r="H246" s="6"/>
      <c r="I246" s="4"/>
      <c r="O246" s="4"/>
      <c r="R246" s="14"/>
      <c r="S246" s="1"/>
      <c r="X246" s="22"/>
      <c r="Y246" s="10"/>
      <c r="Z246" s="5"/>
      <c r="AB246" s="14"/>
      <c r="AD246" s="14"/>
      <c r="AE246" s="17"/>
      <c r="AG246" s="10"/>
      <c r="AH246" s="10"/>
      <c r="AI246" s="10"/>
      <c r="AK246" s="10"/>
      <c r="AL246">
        <f t="shared" si="14"/>
        <v>0</v>
      </c>
      <c r="AN246" s="166" t="e">
        <f t="shared" si="15"/>
        <v>#DIV/0!</v>
      </c>
      <c r="AO246" s="21"/>
      <c r="AP246" s="13" t="str">
        <f t="shared" si="16"/>
        <v xml:space="preserve">   </v>
      </c>
    </row>
    <row r="247" spans="2:42" ht="27" customHeight="1">
      <c r="B247" s="4"/>
      <c r="C247" s="5"/>
      <c r="D247" s="6"/>
      <c r="E247" s="4"/>
      <c r="F247" s="4"/>
      <c r="G247" s="4"/>
      <c r="H247" s="6"/>
      <c r="I247" s="4"/>
      <c r="O247" s="4"/>
      <c r="R247" s="14"/>
      <c r="S247" s="1"/>
      <c r="X247" s="22"/>
      <c r="Y247" s="10"/>
      <c r="Z247" s="5"/>
      <c r="AB247" s="14"/>
      <c r="AD247" s="14"/>
      <c r="AE247" s="17"/>
      <c r="AG247" s="10"/>
      <c r="AH247" s="10"/>
      <c r="AI247" s="10"/>
      <c r="AK247" s="10"/>
      <c r="AL247">
        <f t="shared" si="14"/>
        <v>0</v>
      </c>
      <c r="AN247" s="166" t="e">
        <f t="shared" si="15"/>
        <v>#DIV/0!</v>
      </c>
      <c r="AO247" s="21"/>
      <c r="AP247" s="13" t="str">
        <f t="shared" si="16"/>
        <v xml:space="preserve">   </v>
      </c>
    </row>
    <row r="248" spans="2:42" ht="27" customHeight="1">
      <c r="B248" s="4"/>
      <c r="C248" s="5"/>
      <c r="D248" s="6"/>
      <c r="E248" s="4"/>
      <c r="F248" s="4"/>
      <c r="G248" s="4"/>
      <c r="H248" s="6"/>
      <c r="I248" s="4"/>
      <c r="O248" s="4"/>
      <c r="R248" s="14"/>
      <c r="S248" s="1"/>
      <c r="X248" s="22"/>
      <c r="Y248" s="10"/>
      <c r="Z248" s="5"/>
      <c r="AB248" s="14"/>
      <c r="AD248" s="14"/>
      <c r="AE248" s="17"/>
      <c r="AG248" s="10"/>
      <c r="AH248" s="10"/>
      <c r="AI248" s="10"/>
      <c r="AK248" s="10"/>
      <c r="AL248">
        <f t="shared" si="14"/>
        <v>0</v>
      </c>
      <c r="AN248" s="166" t="e">
        <f t="shared" si="15"/>
        <v>#DIV/0!</v>
      </c>
      <c r="AO248" s="21"/>
      <c r="AP248" s="13" t="str">
        <f t="shared" si="16"/>
        <v xml:space="preserve">   </v>
      </c>
    </row>
    <row r="249" spans="2:42" ht="27" customHeight="1">
      <c r="B249" s="4"/>
      <c r="C249" s="5"/>
      <c r="D249" s="6"/>
      <c r="E249" s="4"/>
      <c r="F249" s="4"/>
      <c r="G249" s="4"/>
      <c r="H249" s="6"/>
      <c r="I249" s="4"/>
      <c r="O249" s="4"/>
      <c r="R249" s="14"/>
      <c r="S249" s="1"/>
      <c r="X249" s="22"/>
      <c r="Y249" s="10"/>
      <c r="Z249" s="5"/>
      <c r="AB249" s="14"/>
      <c r="AD249" s="14"/>
      <c r="AE249" s="17"/>
      <c r="AG249" s="10"/>
      <c r="AH249" s="10"/>
      <c r="AI249" s="10"/>
      <c r="AK249" s="10"/>
      <c r="AL249">
        <f t="shared" si="14"/>
        <v>0</v>
      </c>
      <c r="AN249" s="166" t="e">
        <f t="shared" si="15"/>
        <v>#DIV/0!</v>
      </c>
      <c r="AO249" s="21"/>
      <c r="AP249" s="13" t="str">
        <f t="shared" si="16"/>
        <v xml:space="preserve">   </v>
      </c>
    </row>
    <row r="250" spans="2:42" ht="27" customHeight="1">
      <c r="B250" s="4"/>
      <c r="C250" s="5"/>
      <c r="D250" s="6"/>
      <c r="E250" s="4"/>
      <c r="F250" s="4"/>
      <c r="G250" s="4"/>
      <c r="H250" s="6"/>
      <c r="I250" s="4"/>
      <c r="O250" s="4"/>
      <c r="R250" s="14"/>
      <c r="S250" s="1"/>
      <c r="X250" s="22"/>
      <c r="Y250" s="10"/>
      <c r="Z250" s="5"/>
      <c r="AB250" s="14"/>
      <c r="AD250" s="14"/>
      <c r="AE250" s="17"/>
      <c r="AG250" s="10"/>
      <c r="AH250" s="10"/>
      <c r="AI250" s="10"/>
      <c r="AK250" s="10"/>
      <c r="AL250">
        <f t="shared" si="14"/>
        <v>0</v>
      </c>
      <c r="AN250" s="166" t="e">
        <f t="shared" si="15"/>
        <v>#DIV/0!</v>
      </c>
      <c r="AO250" s="21"/>
      <c r="AP250" s="13" t="str">
        <f t="shared" si="16"/>
        <v xml:space="preserve">   </v>
      </c>
    </row>
    <row r="251" spans="2:42" ht="27" customHeight="1">
      <c r="B251" s="4"/>
      <c r="C251" s="5"/>
      <c r="D251" s="6"/>
      <c r="E251" s="4"/>
      <c r="F251" s="4"/>
      <c r="G251" s="4"/>
      <c r="H251" s="6"/>
      <c r="I251" s="4"/>
      <c r="O251" s="4"/>
      <c r="R251" s="14"/>
      <c r="S251" s="1"/>
      <c r="X251" s="22"/>
      <c r="Y251" s="10"/>
      <c r="Z251" s="5"/>
      <c r="AB251" s="14"/>
      <c r="AD251" s="14"/>
      <c r="AE251" s="17"/>
      <c r="AG251" s="10"/>
      <c r="AH251" s="10"/>
      <c r="AI251" s="10"/>
      <c r="AK251" s="10"/>
      <c r="AL251">
        <f t="shared" si="14"/>
        <v>0</v>
      </c>
      <c r="AN251" s="166" t="e">
        <f t="shared" si="15"/>
        <v>#DIV/0!</v>
      </c>
      <c r="AO251" s="21"/>
      <c r="AP251" s="13" t="str">
        <f t="shared" si="16"/>
        <v xml:space="preserve">   </v>
      </c>
    </row>
    <row r="252" spans="2:42" ht="27" customHeight="1">
      <c r="B252" s="4"/>
      <c r="C252" s="5"/>
      <c r="D252" s="6"/>
      <c r="E252" s="4"/>
      <c r="F252" s="4"/>
      <c r="G252" s="4"/>
      <c r="H252" s="6"/>
      <c r="I252" s="4"/>
      <c r="O252" s="4"/>
      <c r="R252" s="14"/>
      <c r="S252" s="1"/>
      <c r="X252" s="22"/>
      <c r="Y252" s="10"/>
      <c r="Z252" s="5"/>
      <c r="AB252" s="14"/>
      <c r="AD252" s="14"/>
      <c r="AE252" s="17"/>
      <c r="AG252" s="10"/>
      <c r="AH252" s="10"/>
      <c r="AI252" s="10"/>
      <c r="AK252" s="10"/>
      <c r="AL252">
        <f t="shared" si="14"/>
        <v>0</v>
      </c>
      <c r="AN252" s="166" t="e">
        <f t="shared" si="15"/>
        <v>#DIV/0!</v>
      </c>
      <c r="AO252" s="21"/>
      <c r="AP252" s="13" t="str">
        <f t="shared" si="16"/>
        <v xml:space="preserve">   </v>
      </c>
    </row>
    <row r="253" spans="2:42" ht="27" customHeight="1">
      <c r="B253" s="4"/>
      <c r="C253" s="5"/>
      <c r="D253" s="6"/>
      <c r="E253" s="4"/>
      <c r="F253" s="4"/>
      <c r="G253" s="4"/>
      <c r="H253" s="6"/>
      <c r="I253" s="4"/>
      <c r="O253" s="4"/>
      <c r="R253" s="14"/>
      <c r="S253" s="1"/>
      <c r="X253" s="22"/>
      <c r="Y253" s="10"/>
      <c r="Z253" s="5"/>
      <c r="AB253" s="14"/>
      <c r="AD253" s="14"/>
      <c r="AE253" s="17"/>
      <c r="AG253" s="10"/>
      <c r="AH253" s="10"/>
      <c r="AI253" s="10"/>
      <c r="AK253" s="10"/>
      <c r="AL253">
        <f t="shared" si="14"/>
        <v>0</v>
      </c>
      <c r="AN253" s="166" t="e">
        <f t="shared" si="15"/>
        <v>#DIV/0!</v>
      </c>
      <c r="AO253" s="21"/>
      <c r="AP253" s="13" t="str">
        <f t="shared" si="16"/>
        <v xml:space="preserve">   </v>
      </c>
    </row>
    <row r="254" spans="2:42" ht="27" customHeight="1">
      <c r="B254" s="4"/>
      <c r="C254" s="5"/>
      <c r="D254" s="6"/>
      <c r="E254" s="4"/>
      <c r="F254" s="4"/>
      <c r="G254" s="4"/>
      <c r="H254" s="6"/>
      <c r="I254" s="4"/>
      <c r="O254" s="4"/>
      <c r="R254" s="14"/>
      <c r="S254" s="1"/>
      <c r="X254" s="22"/>
      <c r="Y254" s="10"/>
      <c r="Z254" s="5"/>
      <c r="AB254" s="14"/>
      <c r="AD254" s="14"/>
      <c r="AE254" s="17"/>
      <c r="AG254" s="10"/>
      <c r="AH254" s="10"/>
      <c r="AI254" s="10"/>
      <c r="AK254" s="10"/>
      <c r="AL254">
        <f t="shared" si="14"/>
        <v>0</v>
      </c>
      <c r="AN254" s="166" t="e">
        <f t="shared" si="15"/>
        <v>#DIV/0!</v>
      </c>
      <c r="AO254" s="21"/>
      <c r="AP254" s="13" t="str">
        <f t="shared" si="16"/>
        <v xml:space="preserve">   </v>
      </c>
    </row>
    <row r="255" spans="2:42" ht="27" customHeight="1">
      <c r="B255" s="4"/>
      <c r="C255" s="5"/>
      <c r="D255" s="6"/>
      <c r="E255" s="4"/>
      <c r="F255" s="4"/>
      <c r="G255" s="4"/>
      <c r="H255" s="6"/>
      <c r="I255" s="4"/>
      <c r="O255" s="4"/>
      <c r="R255" s="14"/>
      <c r="S255" s="1"/>
      <c r="X255" s="22"/>
      <c r="Y255" s="10"/>
      <c r="Z255" s="5"/>
      <c r="AB255" s="14"/>
      <c r="AD255" s="14"/>
      <c r="AE255" s="17"/>
      <c r="AG255" s="10"/>
      <c r="AH255" s="10"/>
      <c r="AI255" s="10"/>
      <c r="AK255" s="10"/>
      <c r="AL255">
        <f t="shared" si="14"/>
        <v>0</v>
      </c>
      <c r="AN255" s="166" t="e">
        <f t="shared" si="15"/>
        <v>#DIV/0!</v>
      </c>
      <c r="AO255" s="21"/>
      <c r="AP255" s="13" t="str">
        <f t="shared" si="16"/>
        <v xml:space="preserve">   </v>
      </c>
    </row>
    <row r="256" spans="2:42" ht="27" customHeight="1">
      <c r="B256" s="4"/>
      <c r="C256" s="5"/>
      <c r="D256" s="6"/>
      <c r="E256" s="4"/>
      <c r="F256" s="4"/>
      <c r="G256" s="4"/>
      <c r="H256" s="6"/>
      <c r="I256" s="4"/>
      <c r="O256" s="4"/>
      <c r="R256" s="14"/>
      <c r="S256" s="1"/>
      <c r="X256" s="22"/>
      <c r="Y256" s="10"/>
      <c r="Z256" s="5"/>
      <c r="AB256" s="14"/>
      <c r="AD256" s="14"/>
      <c r="AE256" s="17"/>
      <c r="AG256" s="10"/>
      <c r="AH256" s="10"/>
      <c r="AI256" s="10"/>
      <c r="AK256" s="10"/>
      <c r="AL256">
        <f t="shared" si="14"/>
        <v>0</v>
      </c>
      <c r="AN256" s="166" t="e">
        <f t="shared" si="15"/>
        <v>#DIV/0!</v>
      </c>
      <c r="AO256" s="21"/>
      <c r="AP256" s="13" t="str">
        <f t="shared" si="16"/>
        <v xml:space="preserve">   </v>
      </c>
    </row>
    <row r="257" spans="2:42" ht="27" customHeight="1">
      <c r="B257" s="4"/>
      <c r="C257" s="5"/>
      <c r="D257" s="6"/>
      <c r="E257" s="4"/>
      <c r="F257" s="4"/>
      <c r="G257" s="4"/>
      <c r="H257" s="6"/>
      <c r="I257" s="4"/>
      <c r="O257" s="4"/>
      <c r="R257" s="14"/>
      <c r="S257" s="1"/>
      <c r="X257" s="22"/>
      <c r="Y257" s="10"/>
      <c r="Z257" s="5"/>
      <c r="AB257" s="14"/>
      <c r="AD257" s="14"/>
      <c r="AE257" s="17"/>
      <c r="AG257" s="10"/>
      <c r="AH257" s="10"/>
      <c r="AI257" s="10"/>
      <c r="AK257" s="10"/>
      <c r="AL257">
        <f t="shared" si="14"/>
        <v>0</v>
      </c>
      <c r="AN257" s="166" t="e">
        <f t="shared" si="15"/>
        <v>#DIV/0!</v>
      </c>
      <c r="AO257" s="21"/>
      <c r="AP257" s="13" t="str">
        <f t="shared" si="16"/>
        <v xml:space="preserve">   </v>
      </c>
    </row>
  </sheetData>
  <autoFilter ref="A2:XEP257"/>
  <mergeCells count="9">
    <mergeCell ref="A38:A51"/>
    <mergeCell ref="AJ1:AK1"/>
    <mergeCell ref="AO1:AT1"/>
    <mergeCell ref="B1:M1"/>
    <mergeCell ref="N1:S1"/>
    <mergeCell ref="T1:Y1"/>
    <mergeCell ref="Z1:AE1"/>
    <mergeCell ref="AF1:AG1"/>
    <mergeCell ref="AH1:AI1"/>
  </mergeCells>
  <phoneticPr fontId="11" type="noConversion"/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DATA!$C$3:$C$39</xm:f>
          </x14:formula1>
          <xm:sqref>C3:C10 E3 C12:C257</xm:sqref>
        </x14:dataValidation>
        <x14:dataValidation type="list" allowBlank="1" showInputMessage="1" showErrorMessage="1">
          <x14:formula1>
            <xm:f>DATA!$G$3:$G$8</xm:f>
          </x14:formula1>
          <xm:sqref>L96:L257 K3:K257</xm:sqref>
        </x14:dataValidation>
        <x14:dataValidation type="list" allowBlank="1" showInputMessage="1" showErrorMessage="1">
          <x14:formula1>
            <xm:f>DATA!$E$3:$E$5</xm:f>
          </x14:formula1>
          <xm:sqref>F3:F257</xm:sqref>
        </x14:dataValidation>
        <x14:dataValidation type="list" allowBlank="1" showInputMessage="1" showErrorMessage="1">
          <x14:formula1>
            <xm:f>DATA!$F$3:$F$9</xm:f>
          </x14:formula1>
          <xm:sqref>I3:I257</xm:sqref>
        </x14:dataValidation>
        <x14:dataValidation type="list" allowBlank="1" showInputMessage="1" showErrorMessage="1">
          <x14:formula1>
            <xm:f>DATA!$H$3:$H$13</xm:f>
          </x14:formula1>
          <xm:sqref>O3:O257</xm:sqref>
        </x14:dataValidation>
        <x14:dataValidation type="list" allowBlank="1" showInputMessage="1" showErrorMessage="1">
          <x14:formula1>
            <xm:f>DATA!$B$3:$B$14</xm:f>
          </x14:formula1>
          <xm:sqref>B3:B257</xm:sqref>
        </x14:dataValidation>
        <x14:dataValidation type="list" allowBlank="1" showInputMessage="1" showErrorMessage="1">
          <x14:formula1>
            <xm:f>DATA!$I$3:$I$8</xm:f>
          </x14:formula1>
          <xm:sqref>T3:T257</xm:sqref>
        </x14:dataValidation>
        <x14:dataValidation type="list" allowBlank="1" showInputMessage="1" showErrorMessage="1">
          <x14:formula1>
            <xm:f>DATA!$D$3:$D$43</xm:f>
          </x14:formula1>
          <xm:sqref>E4:E257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O276"/>
  <sheetViews>
    <sheetView tabSelected="1" topLeftCell="Y43" zoomScale="70" zoomScaleNormal="70" workbookViewId="0">
      <selection activeCell="AI56" sqref="AI56"/>
    </sheetView>
  </sheetViews>
  <sheetFormatPr baseColWidth="10" defaultRowHeight="15"/>
  <cols>
    <col min="1" max="1" width="46.85546875" customWidth="1"/>
    <col min="3" max="3" width="40.140625" customWidth="1"/>
    <col min="4" max="4" width="16.85546875" customWidth="1"/>
    <col min="5" max="5" width="19" customWidth="1"/>
    <col min="6" max="6" width="10.85546875" customWidth="1"/>
    <col min="7" max="7" width="16.85546875" customWidth="1"/>
    <col min="8" max="9" width="10.85546875" hidden="1" customWidth="1"/>
    <col min="10" max="12" width="22.85546875" hidden="1" customWidth="1"/>
    <col min="13" max="13" width="21.85546875" style="9" customWidth="1"/>
    <col min="14" max="14" width="25.5703125" customWidth="1"/>
    <col min="15" max="15" width="19" style="158" customWidth="1"/>
    <col min="16" max="16" width="24.42578125" style="10" hidden="1" customWidth="1"/>
    <col min="17" max="17" width="11.42578125" hidden="1" customWidth="1"/>
    <col min="18" max="18" width="17.5703125" customWidth="1"/>
    <col min="19" max="19" width="18" style="6" hidden="1" customWidth="1"/>
    <col min="20" max="20" width="14.5703125" style="6" hidden="1" customWidth="1"/>
    <col min="21" max="21" width="20" style="6" hidden="1" customWidth="1"/>
    <col min="22" max="22" width="19" hidden="1" customWidth="1"/>
    <col min="23" max="23" width="14.85546875" hidden="1" customWidth="1"/>
    <col min="24" max="24" width="31.140625" customWidth="1"/>
    <col min="25" max="25" width="21.42578125" customWidth="1"/>
    <col min="26" max="26" width="16.5703125" style="158" customWidth="1"/>
    <col min="27" max="27" width="19" customWidth="1"/>
    <col min="28" max="28" width="15.42578125" style="10" customWidth="1"/>
    <col min="29" max="29" width="27.42578125" customWidth="1"/>
    <col min="30" max="30" width="18.5703125" customWidth="1"/>
    <col min="31" max="31" width="16" hidden="1" customWidth="1"/>
    <col min="32" max="32" width="17" hidden="1" customWidth="1"/>
    <col min="33" max="33" width="16.85546875" hidden="1" customWidth="1"/>
    <col min="34" max="34" width="18.42578125" hidden="1" customWidth="1"/>
    <col min="35" max="35" width="24.140625" customWidth="1"/>
    <col min="36" max="36" width="39.85546875" customWidth="1"/>
    <col min="37" max="37" width="20.42578125" customWidth="1"/>
    <col min="38" max="38" width="19" bestFit="1" customWidth="1"/>
    <col min="39" max="39" width="14" style="11" customWidth="1"/>
    <col min="40" max="40" width="15.5703125" style="12" customWidth="1"/>
    <col min="41" max="41" width="39.5703125" customWidth="1"/>
    <col min="42" max="42" width="19.42578125" bestFit="1" customWidth="1"/>
    <col min="44" max="44" width="20.5703125" customWidth="1"/>
    <col min="45" max="45" width="14" bestFit="1" customWidth="1"/>
  </cols>
  <sheetData>
    <row r="1" spans="1:16369" s="8" customFormat="1" ht="25.5" customHeight="1">
      <c r="A1" s="3"/>
      <c r="B1" s="172" t="s">
        <v>153</v>
      </c>
      <c r="C1" s="173"/>
      <c r="D1" s="173"/>
      <c r="E1" s="173"/>
      <c r="F1" s="173"/>
      <c r="G1" s="173"/>
      <c r="H1" s="173"/>
      <c r="I1" s="173"/>
      <c r="J1" s="173"/>
      <c r="K1" s="173"/>
      <c r="L1" s="174"/>
      <c r="M1" s="172" t="s">
        <v>0</v>
      </c>
      <c r="N1" s="173"/>
      <c r="O1" s="173"/>
      <c r="P1" s="173"/>
      <c r="Q1" s="173"/>
      <c r="R1" s="174"/>
      <c r="S1" s="172" t="s">
        <v>1</v>
      </c>
      <c r="T1" s="173"/>
      <c r="U1" s="173"/>
      <c r="V1" s="173"/>
      <c r="W1" s="173"/>
      <c r="X1" s="174"/>
      <c r="Y1" s="175" t="s">
        <v>2</v>
      </c>
      <c r="Z1" s="176"/>
      <c r="AA1" s="176"/>
      <c r="AB1" s="176"/>
      <c r="AC1" s="176"/>
      <c r="AD1" s="177"/>
      <c r="AE1" s="175" t="s">
        <v>161</v>
      </c>
      <c r="AF1" s="177"/>
      <c r="AG1" s="175" t="s">
        <v>3</v>
      </c>
      <c r="AH1" s="176"/>
      <c r="AI1" s="176" t="s">
        <v>142</v>
      </c>
      <c r="AJ1" s="177"/>
      <c r="AK1" s="18" t="s">
        <v>162</v>
      </c>
      <c r="AL1" s="19" t="s">
        <v>4</v>
      </c>
      <c r="AM1" s="168">
        <v>20.2683</v>
      </c>
      <c r="AN1" s="169" t="s">
        <v>163</v>
      </c>
      <c r="AO1" s="170"/>
      <c r="AP1" s="170"/>
      <c r="AQ1" s="170"/>
      <c r="AR1" s="170"/>
      <c r="AS1" s="171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</row>
    <row r="2" spans="1:16369" s="16" customFormat="1" ht="48" customHeight="1" thickBot="1">
      <c r="A2" s="23" t="s">
        <v>144</v>
      </c>
      <c r="B2" s="24" t="s">
        <v>6</v>
      </c>
      <c r="C2" s="25" t="s">
        <v>7</v>
      </c>
      <c r="D2" s="25" t="s">
        <v>8</v>
      </c>
      <c r="E2" s="25" t="s">
        <v>9</v>
      </c>
      <c r="F2" s="25" t="s">
        <v>10</v>
      </c>
      <c r="G2" s="25" t="s">
        <v>11</v>
      </c>
      <c r="H2" s="26" t="s">
        <v>12</v>
      </c>
      <c r="I2" s="26" t="s">
        <v>13</v>
      </c>
      <c r="J2" s="26" t="s">
        <v>14</v>
      </c>
      <c r="K2" s="26" t="s">
        <v>152</v>
      </c>
      <c r="L2" s="27" t="s">
        <v>5</v>
      </c>
      <c r="M2" s="28" t="s">
        <v>15</v>
      </c>
      <c r="N2" s="29" t="s">
        <v>16</v>
      </c>
      <c r="O2" s="155" t="s">
        <v>17</v>
      </c>
      <c r="P2" s="30" t="s">
        <v>18</v>
      </c>
      <c r="Q2" s="25" t="s">
        <v>19</v>
      </c>
      <c r="R2" s="31" t="s">
        <v>20</v>
      </c>
      <c r="S2" s="24" t="s">
        <v>21</v>
      </c>
      <c r="T2" s="32" t="s">
        <v>22</v>
      </c>
      <c r="U2" s="33" t="s">
        <v>23</v>
      </c>
      <c r="V2" s="34" t="s">
        <v>24</v>
      </c>
      <c r="W2" s="35" t="s">
        <v>160</v>
      </c>
      <c r="X2" s="36" t="s">
        <v>25</v>
      </c>
      <c r="Y2" s="37" t="s">
        <v>26</v>
      </c>
      <c r="Z2" s="33" t="s">
        <v>27</v>
      </c>
      <c r="AA2" s="30" t="s">
        <v>28</v>
      </c>
      <c r="AB2" s="30" t="s">
        <v>29</v>
      </c>
      <c r="AC2" s="30" t="s">
        <v>165</v>
      </c>
      <c r="AD2" s="31" t="s">
        <v>30</v>
      </c>
      <c r="AE2" s="24" t="s">
        <v>31</v>
      </c>
      <c r="AF2" s="31" t="s">
        <v>30</v>
      </c>
      <c r="AG2" s="24" t="s">
        <v>31</v>
      </c>
      <c r="AH2" s="25" t="s">
        <v>30</v>
      </c>
      <c r="AI2" s="25" t="s">
        <v>31</v>
      </c>
      <c r="AJ2" s="25" t="s">
        <v>30</v>
      </c>
      <c r="AK2" s="24" t="s">
        <v>32</v>
      </c>
      <c r="AL2" s="25" t="s">
        <v>33</v>
      </c>
      <c r="AM2" s="31" t="s">
        <v>34</v>
      </c>
      <c r="AN2" s="38" t="s">
        <v>164</v>
      </c>
      <c r="AO2" s="25" t="s">
        <v>35</v>
      </c>
      <c r="AP2" s="25" t="s">
        <v>36</v>
      </c>
      <c r="AQ2" s="25" t="s">
        <v>37</v>
      </c>
      <c r="AR2" s="25" t="s">
        <v>38</v>
      </c>
      <c r="AS2" s="31" t="s">
        <v>39</v>
      </c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</row>
    <row r="3" spans="1:16369" ht="43.5" customHeight="1">
      <c r="B3" s="4" t="s">
        <v>57</v>
      </c>
      <c r="C3" s="5" t="s">
        <v>125</v>
      </c>
      <c r="D3" s="6" t="s">
        <v>166</v>
      </c>
      <c r="E3" s="5" t="s">
        <v>125</v>
      </c>
      <c r="F3" s="4" t="s">
        <v>40</v>
      </c>
      <c r="G3" s="4" t="s">
        <v>2031</v>
      </c>
      <c r="H3" s="6" t="s">
        <v>167</v>
      </c>
      <c r="I3" s="4" t="s">
        <v>58</v>
      </c>
      <c r="J3" s="9" t="s">
        <v>2062</v>
      </c>
      <c r="K3" t="s">
        <v>155</v>
      </c>
      <c r="L3" s="39"/>
      <c r="M3" t="s">
        <v>2069</v>
      </c>
      <c r="N3" s="4" t="s">
        <v>74</v>
      </c>
      <c r="O3" s="184">
        <v>10127561</v>
      </c>
      <c r="P3" s="10">
        <v>0</v>
      </c>
      <c r="Q3" s="10">
        <v>0</v>
      </c>
      <c r="R3" s="1">
        <v>1070</v>
      </c>
      <c r="S3" s="6" t="s">
        <v>146</v>
      </c>
      <c r="T3" s="6">
        <v>3931</v>
      </c>
      <c r="U3" s="6">
        <v>4015465</v>
      </c>
      <c r="V3" s="6"/>
      <c r="W3" s="89">
        <v>45652</v>
      </c>
      <c r="X3" s="10">
        <v>431554</v>
      </c>
      <c r="Y3" s="163" t="s">
        <v>1612</v>
      </c>
      <c r="Z3" s="186" t="s">
        <v>2110</v>
      </c>
      <c r="AA3" s="14">
        <v>114260</v>
      </c>
      <c r="AB3" s="14"/>
      <c r="AC3" s="10">
        <v>26030.400000000001</v>
      </c>
      <c r="AD3" s="17">
        <f t="shared" ref="AD3:AD45" si="0">AA3+AB3+AC3</f>
        <v>140290.4</v>
      </c>
      <c r="AE3" t="s">
        <v>1790</v>
      </c>
      <c r="AF3" s="10">
        <v>2204</v>
      </c>
      <c r="AI3">
        <v>10464</v>
      </c>
      <c r="AJ3" s="43">
        <v>20300</v>
      </c>
      <c r="AK3" s="114">
        <f>R3*$AM$1</f>
        <v>21687.080999999998</v>
      </c>
      <c r="AM3" s="167">
        <f>AK3/X3</f>
        <v>5.0253458431621531E-2</v>
      </c>
      <c r="AN3" s="45" t="s">
        <v>2111</v>
      </c>
      <c r="AO3" s="13" t="str">
        <f t="shared" ref="AO3:AO34" si="1">+C3&amp;" "&amp;D3&amp;" "&amp;" "&amp;U3</f>
        <v>Ecuador #1  4015465</v>
      </c>
      <c r="AP3" s="13"/>
    </row>
    <row r="4" spans="1:16369" ht="51.75" customHeight="1">
      <c r="B4" s="4" t="s">
        <v>57</v>
      </c>
      <c r="C4" s="5" t="s">
        <v>45</v>
      </c>
      <c r="D4" s="6" t="s">
        <v>1120</v>
      </c>
      <c r="E4" s="4" t="s">
        <v>45</v>
      </c>
      <c r="F4" s="4" t="s">
        <v>40</v>
      </c>
      <c r="G4" s="40" t="s">
        <v>2032</v>
      </c>
      <c r="H4" s="6" t="s">
        <v>167</v>
      </c>
      <c r="I4" s="6" t="s">
        <v>1930</v>
      </c>
      <c r="J4" s="82" t="s">
        <v>2046</v>
      </c>
      <c r="K4" t="s">
        <v>155</v>
      </c>
      <c r="M4" t="s">
        <v>1905</v>
      </c>
      <c r="N4" s="4" t="s">
        <v>74</v>
      </c>
      <c r="O4" s="184">
        <v>10127460</v>
      </c>
      <c r="P4" s="10">
        <v>2940</v>
      </c>
      <c r="Q4" s="10">
        <v>0</v>
      </c>
      <c r="R4" s="1">
        <f t="shared" ref="R4:R44" si="2">P4+Q4</f>
        <v>2940</v>
      </c>
      <c r="S4" s="6" t="s">
        <v>147</v>
      </c>
      <c r="T4" s="6">
        <v>3921</v>
      </c>
      <c r="U4" s="6">
        <v>4020555</v>
      </c>
      <c r="V4" s="6"/>
      <c r="W4" s="89">
        <v>45646</v>
      </c>
      <c r="X4" s="10">
        <v>3919400</v>
      </c>
      <c r="Y4" s="163" t="s">
        <v>1243</v>
      </c>
      <c r="Z4" s="187" t="s">
        <v>2104</v>
      </c>
      <c r="AA4" s="14">
        <f>126904+51688.55</f>
        <v>178592.55</v>
      </c>
      <c r="AB4" s="14"/>
      <c r="AC4" s="10"/>
      <c r="AD4" s="17">
        <f t="shared" si="0"/>
        <v>178592.55</v>
      </c>
      <c r="AE4" s="17"/>
      <c r="AG4" s="10"/>
      <c r="AH4" s="10"/>
      <c r="AI4">
        <v>10692</v>
      </c>
      <c r="AJ4" s="43">
        <v>19279.2</v>
      </c>
      <c r="AK4" s="114">
        <f t="shared" ref="AK4:AK67" si="3">R4*$AM$1</f>
        <v>59588.802000000003</v>
      </c>
      <c r="AM4" s="167">
        <f t="shared" ref="AM4:AM67" si="4">AK4/X4</f>
        <v>1.5203552074297088E-2</v>
      </c>
      <c r="AN4" s="164" t="s">
        <v>2105</v>
      </c>
      <c r="AO4" s="13" t="str">
        <f t="shared" si="1"/>
        <v>Colombia #17  4020555</v>
      </c>
      <c r="AP4" s="13"/>
    </row>
    <row r="5" spans="1:16369" ht="27" customHeight="1">
      <c r="B5" s="4" t="s">
        <v>57</v>
      </c>
      <c r="C5" s="5" t="s">
        <v>84</v>
      </c>
      <c r="D5" s="6" t="s">
        <v>175</v>
      </c>
      <c r="E5" s="4" t="s">
        <v>84</v>
      </c>
      <c r="F5" s="4" t="s">
        <v>40</v>
      </c>
      <c r="G5" s="4" t="s">
        <v>2033</v>
      </c>
      <c r="H5" s="6" t="s">
        <v>167</v>
      </c>
      <c r="I5" s="4" t="s">
        <v>58</v>
      </c>
      <c r="J5" t="s">
        <v>2047</v>
      </c>
      <c r="K5" t="s">
        <v>155</v>
      </c>
      <c r="M5" t="s">
        <v>1931</v>
      </c>
      <c r="N5" s="4" t="s">
        <v>42</v>
      </c>
      <c r="O5" s="184" t="s">
        <v>2100</v>
      </c>
      <c r="P5" s="10">
        <v>590</v>
      </c>
      <c r="Q5" s="10">
        <v>0</v>
      </c>
      <c r="R5" s="1">
        <f t="shared" si="2"/>
        <v>590</v>
      </c>
      <c r="S5" s="6" t="s">
        <v>147</v>
      </c>
      <c r="T5" s="6">
        <v>3921</v>
      </c>
      <c r="U5" s="6">
        <v>4021643</v>
      </c>
      <c r="V5" s="6"/>
      <c r="W5" s="89">
        <v>45646</v>
      </c>
      <c r="X5" s="10">
        <v>458011</v>
      </c>
      <c r="Y5" s="161" t="s">
        <v>42</v>
      </c>
      <c r="Z5" s="188">
        <v>74479</v>
      </c>
      <c r="AA5" s="14">
        <v>80930.259999999995</v>
      </c>
      <c r="AB5" s="14"/>
      <c r="AC5" s="10"/>
      <c r="AD5" s="17">
        <f t="shared" si="0"/>
        <v>80930.259999999995</v>
      </c>
      <c r="AE5" s="17"/>
      <c r="AG5" s="10"/>
      <c r="AH5" s="10"/>
      <c r="AI5">
        <v>10698</v>
      </c>
      <c r="AJ5" s="43">
        <v>9639.6</v>
      </c>
      <c r="AK5" s="114">
        <f t="shared" si="3"/>
        <v>11958.297</v>
      </c>
      <c r="AM5" s="167">
        <f t="shared" si="4"/>
        <v>2.6109191700636011E-2</v>
      </c>
      <c r="AN5" s="164" t="s">
        <v>2101</v>
      </c>
      <c r="AO5" s="13" t="str">
        <f t="shared" si="1"/>
        <v>Brasil #5  4021643</v>
      </c>
      <c r="AP5" s="13"/>
    </row>
    <row r="6" spans="1:16369" ht="30" customHeight="1">
      <c r="B6" s="4" t="s">
        <v>57</v>
      </c>
      <c r="C6" s="5" t="s">
        <v>92</v>
      </c>
      <c r="D6" s="6" t="s">
        <v>303</v>
      </c>
      <c r="E6" s="4" t="s">
        <v>92</v>
      </c>
      <c r="F6" s="4" t="s">
        <v>40</v>
      </c>
      <c r="G6" s="40" t="s">
        <v>1964</v>
      </c>
      <c r="H6" s="6" t="s">
        <v>167</v>
      </c>
      <c r="I6" s="6" t="s">
        <v>432</v>
      </c>
      <c r="J6" s="9">
        <v>62987893</v>
      </c>
      <c r="K6" t="s">
        <v>155</v>
      </c>
      <c r="M6" s="9">
        <v>62987893</v>
      </c>
      <c r="N6" s="4" t="s">
        <v>74</v>
      </c>
      <c r="O6" s="184">
        <v>10127007</v>
      </c>
      <c r="P6" s="10">
        <v>1760</v>
      </c>
      <c r="Q6" s="10">
        <v>0</v>
      </c>
      <c r="R6" s="1">
        <f t="shared" si="2"/>
        <v>1760</v>
      </c>
      <c r="S6" s="6" t="s">
        <v>147</v>
      </c>
      <c r="T6" s="6">
        <v>3921</v>
      </c>
      <c r="U6" s="6">
        <v>4021192</v>
      </c>
      <c r="V6" s="6"/>
      <c r="W6" s="22">
        <v>45635</v>
      </c>
      <c r="X6" s="10">
        <v>1846653</v>
      </c>
      <c r="Y6" s="6" t="s">
        <v>42</v>
      </c>
      <c r="Z6" s="189" t="s">
        <v>246</v>
      </c>
      <c r="AA6" s="14">
        <v>0</v>
      </c>
      <c r="AB6" s="14"/>
      <c r="AC6" s="10"/>
      <c r="AD6" s="17">
        <f t="shared" si="0"/>
        <v>0</v>
      </c>
      <c r="AE6" s="17"/>
      <c r="AG6" s="10"/>
      <c r="AH6" s="10"/>
      <c r="AI6" s="39">
        <v>10640</v>
      </c>
      <c r="AJ6" s="43">
        <v>9639.6</v>
      </c>
      <c r="AK6" s="114">
        <f t="shared" si="3"/>
        <v>35672.207999999999</v>
      </c>
      <c r="AM6" s="167">
        <f t="shared" si="4"/>
        <v>1.9317223105802767E-2</v>
      </c>
      <c r="AN6" s="164" t="s">
        <v>2091</v>
      </c>
      <c r="AO6" s="13" t="str">
        <f t="shared" si="1"/>
        <v>Italia #25  4021192</v>
      </c>
      <c r="AP6" s="13"/>
    </row>
    <row r="7" spans="1:16369" ht="27" customHeight="1">
      <c r="B7" s="4" t="s">
        <v>57</v>
      </c>
      <c r="C7" s="5" t="s">
        <v>87</v>
      </c>
      <c r="D7" s="6" t="s">
        <v>1929</v>
      </c>
      <c r="E7" s="4" t="s">
        <v>87</v>
      </c>
      <c r="F7" s="4" t="s">
        <v>40</v>
      </c>
      <c r="G7" s="4" t="s">
        <v>1965</v>
      </c>
      <c r="H7" s="6" t="s">
        <v>167</v>
      </c>
      <c r="I7" s="4" t="s">
        <v>41</v>
      </c>
      <c r="J7" t="s">
        <v>2048</v>
      </c>
      <c r="K7" t="s">
        <v>155</v>
      </c>
      <c r="M7" s="9" t="s">
        <v>1932</v>
      </c>
      <c r="N7" s="4" t="s">
        <v>42</v>
      </c>
      <c r="O7" s="184" t="s">
        <v>2099</v>
      </c>
      <c r="P7" s="10">
        <v>590</v>
      </c>
      <c r="Q7" s="10">
        <v>0</v>
      </c>
      <c r="R7" s="1">
        <f t="shared" si="2"/>
        <v>590</v>
      </c>
      <c r="S7" s="6" t="s">
        <v>146</v>
      </c>
      <c r="T7" s="6">
        <v>3931</v>
      </c>
      <c r="U7" s="6">
        <v>4014829</v>
      </c>
      <c r="W7" s="22">
        <v>45639</v>
      </c>
      <c r="X7" s="10">
        <v>1631713</v>
      </c>
      <c r="Y7" s="5" t="s">
        <v>42</v>
      </c>
      <c r="Z7" s="190">
        <v>74478</v>
      </c>
      <c r="AA7" s="14">
        <v>81934.09</v>
      </c>
      <c r="AC7" s="14"/>
      <c r="AD7" s="17">
        <f t="shared" si="0"/>
        <v>81934.09</v>
      </c>
      <c r="AE7" s="17"/>
      <c r="AF7" s="10"/>
      <c r="AH7" s="10"/>
      <c r="AI7" s="39">
        <v>10660</v>
      </c>
      <c r="AJ7" s="43">
        <v>20300</v>
      </c>
      <c r="AK7" s="114">
        <f t="shared" si="3"/>
        <v>11958.297</v>
      </c>
      <c r="AM7" s="167">
        <f t="shared" si="4"/>
        <v>7.3286766729198094E-3</v>
      </c>
      <c r="AN7" s="164" t="s">
        <v>2098</v>
      </c>
      <c r="AO7" s="13" t="str">
        <f t="shared" si="1"/>
        <v>Chile #15   4014829</v>
      </c>
      <c r="AP7" s="13"/>
    </row>
    <row r="8" spans="1:16369" ht="53.25" customHeight="1">
      <c r="B8" s="4" t="s">
        <v>57</v>
      </c>
      <c r="C8" s="5" t="s">
        <v>92</v>
      </c>
      <c r="D8" s="6" t="s">
        <v>304</v>
      </c>
      <c r="E8" s="4" t="s">
        <v>92</v>
      </c>
      <c r="F8" s="4" t="s">
        <v>40</v>
      </c>
      <c r="G8" s="4" t="s">
        <v>2022</v>
      </c>
      <c r="H8" s="6" t="s">
        <v>167</v>
      </c>
      <c r="I8" s="4" t="s">
        <v>41</v>
      </c>
      <c r="J8" t="s">
        <v>2049</v>
      </c>
      <c r="K8" t="s">
        <v>155</v>
      </c>
      <c r="M8" s="9" t="s">
        <v>1933</v>
      </c>
      <c r="N8" s="4" t="s">
        <v>74</v>
      </c>
      <c r="O8" s="184">
        <v>10127846</v>
      </c>
      <c r="P8" s="10">
        <v>0</v>
      </c>
      <c r="Q8" s="10">
        <v>0</v>
      </c>
      <c r="R8" s="1">
        <v>940</v>
      </c>
      <c r="S8" s="6" t="s">
        <v>147</v>
      </c>
      <c r="T8" s="6">
        <v>3921</v>
      </c>
      <c r="U8" s="6">
        <v>4021645</v>
      </c>
      <c r="V8">
        <v>4022064</v>
      </c>
      <c r="W8" s="22">
        <v>45646</v>
      </c>
      <c r="X8" s="10">
        <v>779544</v>
      </c>
      <c r="Y8" s="99" t="s">
        <v>1612</v>
      </c>
      <c r="Z8" s="186" t="s">
        <v>2108</v>
      </c>
      <c r="AA8" s="14">
        <f>21920.03+45936</f>
        <v>67856.03</v>
      </c>
      <c r="AC8" s="14"/>
      <c r="AD8" s="17">
        <f t="shared" si="0"/>
        <v>67856.03</v>
      </c>
      <c r="AE8" s="17"/>
      <c r="AF8" s="10"/>
      <c r="AH8" s="10"/>
      <c r="AI8">
        <v>10694</v>
      </c>
      <c r="AJ8" s="43">
        <v>9639.6</v>
      </c>
      <c r="AK8" s="114">
        <f t="shared" si="3"/>
        <v>19052.202000000001</v>
      </c>
      <c r="AM8" s="167">
        <f t="shared" si="4"/>
        <v>2.4440188109971984E-2</v>
      </c>
      <c r="AN8" s="45" t="s">
        <v>2109</v>
      </c>
      <c r="AO8" s="13" t="str">
        <f t="shared" si="1"/>
        <v>Italia #26  4021645</v>
      </c>
      <c r="AP8" s="13"/>
    </row>
    <row r="9" spans="1:16369" ht="31.5" customHeight="1">
      <c r="B9" s="4" t="s">
        <v>57</v>
      </c>
      <c r="C9" s="5" t="s">
        <v>43</v>
      </c>
      <c r="D9" s="6" t="s">
        <v>304</v>
      </c>
      <c r="E9" s="4" t="s">
        <v>43</v>
      </c>
      <c r="F9" s="4" t="s">
        <v>40</v>
      </c>
      <c r="G9" s="40" t="s">
        <v>1966</v>
      </c>
      <c r="H9" s="6" t="s">
        <v>167</v>
      </c>
      <c r="I9" s="6" t="s">
        <v>432</v>
      </c>
      <c r="J9" s="82" t="s">
        <v>2050</v>
      </c>
      <c r="K9" t="s">
        <v>155</v>
      </c>
      <c r="M9" s="9" t="s">
        <v>1934</v>
      </c>
      <c r="N9" s="4" t="s">
        <v>42</v>
      </c>
      <c r="O9" s="184" t="s">
        <v>2097</v>
      </c>
      <c r="P9" s="10">
        <v>1180</v>
      </c>
      <c r="Q9" s="10">
        <v>0</v>
      </c>
      <c r="R9" s="1">
        <f t="shared" si="2"/>
        <v>1180</v>
      </c>
      <c r="S9" s="6" t="s">
        <v>146</v>
      </c>
      <c r="T9" s="6">
        <v>3921</v>
      </c>
      <c r="U9" s="6">
        <v>4014831</v>
      </c>
      <c r="W9" s="22">
        <v>45639</v>
      </c>
      <c r="X9" s="10">
        <v>5055853</v>
      </c>
      <c r="Y9" s="5" t="s">
        <v>42</v>
      </c>
      <c r="Z9" s="190">
        <v>74474</v>
      </c>
      <c r="AA9" s="14">
        <v>122316.98</v>
      </c>
      <c r="AC9" s="14"/>
      <c r="AD9" s="17">
        <f t="shared" si="0"/>
        <v>122316.98</v>
      </c>
      <c r="AE9" s="17"/>
      <c r="AF9" s="10"/>
      <c r="AI9" s="39">
        <v>10654</v>
      </c>
      <c r="AJ9" s="43">
        <v>20300</v>
      </c>
      <c r="AK9" s="114">
        <f t="shared" si="3"/>
        <v>23916.594000000001</v>
      </c>
      <c r="AM9" s="167">
        <f t="shared" si="4"/>
        <v>4.7304765387759492E-3</v>
      </c>
      <c r="AN9" s="45" t="s">
        <v>2098</v>
      </c>
      <c r="AO9" s="13" t="str">
        <f t="shared" si="1"/>
        <v>Perú #26  4014831</v>
      </c>
      <c r="AP9" s="13"/>
    </row>
    <row r="10" spans="1:16369" ht="29.25" customHeight="1">
      <c r="B10" s="4" t="s">
        <v>57</v>
      </c>
      <c r="C10" s="6" t="s">
        <v>1698</v>
      </c>
      <c r="D10" s="6" t="s">
        <v>306</v>
      </c>
      <c r="E10" s="6" t="s">
        <v>1699</v>
      </c>
      <c r="F10" s="4" t="s">
        <v>49</v>
      </c>
      <c r="G10" s="40" t="s">
        <v>1935</v>
      </c>
      <c r="H10" s="6" t="s">
        <v>167</v>
      </c>
      <c r="I10" s="4" t="s">
        <v>50</v>
      </c>
      <c r="J10" t="s">
        <v>1936</v>
      </c>
      <c r="K10" t="s">
        <v>155</v>
      </c>
      <c r="M10" s="9">
        <v>497714280</v>
      </c>
      <c r="N10" s="4" t="s">
        <v>51</v>
      </c>
      <c r="O10" s="185">
        <v>6214011651</v>
      </c>
      <c r="P10" s="10">
        <v>5005</v>
      </c>
      <c r="Q10" s="10">
        <v>0</v>
      </c>
      <c r="R10" s="1">
        <f t="shared" si="2"/>
        <v>5005</v>
      </c>
      <c r="S10" s="6" t="s">
        <v>151</v>
      </c>
      <c r="T10" s="6">
        <v>1632</v>
      </c>
      <c r="U10" s="6">
        <v>4034448</v>
      </c>
      <c r="W10" s="22">
        <v>45630</v>
      </c>
      <c r="X10" s="10">
        <v>2148765</v>
      </c>
      <c r="Y10" s="6" t="s">
        <v>189</v>
      </c>
      <c r="Z10" s="191" t="s">
        <v>170</v>
      </c>
      <c r="AA10" s="14">
        <v>0</v>
      </c>
      <c r="AC10" s="14"/>
      <c r="AD10" s="17">
        <f t="shared" si="0"/>
        <v>0</v>
      </c>
      <c r="AE10" s="17"/>
      <c r="AF10" s="10"/>
      <c r="AH10" s="10"/>
      <c r="AI10" s="39">
        <v>10629</v>
      </c>
      <c r="AJ10" s="43">
        <v>7018</v>
      </c>
      <c r="AK10" s="114">
        <f t="shared" si="3"/>
        <v>101442.84149999999</v>
      </c>
      <c r="AM10" s="167">
        <f t="shared" si="4"/>
        <v>4.7209835184396615E-2</v>
      </c>
      <c r="AN10" s="45" t="s">
        <v>1980</v>
      </c>
      <c r="AO10" s="13" t="str">
        <f t="shared" si="1"/>
        <v>BIP ITS A TEN #28  4034448</v>
      </c>
      <c r="AP10" s="13"/>
    </row>
    <row r="11" spans="1:16369" ht="29.25" customHeight="1">
      <c r="B11" s="4" t="s">
        <v>57</v>
      </c>
      <c r="C11" s="6" t="s">
        <v>1698</v>
      </c>
      <c r="D11" s="6" t="s">
        <v>307</v>
      </c>
      <c r="E11" s="6" t="s">
        <v>1699</v>
      </c>
      <c r="F11" s="4" t="s">
        <v>49</v>
      </c>
      <c r="G11" s="40" t="s">
        <v>1937</v>
      </c>
      <c r="H11" s="6" t="s">
        <v>167</v>
      </c>
      <c r="I11" s="4" t="s">
        <v>50</v>
      </c>
      <c r="J11" t="s">
        <v>1814</v>
      </c>
      <c r="K11" t="s">
        <v>155</v>
      </c>
      <c r="M11" s="9">
        <v>497714281</v>
      </c>
      <c r="N11" s="4" t="s">
        <v>51</v>
      </c>
      <c r="O11" s="185">
        <v>6214206516</v>
      </c>
      <c r="P11" s="10">
        <v>5005</v>
      </c>
      <c r="Q11" s="10">
        <v>0</v>
      </c>
      <c r="R11" s="1">
        <f t="shared" si="2"/>
        <v>5005</v>
      </c>
      <c r="S11" s="6" t="s">
        <v>151</v>
      </c>
      <c r="T11" s="6">
        <v>1632</v>
      </c>
      <c r="U11" s="6">
        <v>4034603</v>
      </c>
      <c r="W11" s="22">
        <v>45632</v>
      </c>
      <c r="X11" s="10">
        <v>932389</v>
      </c>
      <c r="Y11" s="6" t="s">
        <v>189</v>
      </c>
      <c r="Z11" s="191" t="s">
        <v>170</v>
      </c>
      <c r="AA11" s="14">
        <v>0</v>
      </c>
      <c r="AC11" s="14"/>
      <c r="AD11" s="17">
        <f t="shared" si="0"/>
        <v>0</v>
      </c>
      <c r="AE11" s="17"/>
      <c r="AF11" s="10"/>
      <c r="AH11" s="10"/>
      <c r="AI11" s="39">
        <v>10638</v>
      </c>
      <c r="AJ11" s="43">
        <v>7018</v>
      </c>
      <c r="AK11" s="114">
        <f t="shared" si="3"/>
        <v>101442.84149999999</v>
      </c>
      <c r="AM11" s="167">
        <f t="shared" si="4"/>
        <v>0.10879883986190313</v>
      </c>
      <c r="AN11" s="21">
        <v>45643</v>
      </c>
      <c r="AO11" s="13" t="str">
        <f t="shared" si="1"/>
        <v>BIP ITS A TEN #29  4034603</v>
      </c>
      <c r="AP11" s="13"/>
    </row>
    <row r="12" spans="1:16369" ht="27" customHeight="1">
      <c r="B12" s="4" t="s">
        <v>57</v>
      </c>
      <c r="C12" s="5" t="s">
        <v>44</v>
      </c>
      <c r="D12" s="6" t="s">
        <v>1939</v>
      </c>
      <c r="E12" s="4" t="s">
        <v>46</v>
      </c>
      <c r="F12" s="4" t="s">
        <v>49</v>
      </c>
      <c r="G12" s="4" t="s">
        <v>1956</v>
      </c>
      <c r="H12" s="6" t="s">
        <v>167</v>
      </c>
      <c r="I12" s="4" t="s">
        <v>50</v>
      </c>
      <c r="J12" s="101" t="s">
        <v>1259</v>
      </c>
      <c r="K12" t="s">
        <v>155</v>
      </c>
      <c r="M12" s="9">
        <v>497714279</v>
      </c>
      <c r="N12" s="4" t="s">
        <v>51</v>
      </c>
      <c r="O12" s="185">
        <v>6214146996</v>
      </c>
      <c r="P12" s="10">
        <v>3485</v>
      </c>
      <c r="Q12" s="10">
        <v>0</v>
      </c>
      <c r="R12" s="1">
        <f t="shared" si="2"/>
        <v>3485</v>
      </c>
      <c r="S12" s="6" t="s">
        <v>151</v>
      </c>
      <c r="T12" s="6">
        <v>1632</v>
      </c>
      <c r="U12" s="6">
        <v>4034709</v>
      </c>
      <c r="W12" s="22">
        <v>45635</v>
      </c>
      <c r="X12" s="10">
        <v>1911027</v>
      </c>
      <c r="Y12" s="5" t="s">
        <v>189</v>
      </c>
      <c r="Z12" s="158" t="s">
        <v>170</v>
      </c>
      <c r="AA12" s="14">
        <v>0</v>
      </c>
      <c r="AC12" s="14"/>
      <c r="AD12" s="17">
        <f t="shared" si="0"/>
        <v>0</v>
      </c>
      <c r="AE12" s="17"/>
      <c r="AF12" s="10"/>
      <c r="AH12" s="10"/>
      <c r="AI12" s="39">
        <v>10637</v>
      </c>
      <c r="AJ12" s="43">
        <v>7018</v>
      </c>
      <c r="AK12" s="114">
        <f t="shared" si="3"/>
        <v>70635.025500000003</v>
      </c>
      <c r="AM12" s="167">
        <f t="shared" si="4"/>
        <v>3.6961814511254944E-2</v>
      </c>
      <c r="AN12" s="45" t="s">
        <v>2086</v>
      </c>
      <c r="AO12" s="13" t="str">
        <f t="shared" si="1"/>
        <v>BIP SALLY #243  4034709</v>
      </c>
      <c r="AP12" s="13"/>
    </row>
    <row r="13" spans="1:16369" ht="27" customHeight="1">
      <c r="B13" s="4" t="s">
        <v>57</v>
      </c>
      <c r="C13" s="5" t="s">
        <v>44</v>
      </c>
      <c r="D13" s="6" t="s">
        <v>1940</v>
      </c>
      <c r="E13" s="4" t="s">
        <v>46</v>
      </c>
      <c r="F13" s="4" t="s">
        <v>49</v>
      </c>
      <c r="G13" s="4" t="s">
        <v>1957</v>
      </c>
      <c r="H13" s="6" t="s">
        <v>167</v>
      </c>
      <c r="I13" s="4" t="s">
        <v>50</v>
      </c>
      <c r="J13" s="94" t="s">
        <v>1863</v>
      </c>
      <c r="K13" t="s">
        <v>155</v>
      </c>
      <c r="M13" s="9">
        <v>497714277</v>
      </c>
      <c r="N13" s="4" t="s">
        <v>51</v>
      </c>
      <c r="O13" s="185">
        <v>6214478573</v>
      </c>
      <c r="P13" s="10">
        <v>3485</v>
      </c>
      <c r="Q13" s="10">
        <v>0</v>
      </c>
      <c r="R13" s="1">
        <f t="shared" si="2"/>
        <v>3485</v>
      </c>
      <c r="S13" s="6" t="s">
        <v>151</v>
      </c>
      <c r="T13" s="6">
        <v>1632</v>
      </c>
      <c r="U13" s="6">
        <v>4034877</v>
      </c>
      <c r="W13" s="22">
        <v>45642</v>
      </c>
      <c r="X13" s="10">
        <v>1146435</v>
      </c>
      <c r="Y13" s="5" t="s">
        <v>189</v>
      </c>
      <c r="Z13" s="158" t="s">
        <v>170</v>
      </c>
      <c r="AA13" s="14">
        <v>0</v>
      </c>
      <c r="AC13" s="14"/>
      <c r="AD13" s="17">
        <f t="shared" si="0"/>
        <v>0</v>
      </c>
      <c r="AE13" s="17"/>
      <c r="AF13" s="10"/>
      <c r="AH13" s="10"/>
      <c r="AI13" s="39">
        <v>10641</v>
      </c>
      <c r="AJ13" s="43">
        <v>7018</v>
      </c>
      <c r="AK13" s="114">
        <f t="shared" si="3"/>
        <v>70635.025500000003</v>
      </c>
      <c r="AM13" s="167">
        <f t="shared" si="4"/>
        <v>6.1612760863023204E-2</v>
      </c>
      <c r="AN13" s="45" t="s">
        <v>2086</v>
      </c>
      <c r="AO13" s="13" t="str">
        <f t="shared" si="1"/>
        <v>BIP SALLY #244  4034877</v>
      </c>
      <c r="AP13" s="13"/>
    </row>
    <row r="14" spans="1:16369" ht="46.5" customHeight="1">
      <c r="B14" s="4" t="s">
        <v>57</v>
      </c>
      <c r="C14" s="6" t="s">
        <v>1951</v>
      </c>
      <c r="D14" s="6" t="s">
        <v>1938</v>
      </c>
      <c r="E14" s="4" t="s">
        <v>46</v>
      </c>
      <c r="F14" s="4" t="s">
        <v>49</v>
      </c>
      <c r="G14" s="40" t="s">
        <v>1955</v>
      </c>
      <c r="H14" s="6" t="s">
        <v>167</v>
      </c>
      <c r="I14" s="4" t="s">
        <v>50</v>
      </c>
      <c r="J14" s="9">
        <v>53192</v>
      </c>
      <c r="K14" t="s">
        <v>155</v>
      </c>
      <c r="M14" s="9">
        <v>53192</v>
      </c>
      <c r="N14" s="6" t="s">
        <v>452</v>
      </c>
      <c r="O14" s="185">
        <v>99979882</v>
      </c>
      <c r="P14" s="10">
        <v>3110.76</v>
      </c>
      <c r="Q14" s="10">
        <v>0</v>
      </c>
      <c r="R14" s="1">
        <f t="shared" si="2"/>
        <v>3110.76</v>
      </c>
      <c r="S14" s="6" t="s">
        <v>151</v>
      </c>
      <c r="T14" s="6">
        <v>1688</v>
      </c>
      <c r="U14" s="6">
        <v>4005420</v>
      </c>
      <c r="W14" s="22">
        <v>45635</v>
      </c>
      <c r="X14" s="10">
        <v>1606992</v>
      </c>
      <c r="Y14" s="5" t="s">
        <v>75</v>
      </c>
      <c r="Z14" s="158" t="s">
        <v>1981</v>
      </c>
      <c r="AA14" s="14">
        <v>8043.84</v>
      </c>
      <c r="AC14" s="14"/>
      <c r="AD14" s="17">
        <f t="shared" si="0"/>
        <v>8043.84</v>
      </c>
      <c r="AE14" s="17"/>
      <c r="AF14" s="10"/>
      <c r="AH14" s="10"/>
      <c r="AI14" s="39">
        <v>10642</v>
      </c>
      <c r="AJ14" s="43">
        <v>7018</v>
      </c>
      <c r="AK14" s="114">
        <f t="shared" si="3"/>
        <v>63049.816908000008</v>
      </c>
      <c r="AM14" s="167">
        <f t="shared" si="4"/>
        <v>3.9234680015830824E-2</v>
      </c>
      <c r="AN14" s="45" t="s">
        <v>1987</v>
      </c>
      <c r="AO14" s="13" t="str">
        <f t="shared" si="1"/>
        <v>BIP-LOREAL+BIP-SALLY  #17+#245  4005420</v>
      </c>
      <c r="AP14" s="13"/>
      <c r="AQ14">
        <v>20000927</v>
      </c>
    </row>
    <row r="15" spans="1:16369" ht="27" customHeight="1">
      <c r="B15" s="4" t="s">
        <v>57</v>
      </c>
      <c r="C15" s="5" t="s">
        <v>44</v>
      </c>
      <c r="D15" s="6" t="s">
        <v>1947</v>
      </c>
      <c r="E15" s="4" t="s">
        <v>46</v>
      </c>
      <c r="F15" s="4" t="s">
        <v>49</v>
      </c>
      <c r="G15" s="4" t="s">
        <v>1958</v>
      </c>
      <c r="H15" s="6" t="s">
        <v>167</v>
      </c>
      <c r="I15" s="4" t="s">
        <v>50</v>
      </c>
      <c r="J15" s="101" t="s">
        <v>1973</v>
      </c>
      <c r="K15" t="s">
        <v>155</v>
      </c>
      <c r="M15" s="9">
        <v>497714283</v>
      </c>
      <c r="N15" s="4" t="s">
        <v>51</v>
      </c>
      <c r="O15" s="185">
        <v>6214421556</v>
      </c>
      <c r="P15" s="10">
        <v>3485</v>
      </c>
      <c r="Q15" s="10">
        <v>0</v>
      </c>
      <c r="R15" s="1">
        <f t="shared" si="2"/>
        <v>3485</v>
      </c>
      <c r="S15" s="6" t="s">
        <v>151</v>
      </c>
      <c r="T15" s="6">
        <v>1632</v>
      </c>
      <c r="U15" s="6">
        <v>4035042</v>
      </c>
      <c r="W15" s="22">
        <v>45639</v>
      </c>
      <c r="X15" s="10">
        <v>584046</v>
      </c>
      <c r="Y15" s="5" t="s">
        <v>189</v>
      </c>
      <c r="Z15" s="158" t="s">
        <v>170</v>
      </c>
      <c r="AA15" s="14">
        <v>0</v>
      </c>
      <c r="AC15" s="14"/>
      <c r="AD15" s="17">
        <f t="shared" si="0"/>
        <v>0</v>
      </c>
      <c r="AE15" s="17"/>
      <c r="AF15" s="10"/>
      <c r="AH15" s="10"/>
      <c r="AI15" s="39">
        <v>10649</v>
      </c>
      <c r="AJ15" s="43">
        <v>7018</v>
      </c>
      <c r="AK15" s="114">
        <f t="shared" si="3"/>
        <v>70635.025500000003</v>
      </c>
      <c r="AM15" s="167">
        <f t="shared" si="4"/>
        <v>0.1209408599665095</v>
      </c>
      <c r="AN15" s="45" t="s">
        <v>2086</v>
      </c>
      <c r="AO15" s="13" t="str">
        <f t="shared" si="1"/>
        <v>BIP SALLY #246  4035042</v>
      </c>
      <c r="AP15" s="13"/>
    </row>
    <row r="16" spans="1:16369" ht="34.5" customHeight="1">
      <c r="A16" s="5"/>
      <c r="B16" s="4" t="s">
        <v>57</v>
      </c>
      <c r="C16" s="6" t="s">
        <v>228</v>
      </c>
      <c r="D16" s="6" t="s">
        <v>1952</v>
      </c>
      <c r="E16" s="4" t="s">
        <v>46</v>
      </c>
      <c r="F16" s="4" t="s">
        <v>49</v>
      </c>
      <c r="G16" s="40" t="s">
        <v>1959</v>
      </c>
      <c r="H16" s="6" t="s">
        <v>167</v>
      </c>
      <c r="I16" s="4" t="s">
        <v>50</v>
      </c>
      <c r="J16" t="s">
        <v>1350</v>
      </c>
      <c r="K16" t="s">
        <v>155</v>
      </c>
      <c r="M16" s="9">
        <v>497714282</v>
      </c>
      <c r="N16" s="4" t="s">
        <v>51</v>
      </c>
      <c r="O16" s="185">
        <v>6214635541</v>
      </c>
      <c r="P16" s="10">
        <v>3485</v>
      </c>
      <c r="Q16" s="10">
        <v>0</v>
      </c>
      <c r="R16" s="1">
        <f t="shared" si="2"/>
        <v>3485</v>
      </c>
      <c r="S16" s="6" t="s">
        <v>151</v>
      </c>
      <c r="T16" s="6">
        <v>1688</v>
      </c>
      <c r="U16" s="6">
        <v>4035212</v>
      </c>
      <c r="W16" s="22">
        <v>45642</v>
      </c>
      <c r="X16" s="10">
        <v>1446450</v>
      </c>
      <c r="Y16" s="5" t="s">
        <v>189</v>
      </c>
      <c r="Z16" s="179" t="s">
        <v>170</v>
      </c>
      <c r="AA16" s="14">
        <v>0</v>
      </c>
      <c r="AC16" s="14"/>
      <c r="AD16" s="17">
        <f t="shared" si="0"/>
        <v>0</v>
      </c>
      <c r="AF16" s="10"/>
      <c r="AH16" s="10"/>
      <c r="AI16" s="39">
        <v>10656</v>
      </c>
      <c r="AJ16" s="43">
        <v>7018</v>
      </c>
      <c r="AK16" s="114">
        <f t="shared" si="3"/>
        <v>70635.025500000003</v>
      </c>
      <c r="AM16" s="167">
        <f t="shared" si="4"/>
        <v>4.883336824639635E-2</v>
      </c>
      <c r="AN16" s="45" t="s">
        <v>2086</v>
      </c>
      <c r="AO16" s="13" t="str">
        <f t="shared" si="1"/>
        <v>BIP-SALLY+BIP-LOREAL #247+#18  4035212</v>
      </c>
      <c r="AP16" s="13"/>
    </row>
    <row r="17" spans="1:43" ht="30" customHeight="1">
      <c r="A17" s="5"/>
      <c r="B17" s="4" t="s">
        <v>57</v>
      </c>
      <c r="C17" s="6" t="s">
        <v>1953</v>
      </c>
      <c r="D17" s="6" t="s">
        <v>1954</v>
      </c>
      <c r="E17" s="4" t="s">
        <v>46</v>
      </c>
      <c r="F17" s="4" t="s">
        <v>49</v>
      </c>
      <c r="G17" s="40" t="s">
        <v>1960</v>
      </c>
      <c r="H17" s="6" t="s">
        <v>167</v>
      </c>
      <c r="I17" s="4" t="s">
        <v>50</v>
      </c>
      <c r="J17" t="s">
        <v>2051</v>
      </c>
      <c r="K17" t="s">
        <v>155</v>
      </c>
      <c r="M17" t="s">
        <v>2051</v>
      </c>
      <c r="N17" s="6" t="s">
        <v>452</v>
      </c>
      <c r="O17" s="185">
        <v>100207825</v>
      </c>
      <c r="P17" s="10">
        <v>3319.99</v>
      </c>
      <c r="Q17" s="10">
        <v>0</v>
      </c>
      <c r="R17" s="1">
        <f t="shared" si="2"/>
        <v>3319.99</v>
      </c>
      <c r="S17" s="6" t="s">
        <v>151</v>
      </c>
      <c r="T17" s="6">
        <v>1688</v>
      </c>
      <c r="U17" s="6">
        <v>4005451</v>
      </c>
      <c r="W17" s="22">
        <v>45639</v>
      </c>
      <c r="X17" s="10">
        <v>1649108</v>
      </c>
      <c r="Y17" s="5" t="s">
        <v>75</v>
      </c>
      <c r="Z17" s="158" t="s">
        <v>2120</v>
      </c>
      <c r="AA17" s="14">
        <v>8043.84</v>
      </c>
      <c r="AC17" s="14"/>
      <c r="AD17" s="17">
        <f t="shared" si="0"/>
        <v>8043.84</v>
      </c>
      <c r="AF17" s="10"/>
      <c r="AH17" s="10"/>
      <c r="AI17" s="39">
        <v>10658</v>
      </c>
      <c r="AJ17" s="43">
        <v>7018</v>
      </c>
      <c r="AK17" s="114">
        <f t="shared" si="3"/>
        <v>67290.553316999998</v>
      </c>
      <c r="AM17" s="167">
        <f t="shared" si="4"/>
        <v>4.0804212530046548E-2</v>
      </c>
      <c r="AN17" s="45" t="s">
        <v>2011</v>
      </c>
      <c r="AO17" s="13" t="str">
        <f t="shared" si="1"/>
        <v>BIP-SALLY+BIP-ALFA #248+#55  4005451</v>
      </c>
      <c r="AP17" s="13">
        <v>40000924</v>
      </c>
      <c r="AQ17">
        <v>20013955</v>
      </c>
    </row>
    <row r="18" spans="1:43" ht="27" customHeight="1">
      <c r="B18" s="4" t="s">
        <v>57</v>
      </c>
      <c r="C18" s="5" t="s">
        <v>44</v>
      </c>
      <c r="D18" s="6" t="s">
        <v>1948</v>
      </c>
      <c r="E18" s="4" t="s">
        <v>46</v>
      </c>
      <c r="F18" s="4" t="s">
        <v>49</v>
      </c>
      <c r="G18" s="4" t="s">
        <v>1961</v>
      </c>
      <c r="H18" s="6" t="s">
        <v>167</v>
      </c>
      <c r="I18" s="4" t="s">
        <v>50</v>
      </c>
      <c r="J18" t="s">
        <v>2052</v>
      </c>
      <c r="K18" t="s">
        <v>155</v>
      </c>
      <c r="M18" s="9">
        <v>498414569</v>
      </c>
      <c r="N18" s="4" t="s">
        <v>51</v>
      </c>
      <c r="O18" s="185">
        <v>6214572372</v>
      </c>
      <c r="P18" s="10">
        <v>3485</v>
      </c>
      <c r="Q18" s="10">
        <v>0</v>
      </c>
      <c r="R18" s="1">
        <f t="shared" si="2"/>
        <v>3485</v>
      </c>
      <c r="S18" s="6" t="s">
        <v>151</v>
      </c>
      <c r="T18" s="6">
        <v>1632</v>
      </c>
      <c r="U18" s="6">
        <v>4035416</v>
      </c>
      <c r="W18" s="22">
        <v>45643</v>
      </c>
      <c r="X18" s="10">
        <v>1914014</v>
      </c>
      <c r="Y18" s="5" t="s">
        <v>189</v>
      </c>
      <c r="Z18" s="158" t="s">
        <v>170</v>
      </c>
      <c r="AA18" s="14">
        <v>0</v>
      </c>
      <c r="AC18" s="14"/>
      <c r="AD18" s="17">
        <f t="shared" si="0"/>
        <v>0</v>
      </c>
      <c r="AF18" s="10"/>
      <c r="AH18" s="10"/>
      <c r="AI18" s="39">
        <v>10669</v>
      </c>
      <c r="AJ18" s="43">
        <v>7018</v>
      </c>
      <c r="AK18" s="114">
        <f t="shared" si="3"/>
        <v>70635.025500000003</v>
      </c>
      <c r="AM18" s="167">
        <f t="shared" si="4"/>
        <v>3.6904132101437087E-2</v>
      </c>
      <c r="AN18" s="45" t="s">
        <v>2086</v>
      </c>
      <c r="AO18" s="13" t="str">
        <f t="shared" si="1"/>
        <v>BIP SALLY #249  4035416</v>
      </c>
      <c r="AP18" s="13"/>
    </row>
    <row r="19" spans="1:43" ht="27" customHeight="1">
      <c r="B19" s="4" t="s">
        <v>57</v>
      </c>
      <c r="C19" s="5" t="s">
        <v>44</v>
      </c>
      <c r="D19" s="6" t="s">
        <v>1949</v>
      </c>
      <c r="E19" s="4" t="s">
        <v>46</v>
      </c>
      <c r="F19" s="4" t="s">
        <v>49</v>
      </c>
      <c r="G19" s="4" t="s">
        <v>1962</v>
      </c>
      <c r="H19" s="6" t="s">
        <v>167</v>
      </c>
      <c r="I19" s="4" t="s">
        <v>50</v>
      </c>
      <c r="J19" t="s">
        <v>2053</v>
      </c>
      <c r="K19" t="s">
        <v>155</v>
      </c>
      <c r="M19" s="9">
        <v>499198516</v>
      </c>
      <c r="N19" s="4" t="s">
        <v>51</v>
      </c>
      <c r="O19" s="185">
        <v>6214649473</v>
      </c>
      <c r="P19" s="10">
        <v>3485</v>
      </c>
      <c r="Q19" s="10">
        <v>0</v>
      </c>
      <c r="R19" s="1">
        <f t="shared" si="2"/>
        <v>3485</v>
      </c>
      <c r="S19" s="6" t="s">
        <v>151</v>
      </c>
      <c r="T19" s="6">
        <v>1632</v>
      </c>
      <c r="U19" s="6">
        <v>4035426</v>
      </c>
      <c r="W19" s="22">
        <v>45644</v>
      </c>
      <c r="X19" s="10">
        <v>1256430</v>
      </c>
      <c r="Y19" s="5" t="s">
        <v>189</v>
      </c>
      <c r="Z19" s="158" t="s">
        <v>170</v>
      </c>
      <c r="AA19" s="14">
        <v>0</v>
      </c>
      <c r="AC19" s="14"/>
      <c r="AD19" s="17">
        <f t="shared" si="0"/>
        <v>0</v>
      </c>
      <c r="AF19" s="10"/>
      <c r="AH19" s="10"/>
      <c r="AI19" s="39">
        <v>10670</v>
      </c>
      <c r="AJ19" s="43">
        <v>7018</v>
      </c>
      <c r="AK19" s="114">
        <f t="shared" si="3"/>
        <v>70635.025500000003</v>
      </c>
      <c r="AM19" s="167">
        <f t="shared" si="4"/>
        <v>5.62188307347007E-2</v>
      </c>
      <c r="AN19" s="45" t="s">
        <v>2086</v>
      </c>
      <c r="AO19" s="13" t="str">
        <f t="shared" si="1"/>
        <v>BIP SALLY #250  4035426</v>
      </c>
      <c r="AP19" s="13"/>
    </row>
    <row r="20" spans="1:43" ht="27" customHeight="1">
      <c r="B20" s="4" t="s">
        <v>57</v>
      </c>
      <c r="C20" s="5" t="s">
        <v>44</v>
      </c>
      <c r="D20" s="6" t="s">
        <v>1950</v>
      </c>
      <c r="E20" s="4" t="s">
        <v>46</v>
      </c>
      <c r="F20" s="4" t="s">
        <v>49</v>
      </c>
      <c r="G20" s="4" t="s">
        <v>1963</v>
      </c>
      <c r="H20" s="6" t="s">
        <v>167</v>
      </c>
      <c r="I20" s="4" t="s">
        <v>50</v>
      </c>
      <c r="J20" t="s">
        <v>2054</v>
      </c>
      <c r="K20" t="s">
        <v>155</v>
      </c>
      <c r="M20" s="9">
        <v>498414570</v>
      </c>
      <c r="N20" s="4" t="s">
        <v>51</v>
      </c>
      <c r="O20" s="185">
        <v>6214558464</v>
      </c>
      <c r="P20" s="10">
        <v>3485</v>
      </c>
      <c r="Q20" s="10">
        <v>0</v>
      </c>
      <c r="R20" s="1">
        <f t="shared" si="2"/>
        <v>3485</v>
      </c>
      <c r="S20" s="6" t="s">
        <v>151</v>
      </c>
      <c r="T20" s="6">
        <v>1632</v>
      </c>
      <c r="U20" s="6">
        <v>4035417</v>
      </c>
      <c r="W20" s="22">
        <v>45643</v>
      </c>
      <c r="X20" s="10">
        <v>786790</v>
      </c>
      <c r="Y20" s="5" t="s">
        <v>189</v>
      </c>
      <c r="Z20" s="158" t="s">
        <v>170</v>
      </c>
      <c r="AA20" s="14">
        <v>0</v>
      </c>
      <c r="AC20" s="14"/>
      <c r="AD20" s="17">
        <f t="shared" si="0"/>
        <v>0</v>
      </c>
      <c r="AF20" s="10"/>
      <c r="AH20" s="10"/>
      <c r="AI20" s="39">
        <v>10646</v>
      </c>
      <c r="AJ20" s="43">
        <v>7018</v>
      </c>
      <c r="AK20" s="114">
        <f t="shared" si="3"/>
        <v>70635.025500000003</v>
      </c>
      <c r="AM20" s="167">
        <f t="shared" si="4"/>
        <v>8.9776211568525277E-2</v>
      </c>
      <c r="AN20" s="45" t="s">
        <v>2086</v>
      </c>
      <c r="AO20" s="13" t="str">
        <f t="shared" si="1"/>
        <v>BIP SALLY #251  4035417</v>
      </c>
      <c r="AP20" s="13"/>
    </row>
    <row r="21" spans="1:43" ht="51" customHeight="1">
      <c r="B21" s="4" t="s">
        <v>57</v>
      </c>
      <c r="C21" s="5" t="s">
        <v>103</v>
      </c>
      <c r="D21" s="6" t="s">
        <v>1967</v>
      </c>
      <c r="E21" s="4" t="s">
        <v>46</v>
      </c>
      <c r="F21" s="4" t="s">
        <v>49</v>
      </c>
      <c r="G21" s="4" t="s">
        <v>1968</v>
      </c>
      <c r="H21" s="6" t="s">
        <v>167</v>
      </c>
      <c r="I21" s="4" t="s">
        <v>50</v>
      </c>
      <c r="J21" t="s">
        <v>2063</v>
      </c>
      <c r="K21" t="s">
        <v>155</v>
      </c>
      <c r="M21" s="9" t="s">
        <v>2063</v>
      </c>
      <c r="N21" s="6" t="s">
        <v>452</v>
      </c>
      <c r="O21" s="185">
        <v>100156536</v>
      </c>
      <c r="P21" s="10">
        <v>3328.53</v>
      </c>
      <c r="Q21" s="10">
        <v>0</v>
      </c>
      <c r="R21" s="1">
        <f t="shared" si="2"/>
        <v>3328.53</v>
      </c>
      <c r="S21" s="6" t="s">
        <v>151</v>
      </c>
      <c r="T21" s="6">
        <v>1688</v>
      </c>
      <c r="U21" s="6">
        <v>4005442</v>
      </c>
      <c r="W21" s="22">
        <v>45637</v>
      </c>
      <c r="X21" s="10">
        <v>3676481</v>
      </c>
      <c r="Y21" s="5" t="s">
        <v>75</v>
      </c>
      <c r="Z21" s="158" t="s">
        <v>2121</v>
      </c>
      <c r="AA21" s="14">
        <v>8043.84</v>
      </c>
      <c r="AC21" s="14"/>
      <c r="AD21" s="17">
        <f t="shared" si="0"/>
        <v>8043.84</v>
      </c>
      <c r="AF21" s="10"/>
      <c r="AH21" s="10"/>
      <c r="AI21">
        <v>10751</v>
      </c>
      <c r="AJ21" s="43">
        <v>7018</v>
      </c>
      <c r="AK21" s="114">
        <f t="shared" si="3"/>
        <v>67463.644599000007</v>
      </c>
      <c r="AM21" s="167">
        <f t="shared" si="4"/>
        <v>1.8350059363559885E-2</v>
      </c>
      <c r="AN21" s="45" t="s">
        <v>2092</v>
      </c>
      <c r="AO21" s="13" t="str">
        <f t="shared" si="1"/>
        <v>BIP ALFA #53  4005442</v>
      </c>
      <c r="AP21" s="13">
        <v>40000921</v>
      </c>
      <c r="AQ21">
        <v>20013953</v>
      </c>
    </row>
    <row r="22" spans="1:43" ht="42.75" customHeight="1">
      <c r="B22" s="4" t="s">
        <v>57</v>
      </c>
      <c r="C22" s="5" t="s">
        <v>103</v>
      </c>
      <c r="D22" s="6" t="s">
        <v>431</v>
      </c>
      <c r="E22" s="4" t="s">
        <v>46</v>
      </c>
      <c r="F22" s="4" t="s">
        <v>49</v>
      </c>
      <c r="G22" s="4" t="s">
        <v>1969</v>
      </c>
      <c r="H22" s="6" t="s">
        <v>167</v>
      </c>
      <c r="I22" s="4" t="s">
        <v>50</v>
      </c>
      <c r="J22" s="9">
        <v>53083</v>
      </c>
      <c r="K22" t="s">
        <v>155</v>
      </c>
      <c r="M22" s="9">
        <v>53083</v>
      </c>
      <c r="N22" s="6" t="s">
        <v>452</v>
      </c>
      <c r="O22" s="185">
        <v>100095440</v>
      </c>
      <c r="P22" s="10">
        <v>3110.76</v>
      </c>
      <c r="Q22" s="10">
        <v>0</v>
      </c>
      <c r="R22" s="1">
        <f t="shared" si="2"/>
        <v>3110.76</v>
      </c>
      <c r="S22" s="6" t="s">
        <v>151</v>
      </c>
      <c r="T22" s="6">
        <v>1688</v>
      </c>
      <c r="U22" s="6">
        <v>4005441</v>
      </c>
      <c r="W22" s="22">
        <v>45637</v>
      </c>
      <c r="X22" s="10">
        <v>1801046</v>
      </c>
      <c r="Y22" s="5" t="s">
        <v>75</v>
      </c>
      <c r="Z22" s="158" t="s">
        <v>2122</v>
      </c>
      <c r="AA22" s="14">
        <v>8043.84</v>
      </c>
      <c r="AC22" s="14"/>
      <c r="AD22" s="17">
        <f t="shared" si="0"/>
        <v>8043.84</v>
      </c>
      <c r="AF22" s="10"/>
      <c r="AH22" s="10"/>
      <c r="AI22" s="39">
        <v>10655</v>
      </c>
      <c r="AJ22" s="43">
        <v>7018</v>
      </c>
      <c r="AK22" s="114">
        <f t="shared" si="3"/>
        <v>63049.816908000008</v>
      </c>
      <c r="AM22" s="167">
        <f t="shared" si="4"/>
        <v>3.5007332909875712E-2</v>
      </c>
      <c r="AN22" s="45" t="s">
        <v>1987</v>
      </c>
      <c r="AO22" s="13" t="str">
        <f t="shared" si="1"/>
        <v>BIP ALFA #54  4005441</v>
      </c>
      <c r="AP22" s="13">
        <v>40000920</v>
      </c>
      <c r="AQ22">
        <v>20013952</v>
      </c>
    </row>
    <row r="23" spans="1:43" ht="32.25" customHeight="1">
      <c r="B23" s="4" t="s">
        <v>57</v>
      </c>
      <c r="C23" s="5" t="s">
        <v>113</v>
      </c>
      <c r="D23" s="6" t="s">
        <v>250</v>
      </c>
      <c r="E23" s="4" t="s">
        <v>48</v>
      </c>
      <c r="F23" s="4" t="s">
        <v>49</v>
      </c>
      <c r="G23" s="40" t="s">
        <v>1970</v>
      </c>
      <c r="H23" s="6" t="s">
        <v>167</v>
      </c>
      <c r="I23" s="4" t="s">
        <v>50</v>
      </c>
      <c r="J23" s="101" t="s">
        <v>1528</v>
      </c>
      <c r="K23" t="s">
        <v>155</v>
      </c>
      <c r="M23" s="9">
        <v>498414568</v>
      </c>
      <c r="N23" s="4" t="s">
        <v>51</v>
      </c>
      <c r="O23" s="185">
        <v>6214556212</v>
      </c>
      <c r="P23" s="10">
        <v>3470</v>
      </c>
      <c r="Q23" s="10">
        <v>0</v>
      </c>
      <c r="R23" s="1">
        <f t="shared" si="2"/>
        <v>3470</v>
      </c>
      <c r="S23" s="6" t="s">
        <v>151</v>
      </c>
      <c r="T23" s="6">
        <v>1632</v>
      </c>
      <c r="U23" s="6">
        <v>4035021</v>
      </c>
      <c r="W23" s="22">
        <v>45642</v>
      </c>
      <c r="X23" s="10">
        <v>441993</v>
      </c>
      <c r="Y23" s="5" t="s">
        <v>189</v>
      </c>
      <c r="Z23" s="158" t="s">
        <v>170</v>
      </c>
      <c r="AA23" s="14">
        <v>0</v>
      </c>
      <c r="AC23" s="14"/>
      <c r="AD23" s="17">
        <f t="shared" si="0"/>
        <v>0</v>
      </c>
      <c r="AF23" s="10"/>
      <c r="AH23" s="10"/>
      <c r="AI23" s="39">
        <v>10645</v>
      </c>
      <c r="AJ23" s="43">
        <v>7018</v>
      </c>
      <c r="AK23" s="114">
        <f t="shared" si="3"/>
        <v>70331.001000000004</v>
      </c>
      <c r="AM23" s="167">
        <f t="shared" si="4"/>
        <v>0.15912243180321861</v>
      </c>
      <c r="AN23" s="45" t="s">
        <v>2086</v>
      </c>
      <c r="AO23" s="13" t="str">
        <f t="shared" si="1"/>
        <v>BIP WALDENCAST #20  4035021</v>
      </c>
      <c r="AP23" s="13"/>
    </row>
    <row r="24" spans="1:43" ht="62.25" customHeight="1">
      <c r="B24" s="4" t="s">
        <v>57</v>
      </c>
      <c r="C24" s="5" t="s">
        <v>112</v>
      </c>
      <c r="D24" s="6" t="s">
        <v>176</v>
      </c>
      <c r="E24" s="4" t="s">
        <v>97</v>
      </c>
      <c r="F24" s="4" t="s">
        <v>49</v>
      </c>
      <c r="G24" s="40" t="s">
        <v>1971</v>
      </c>
      <c r="H24" s="6" t="s">
        <v>167</v>
      </c>
      <c r="I24" s="4" t="s">
        <v>50</v>
      </c>
      <c r="J24" s="101" t="s">
        <v>1972</v>
      </c>
      <c r="K24" t="s">
        <v>155</v>
      </c>
      <c r="M24" s="9">
        <v>497714278</v>
      </c>
      <c r="N24" s="4" t="s">
        <v>51</v>
      </c>
      <c r="O24" s="185">
        <v>6214600061</v>
      </c>
      <c r="P24" s="10">
        <v>2180</v>
      </c>
      <c r="Q24" s="10">
        <v>0</v>
      </c>
      <c r="R24" s="1">
        <f t="shared" si="2"/>
        <v>2180</v>
      </c>
      <c r="S24" s="6" t="s">
        <v>151</v>
      </c>
      <c r="T24" s="6">
        <v>1632</v>
      </c>
      <c r="U24" s="6">
        <v>4035009</v>
      </c>
      <c r="W24" s="22">
        <v>45642</v>
      </c>
      <c r="X24" s="10">
        <v>353890</v>
      </c>
      <c r="Y24" s="5" t="s">
        <v>189</v>
      </c>
      <c r="Z24" s="158" t="s">
        <v>170</v>
      </c>
      <c r="AA24" s="14">
        <v>0</v>
      </c>
      <c r="AC24" s="14"/>
      <c r="AD24" s="17">
        <f t="shared" si="0"/>
        <v>0</v>
      </c>
      <c r="AF24" s="10"/>
      <c r="AH24" s="10"/>
      <c r="AI24" s="39">
        <v>10647</v>
      </c>
      <c r="AJ24" s="43">
        <v>7018</v>
      </c>
      <c r="AK24" s="114">
        <f t="shared" si="3"/>
        <v>44184.894</v>
      </c>
      <c r="AM24" s="167">
        <f t="shared" si="4"/>
        <v>0.12485488146034078</v>
      </c>
      <c r="AN24" s="45" t="s">
        <v>2086</v>
      </c>
      <c r="AO24" s="13" t="str">
        <f t="shared" si="1"/>
        <v>BIP AVEDA #6  4035009</v>
      </c>
      <c r="AP24" s="13"/>
    </row>
    <row r="25" spans="1:43" ht="27" customHeight="1">
      <c r="B25" s="4" t="s">
        <v>57</v>
      </c>
      <c r="C25" s="5" t="s">
        <v>113</v>
      </c>
      <c r="D25" s="6" t="s">
        <v>787</v>
      </c>
      <c r="E25" s="6" t="s">
        <v>624</v>
      </c>
      <c r="F25" s="4" t="s">
        <v>52</v>
      </c>
      <c r="G25" s="4" t="s">
        <v>1974</v>
      </c>
      <c r="H25" s="6" t="s">
        <v>167</v>
      </c>
      <c r="I25" s="4" t="s">
        <v>50</v>
      </c>
      <c r="J25" s="106" t="s">
        <v>245</v>
      </c>
      <c r="K25" t="s">
        <v>155</v>
      </c>
      <c r="M25" s="9" t="s">
        <v>2070</v>
      </c>
      <c r="N25" s="4" t="s">
        <v>7</v>
      </c>
      <c r="O25" s="158" t="s">
        <v>245</v>
      </c>
      <c r="P25" s="10">
        <v>0</v>
      </c>
      <c r="Q25" s="10">
        <v>0</v>
      </c>
      <c r="R25" s="1">
        <f t="shared" si="2"/>
        <v>0</v>
      </c>
      <c r="S25" s="6" t="s">
        <v>149</v>
      </c>
      <c r="T25" s="6">
        <v>3945</v>
      </c>
      <c r="U25" s="6">
        <v>4007546</v>
      </c>
      <c r="W25" s="22">
        <v>45639</v>
      </c>
      <c r="X25" s="10">
        <v>235946</v>
      </c>
      <c r="Y25" s="5" t="s">
        <v>42</v>
      </c>
      <c r="Z25" s="181" t="s">
        <v>246</v>
      </c>
      <c r="AA25" s="14">
        <v>0</v>
      </c>
      <c r="AC25" s="14"/>
      <c r="AD25" s="17">
        <f t="shared" si="0"/>
        <v>0</v>
      </c>
      <c r="AF25" s="10"/>
      <c r="AH25" s="10"/>
      <c r="AI25" s="47" t="s">
        <v>245</v>
      </c>
      <c r="AJ25" s="43">
        <v>0</v>
      </c>
      <c r="AK25" s="114">
        <f t="shared" si="3"/>
        <v>0</v>
      </c>
      <c r="AM25" s="167">
        <f t="shared" si="4"/>
        <v>0</v>
      </c>
      <c r="AN25" s="21"/>
      <c r="AO25" s="13" t="str">
        <f t="shared" si="1"/>
        <v>BIP WALDENCAST #21  4007546</v>
      </c>
      <c r="AP25" s="13"/>
    </row>
    <row r="26" spans="1:43" ht="27" customHeight="1">
      <c r="B26" s="4" t="s">
        <v>57</v>
      </c>
      <c r="C26" s="5" t="s">
        <v>107</v>
      </c>
      <c r="D26" s="6" t="s">
        <v>166</v>
      </c>
      <c r="E26" s="4" t="s">
        <v>47</v>
      </c>
      <c r="F26" s="4" t="s">
        <v>49</v>
      </c>
      <c r="G26" s="4" t="s">
        <v>1975</v>
      </c>
      <c r="H26" s="6" t="s">
        <v>167</v>
      </c>
      <c r="I26" s="4" t="s">
        <v>50</v>
      </c>
      <c r="J26" s="71" t="s">
        <v>1805</v>
      </c>
      <c r="K26" t="s">
        <v>155</v>
      </c>
      <c r="M26" s="9">
        <v>497714284</v>
      </c>
      <c r="N26" s="4" t="s">
        <v>51</v>
      </c>
      <c r="O26" s="185">
        <v>6214784801</v>
      </c>
      <c r="P26" s="10">
        <v>5230</v>
      </c>
      <c r="Q26" s="10">
        <v>0</v>
      </c>
      <c r="R26" s="1">
        <f t="shared" si="2"/>
        <v>5230</v>
      </c>
      <c r="S26" s="6" t="s">
        <v>151</v>
      </c>
      <c r="T26" s="6">
        <v>1632</v>
      </c>
      <c r="U26" s="6">
        <v>4035123</v>
      </c>
      <c r="W26" s="22">
        <v>45642</v>
      </c>
      <c r="X26" s="10">
        <v>813839</v>
      </c>
      <c r="Y26" s="5" t="s">
        <v>189</v>
      </c>
      <c r="Z26" s="158" t="s">
        <v>170</v>
      </c>
      <c r="AA26" s="14">
        <v>0</v>
      </c>
      <c r="AC26" s="14"/>
      <c r="AD26" s="17">
        <f t="shared" si="0"/>
        <v>0</v>
      </c>
      <c r="AF26" s="10"/>
      <c r="AH26" s="10"/>
      <c r="AI26" s="39">
        <v>10657</v>
      </c>
      <c r="AJ26" s="43">
        <v>7018</v>
      </c>
      <c r="AK26" s="114">
        <f t="shared" si="3"/>
        <v>106003.209</v>
      </c>
      <c r="AM26" s="167">
        <f t="shared" si="4"/>
        <v>0.13025083462453876</v>
      </c>
      <c r="AN26" s="45" t="s">
        <v>2086</v>
      </c>
      <c r="AO26" s="13" t="str">
        <f t="shared" si="1"/>
        <v>BIP ALOXXI #1  4035123</v>
      </c>
      <c r="AP26" s="13"/>
    </row>
    <row r="27" spans="1:43" ht="27" customHeight="1">
      <c r="B27" s="4" t="s">
        <v>57</v>
      </c>
      <c r="C27" s="5" t="s">
        <v>107</v>
      </c>
      <c r="D27" s="6" t="s">
        <v>171</v>
      </c>
      <c r="E27" s="4" t="s">
        <v>47</v>
      </c>
      <c r="F27" s="4" t="s">
        <v>49</v>
      </c>
      <c r="G27" s="4" t="s">
        <v>1976</v>
      </c>
      <c r="H27" s="6" t="s">
        <v>167</v>
      </c>
      <c r="I27" s="4" t="s">
        <v>50</v>
      </c>
      <c r="J27" t="s">
        <v>2055</v>
      </c>
      <c r="K27" t="s">
        <v>155</v>
      </c>
      <c r="M27" s="9">
        <v>498414567</v>
      </c>
      <c r="N27" s="4" t="s">
        <v>51</v>
      </c>
      <c r="O27" s="185">
        <v>6214740616</v>
      </c>
      <c r="P27" s="10">
        <v>5230</v>
      </c>
      <c r="Q27" s="10">
        <v>0</v>
      </c>
      <c r="R27" s="1">
        <f t="shared" si="2"/>
        <v>5230</v>
      </c>
      <c r="S27" s="6" t="s">
        <v>151</v>
      </c>
      <c r="T27" s="6">
        <v>1632</v>
      </c>
      <c r="U27" s="6">
        <v>4035257</v>
      </c>
      <c r="W27" s="22">
        <v>45643</v>
      </c>
      <c r="X27" s="10">
        <v>810971</v>
      </c>
      <c r="Y27" s="5" t="s">
        <v>189</v>
      </c>
      <c r="Z27" s="158" t="s">
        <v>170</v>
      </c>
      <c r="AA27" s="14">
        <v>0</v>
      </c>
      <c r="AC27" s="14"/>
      <c r="AD27" s="17">
        <f t="shared" si="0"/>
        <v>0</v>
      </c>
      <c r="AF27" s="10"/>
      <c r="AH27" s="10"/>
      <c r="AI27" s="39">
        <v>10659</v>
      </c>
      <c r="AJ27" s="43">
        <v>7018</v>
      </c>
      <c r="AK27" s="114">
        <f t="shared" si="3"/>
        <v>106003.209</v>
      </c>
      <c r="AM27" s="167">
        <f t="shared" si="4"/>
        <v>0.13071146687119514</v>
      </c>
      <c r="AN27" s="45" t="s">
        <v>2086</v>
      </c>
      <c r="AO27" s="13" t="str">
        <f t="shared" si="1"/>
        <v>BIP ALOXXI #2  4035257</v>
      </c>
      <c r="AP27" s="13"/>
    </row>
    <row r="28" spans="1:43" ht="27" customHeight="1">
      <c r="B28" s="4" t="s">
        <v>57</v>
      </c>
      <c r="C28" s="6" t="s">
        <v>1698</v>
      </c>
      <c r="D28" s="6" t="s">
        <v>315</v>
      </c>
      <c r="E28" s="6" t="s">
        <v>1699</v>
      </c>
      <c r="F28" s="4" t="s">
        <v>49</v>
      </c>
      <c r="G28" s="4" t="s">
        <v>1977</v>
      </c>
      <c r="H28" s="6" t="s">
        <v>167</v>
      </c>
      <c r="I28" s="4" t="s">
        <v>50</v>
      </c>
      <c r="J28" s="101" t="s">
        <v>1603</v>
      </c>
      <c r="K28" t="s">
        <v>155</v>
      </c>
      <c r="M28" s="9">
        <v>498538348</v>
      </c>
      <c r="N28" s="4" t="s">
        <v>51</v>
      </c>
      <c r="O28" s="185">
        <v>6214932141</v>
      </c>
      <c r="P28" s="10">
        <v>5005</v>
      </c>
      <c r="Q28" s="10">
        <v>0</v>
      </c>
      <c r="R28" s="1">
        <f t="shared" si="2"/>
        <v>5005</v>
      </c>
      <c r="S28" s="6" t="s">
        <v>151</v>
      </c>
      <c r="T28" s="6">
        <v>1632</v>
      </c>
      <c r="U28" s="6">
        <v>4035038</v>
      </c>
      <c r="W28" s="22">
        <v>45642</v>
      </c>
      <c r="X28" s="10">
        <v>956547</v>
      </c>
      <c r="Y28" s="5" t="s">
        <v>189</v>
      </c>
      <c r="Z28" s="158" t="s">
        <v>170</v>
      </c>
      <c r="AA28" s="14">
        <v>0</v>
      </c>
      <c r="AC28" s="14"/>
      <c r="AD28" s="17">
        <f t="shared" si="0"/>
        <v>0</v>
      </c>
      <c r="AF28" s="10"/>
      <c r="AH28" s="10"/>
      <c r="AI28" s="39">
        <v>10648</v>
      </c>
      <c r="AJ28" s="43">
        <v>7018</v>
      </c>
      <c r="AK28" s="114">
        <f t="shared" si="3"/>
        <v>101442.84149999999</v>
      </c>
      <c r="AM28" s="167">
        <f t="shared" si="4"/>
        <v>0.10605107903741269</v>
      </c>
      <c r="AN28" s="45" t="s">
        <v>2086</v>
      </c>
      <c r="AO28" s="13" t="str">
        <f t="shared" si="1"/>
        <v>BIP ITS A TEN #30  4035038</v>
      </c>
      <c r="AP28" s="13"/>
    </row>
    <row r="29" spans="1:43" ht="27" customHeight="1">
      <c r="B29" s="4" t="s">
        <v>57</v>
      </c>
      <c r="C29" s="5" t="s">
        <v>44</v>
      </c>
      <c r="D29" s="6" t="s">
        <v>1978</v>
      </c>
      <c r="E29" s="4" t="s">
        <v>46</v>
      </c>
      <c r="F29" s="4" t="s">
        <v>49</v>
      </c>
      <c r="G29" s="4" t="s">
        <v>2034</v>
      </c>
      <c r="H29" s="6" t="s">
        <v>167</v>
      </c>
      <c r="I29" s="4" t="s">
        <v>50</v>
      </c>
      <c r="J29" t="s">
        <v>2056</v>
      </c>
      <c r="K29" t="s">
        <v>155</v>
      </c>
      <c r="M29" s="9">
        <v>499380152</v>
      </c>
      <c r="N29" s="4" t="s">
        <v>51</v>
      </c>
      <c r="O29" s="185">
        <v>6214839508</v>
      </c>
      <c r="P29" s="10">
        <v>3485</v>
      </c>
      <c r="Q29" s="10">
        <v>0</v>
      </c>
      <c r="R29" s="1">
        <f t="shared" si="2"/>
        <v>3485</v>
      </c>
      <c r="S29" s="6" t="s">
        <v>151</v>
      </c>
      <c r="T29" s="6">
        <v>1632</v>
      </c>
      <c r="U29" s="6">
        <v>4035613</v>
      </c>
      <c r="W29" s="22">
        <v>45646</v>
      </c>
      <c r="X29" s="10">
        <v>814801</v>
      </c>
      <c r="Y29" s="5" t="s">
        <v>189</v>
      </c>
      <c r="Z29" s="158" t="s">
        <v>170</v>
      </c>
      <c r="AA29" s="14">
        <v>0</v>
      </c>
      <c r="AC29" s="14"/>
      <c r="AD29" s="17">
        <f t="shared" si="0"/>
        <v>0</v>
      </c>
      <c r="AF29" s="10"/>
      <c r="AH29" s="10"/>
      <c r="AI29">
        <v>10690</v>
      </c>
      <c r="AJ29" s="43">
        <v>7018</v>
      </c>
      <c r="AK29" s="114">
        <f t="shared" si="3"/>
        <v>70635.025500000003</v>
      </c>
      <c r="AM29" s="167">
        <f t="shared" si="4"/>
        <v>8.6689910174386139E-2</v>
      </c>
      <c r="AN29" s="45" t="s">
        <v>2088</v>
      </c>
      <c r="AO29" s="13" t="str">
        <f t="shared" si="1"/>
        <v>BIP SALLY #252  4035613</v>
      </c>
      <c r="AP29" s="13"/>
    </row>
    <row r="30" spans="1:43" ht="27" customHeight="1">
      <c r="B30" s="4" t="s">
        <v>57</v>
      </c>
      <c r="C30" s="5" t="s">
        <v>98</v>
      </c>
      <c r="D30" s="6" t="s">
        <v>227</v>
      </c>
      <c r="E30" s="4" t="s">
        <v>98</v>
      </c>
      <c r="F30" s="4" t="s">
        <v>49</v>
      </c>
      <c r="G30" s="4" t="s">
        <v>2014</v>
      </c>
      <c r="H30" s="6" t="s">
        <v>167</v>
      </c>
      <c r="I30" s="4" t="s">
        <v>50</v>
      </c>
      <c r="J30" t="s">
        <v>2064</v>
      </c>
      <c r="K30" t="s">
        <v>155</v>
      </c>
      <c r="M30" s="9" t="s">
        <v>2072</v>
      </c>
      <c r="N30" s="4" t="s">
        <v>53</v>
      </c>
      <c r="O30" s="185">
        <v>285766</v>
      </c>
      <c r="P30" s="10">
        <v>7465</v>
      </c>
      <c r="Q30" s="10">
        <v>0</v>
      </c>
      <c r="R30" s="1">
        <f t="shared" si="2"/>
        <v>7465</v>
      </c>
      <c r="S30" s="6" t="s">
        <v>1798</v>
      </c>
      <c r="T30" s="6">
        <v>3950</v>
      </c>
      <c r="U30" s="6">
        <v>4050436</v>
      </c>
      <c r="W30" s="22">
        <v>45645</v>
      </c>
      <c r="X30" s="10">
        <v>2360419</v>
      </c>
      <c r="Y30" s="5" t="s">
        <v>53</v>
      </c>
      <c r="Z30" s="158" t="s">
        <v>170</v>
      </c>
      <c r="AA30" s="14">
        <v>0</v>
      </c>
      <c r="AC30" s="14"/>
      <c r="AD30" s="17">
        <f t="shared" si="0"/>
        <v>0</v>
      </c>
      <c r="AF30" s="10"/>
      <c r="AH30" s="10"/>
      <c r="AI30" s="47" t="s">
        <v>245</v>
      </c>
      <c r="AJ30" s="43">
        <v>0</v>
      </c>
      <c r="AK30" s="114">
        <f t="shared" si="3"/>
        <v>151302.85949999999</v>
      </c>
      <c r="AM30" s="167">
        <f t="shared" si="4"/>
        <v>6.4100000677845756E-2</v>
      </c>
      <c r="AN30" s="21">
        <v>45645</v>
      </c>
      <c r="AO30" s="13" t="str">
        <f t="shared" si="1"/>
        <v>El Salvador #15  4050436</v>
      </c>
      <c r="AP30" s="13">
        <v>40000922</v>
      </c>
    </row>
    <row r="31" spans="1:43" ht="27" customHeight="1">
      <c r="B31" s="4" t="s">
        <v>57</v>
      </c>
      <c r="C31" s="5" t="s">
        <v>89</v>
      </c>
      <c r="D31" s="6" t="s">
        <v>1120</v>
      </c>
      <c r="E31" s="4" t="s">
        <v>89</v>
      </c>
      <c r="F31" s="4" t="s">
        <v>49</v>
      </c>
      <c r="G31" s="4" t="s">
        <v>2015</v>
      </c>
      <c r="H31" s="6" t="s">
        <v>167</v>
      </c>
      <c r="I31" s="4" t="s">
        <v>50</v>
      </c>
      <c r="J31" t="s">
        <v>2065</v>
      </c>
      <c r="K31" t="s">
        <v>155</v>
      </c>
      <c r="M31" s="9" t="s">
        <v>2073</v>
      </c>
      <c r="N31" s="4" t="s">
        <v>53</v>
      </c>
      <c r="O31" s="185">
        <v>285767</v>
      </c>
      <c r="P31" s="10">
        <v>8585</v>
      </c>
      <c r="Q31" s="10">
        <v>0</v>
      </c>
      <c r="R31" s="1">
        <f t="shared" si="2"/>
        <v>8585</v>
      </c>
      <c r="S31" s="6" t="s">
        <v>1798</v>
      </c>
      <c r="T31" s="6">
        <v>3950</v>
      </c>
      <c r="U31" s="6">
        <v>4050382</v>
      </c>
      <c r="W31" s="22">
        <v>45646</v>
      </c>
      <c r="X31" s="10">
        <v>2032804</v>
      </c>
      <c r="Y31" s="5" t="s">
        <v>53</v>
      </c>
      <c r="Z31" s="158" t="s">
        <v>170</v>
      </c>
      <c r="AA31" s="14">
        <v>0</v>
      </c>
      <c r="AC31" s="14"/>
      <c r="AD31" s="17">
        <f t="shared" si="0"/>
        <v>0</v>
      </c>
      <c r="AF31" s="10"/>
      <c r="AH31" s="10"/>
      <c r="AI31" s="47" t="s">
        <v>245</v>
      </c>
      <c r="AJ31" s="43">
        <v>0</v>
      </c>
      <c r="AK31" s="114">
        <f t="shared" si="3"/>
        <v>174003.35550000001</v>
      </c>
      <c r="AM31" s="167">
        <f t="shared" si="4"/>
        <v>8.5597704205619435E-2</v>
      </c>
      <c r="AN31" s="21">
        <v>45646</v>
      </c>
      <c r="AO31" s="13" t="str">
        <f t="shared" si="1"/>
        <v>Guatemala #17  4050382</v>
      </c>
      <c r="AP31" s="13">
        <v>40000923</v>
      </c>
    </row>
    <row r="32" spans="1:43" ht="27" customHeight="1">
      <c r="B32" s="4" t="s">
        <v>57</v>
      </c>
      <c r="C32" s="5" t="s">
        <v>85</v>
      </c>
      <c r="D32" s="6" t="s">
        <v>247</v>
      </c>
      <c r="E32" s="4" t="s">
        <v>85</v>
      </c>
      <c r="F32" s="4" t="s">
        <v>49</v>
      </c>
      <c r="G32" s="4" t="s">
        <v>2035</v>
      </c>
      <c r="H32" s="6" t="s">
        <v>167</v>
      </c>
      <c r="I32" s="4" t="s">
        <v>50</v>
      </c>
      <c r="J32" t="s">
        <v>2066</v>
      </c>
      <c r="K32" t="s">
        <v>155</v>
      </c>
      <c r="M32" s="9" t="s">
        <v>2071</v>
      </c>
      <c r="N32" s="4" t="s">
        <v>53</v>
      </c>
      <c r="O32" s="184">
        <v>285849</v>
      </c>
      <c r="P32" s="10">
        <v>7913</v>
      </c>
      <c r="Q32" s="10">
        <v>0</v>
      </c>
      <c r="R32" s="1">
        <f t="shared" si="2"/>
        <v>7913</v>
      </c>
      <c r="S32" s="6" t="s">
        <v>1798</v>
      </c>
      <c r="T32" s="6">
        <v>3950</v>
      </c>
      <c r="U32" s="6">
        <v>4051154</v>
      </c>
      <c r="W32" s="22">
        <v>45652</v>
      </c>
      <c r="X32" s="10">
        <v>1143537</v>
      </c>
      <c r="Y32" s="5" t="s">
        <v>53</v>
      </c>
      <c r="Z32" s="158" t="s">
        <v>170</v>
      </c>
      <c r="AA32" s="14">
        <v>0</v>
      </c>
      <c r="AC32" s="14"/>
      <c r="AD32" s="17">
        <f t="shared" si="0"/>
        <v>0</v>
      </c>
      <c r="AF32" s="10"/>
      <c r="AH32" s="10"/>
      <c r="AI32" s="47" t="s">
        <v>245</v>
      </c>
      <c r="AJ32" s="43">
        <v>0</v>
      </c>
      <c r="AK32" s="114">
        <f t="shared" si="3"/>
        <v>160383.05790000001</v>
      </c>
      <c r="AM32" s="167">
        <f t="shared" si="4"/>
        <v>0.14025174340664098</v>
      </c>
      <c r="AN32" s="21">
        <v>45679</v>
      </c>
      <c r="AO32" s="13" t="str">
        <f t="shared" si="1"/>
        <v>Costa Rica #18  4051154</v>
      </c>
      <c r="AP32" s="13"/>
    </row>
    <row r="33" spans="2:41" ht="27" customHeight="1">
      <c r="B33" s="4" t="s">
        <v>57</v>
      </c>
      <c r="C33" s="5" t="s">
        <v>44</v>
      </c>
      <c r="D33" s="6" t="s">
        <v>2023</v>
      </c>
      <c r="E33" s="4" t="s">
        <v>46</v>
      </c>
      <c r="F33" s="4" t="s">
        <v>49</v>
      </c>
      <c r="G33" s="4" t="s">
        <v>2036</v>
      </c>
      <c r="H33" s="6" t="s">
        <v>167</v>
      </c>
      <c r="I33" s="4" t="s">
        <v>50</v>
      </c>
      <c r="J33" t="s">
        <v>2057</v>
      </c>
      <c r="K33" t="s">
        <v>155</v>
      </c>
      <c r="M33" s="9">
        <v>499380157</v>
      </c>
      <c r="N33" s="4" t="s">
        <v>51</v>
      </c>
      <c r="O33" s="185">
        <v>6214914416</v>
      </c>
      <c r="P33" s="10">
        <v>3485</v>
      </c>
      <c r="Q33" s="10">
        <v>0</v>
      </c>
      <c r="R33" s="1">
        <f t="shared" si="2"/>
        <v>3485</v>
      </c>
      <c r="S33" s="6" t="s">
        <v>151</v>
      </c>
      <c r="T33" s="6">
        <v>1632</v>
      </c>
      <c r="U33" s="6">
        <v>4035712</v>
      </c>
      <c r="W33" s="22">
        <v>45646</v>
      </c>
      <c r="X33" s="10">
        <v>1382115</v>
      </c>
      <c r="Y33" s="5" t="s">
        <v>189</v>
      </c>
      <c r="Z33" s="158" t="s">
        <v>170</v>
      </c>
      <c r="AA33" s="14">
        <v>0</v>
      </c>
      <c r="AC33" s="14"/>
      <c r="AD33" s="17">
        <f t="shared" si="0"/>
        <v>0</v>
      </c>
      <c r="AF33" s="10"/>
      <c r="AH33" s="10"/>
      <c r="AI33">
        <v>10695</v>
      </c>
      <c r="AJ33" s="43">
        <v>7018</v>
      </c>
      <c r="AK33" s="114">
        <f t="shared" si="3"/>
        <v>70635.025500000003</v>
      </c>
      <c r="AM33" s="167">
        <f t="shared" si="4"/>
        <v>5.110647485918321E-2</v>
      </c>
      <c r="AN33" s="45" t="s">
        <v>2088</v>
      </c>
      <c r="AO33" s="13" t="str">
        <f t="shared" si="1"/>
        <v>BIP SALLY #253  4035712</v>
      </c>
    </row>
    <row r="34" spans="2:41" ht="27" customHeight="1">
      <c r="B34" s="4" t="s">
        <v>57</v>
      </c>
      <c r="C34" s="5" t="s">
        <v>44</v>
      </c>
      <c r="D34" s="6" t="s">
        <v>2024</v>
      </c>
      <c r="E34" s="4" t="s">
        <v>46</v>
      </c>
      <c r="F34" s="4" t="s">
        <v>49</v>
      </c>
      <c r="G34" s="4" t="s">
        <v>2037</v>
      </c>
      <c r="H34" s="6" t="s">
        <v>167</v>
      </c>
      <c r="I34" s="4" t="s">
        <v>50</v>
      </c>
      <c r="J34" t="s">
        <v>2058</v>
      </c>
      <c r="K34" t="s">
        <v>155</v>
      </c>
      <c r="M34" s="9">
        <v>499380156</v>
      </c>
      <c r="N34" s="4" t="s">
        <v>51</v>
      </c>
      <c r="O34" s="185">
        <v>6214894198</v>
      </c>
      <c r="P34" s="10">
        <v>3485</v>
      </c>
      <c r="Q34" s="10">
        <v>0</v>
      </c>
      <c r="R34" s="1">
        <f t="shared" si="2"/>
        <v>3485</v>
      </c>
      <c r="S34" s="6" t="s">
        <v>151</v>
      </c>
      <c r="T34" s="6">
        <v>1632</v>
      </c>
      <c r="U34" s="6">
        <v>4035720</v>
      </c>
      <c r="W34" s="22">
        <v>45646</v>
      </c>
      <c r="X34" s="10">
        <v>2007124</v>
      </c>
      <c r="Y34" s="5" t="s">
        <v>189</v>
      </c>
      <c r="Z34" s="158" t="s">
        <v>170</v>
      </c>
      <c r="AA34" s="14">
        <v>0</v>
      </c>
      <c r="AC34" s="14"/>
      <c r="AD34" s="17">
        <f t="shared" si="0"/>
        <v>0</v>
      </c>
      <c r="AF34" s="10"/>
      <c r="AH34" s="10"/>
      <c r="AI34">
        <v>10696</v>
      </c>
      <c r="AJ34" s="43">
        <v>7018</v>
      </c>
      <c r="AK34" s="114">
        <f t="shared" si="3"/>
        <v>70635.025500000003</v>
      </c>
      <c r="AM34" s="167">
        <f t="shared" si="4"/>
        <v>3.5192158282198807E-2</v>
      </c>
      <c r="AN34" s="45" t="s">
        <v>2088</v>
      </c>
      <c r="AO34" s="13" t="str">
        <f t="shared" si="1"/>
        <v>BIP SALLY #254  4035720</v>
      </c>
    </row>
    <row r="35" spans="2:41" ht="27" customHeight="1">
      <c r="B35" s="4" t="s">
        <v>57</v>
      </c>
      <c r="C35" s="5" t="s">
        <v>44</v>
      </c>
      <c r="D35" s="6" t="s">
        <v>2025</v>
      </c>
      <c r="E35" s="4" t="s">
        <v>46</v>
      </c>
      <c r="F35" s="4" t="s">
        <v>49</v>
      </c>
      <c r="G35" s="4" t="s">
        <v>2038</v>
      </c>
      <c r="H35" s="6" t="s">
        <v>167</v>
      </c>
      <c r="I35" s="4" t="s">
        <v>50</v>
      </c>
      <c r="J35" t="s">
        <v>2059</v>
      </c>
      <c r="K35" t="s">
        <v>155</v>
      </c>
      <c r="M35" s="9">
        <v>499380153</v>
      </c>
      <c r="N35" s="4" t="s">
        <v>51</v>
      </c>
      <c r="O35" s="184">
        <v>6215006877</v>
      </c>
      <c r="P35" s="10">
        <v>3485</v>
      </c>
      <c r="Q35" s="10">
        <v>0</v>
      </c>
      <c r="R35" s="1">
        <f t="shared" si="2"/>
        <v>3485</v>
      </c>
      <c r="S35" s="6" t="s">
        <v>151</v>
      </c>
      <c r="T35" s="6">
        <v>1632</v>
      </c>
      <c r="U35" s="6">
        <v>4035792</v>
      </c>
      <c r="W35" s="22">
        <v>45650</v>
      </c>
      <c r="X35" s="10">
        <v>2752434</v>
      </c>
      <c r="Y35" s="5" t="s">
        <v>189</v>
      </c>
      <c r="Z35" s="158" t="s">
        <v>170</v>
      </c>
      <c r="AA35" s="14">
        <v>0</v>
      </c>
      <c r="AC35" s="14"/>
      <c r="AD35" s="17">
        <f t="shared" si="0"/>
        <v>0</v>
      </c>
      <c r="AF35" s="10"/>
      <c r="AH35" s="10"/>
      <c r="AI35">
        <v>10700</v>
      </c>
      <c r="AJ35" s="43">
        <v>7018</v>
      </c>
      <c r="AK35" s="114">
        <f t="shared" si="3"/>
        <v>70635.025500000003</v>
      </c>
      <c r="AM35" s="167">
        <f t="shared" si="4"/>
        <v>2.5662749951497477E-2</v>
      </c>
      <c r="AN35" s="45" t="s">
        <v>2089</v>
      </c>
      <c r="AO35" s="13" t="str">
        <f t="shared" ref="AO35:AO62" si="5">+C35&amp;" "&amp;D35&amp;" "&amp;" "&amp;U35</f>
        <v>BIP SALLY #255  4035792</v>
      </c>
    </row>
    <row r="36" spans="2:41" ht="27" customHeight="1">
      <c r="B36" s="4" t="s">
        <v>57</v>
      </c>
      <c r="C36" s="5" t="s">
        <v>44</v>
      </c>
      <c r="D36" s="6" t="s">
        <v>2026</v>
      </c>
      <c r="E36" s="4" t="s">
        <v>46</v>
      </c>
      <c r="F36" s="4" t="s">
        <v>49</v>
      </c>
      <c r="G36" s="4" t="s">
        <v>2039</v>
      </c>
      <c r="H36" s="6" t="s">
        <v>167</v>
      </c>
      <c r="I36" s="4" t="s">
        <v>50</v>
      </c>
      <c r="J36" t="s">
        <v>1814</v>
      </c>
      <c r="K36" t="s">
        <v>155</v>
      </c>
      <c r="M36" s="9">
        <v>499380155</v>
      </c>
      <c r="N36" s="4" t="s">
        <v>51</v>
      </c>
      <c r="O36" s="184">
        <v>6215025811</v>
      </c>
      <c r="P36" s="10">
        <v>3485</v>
      </c>
      <c r="Q36" s="10">
        <v>0</v>
      </c>
      <c r="R36" s="1">
        <f t="shared" si="2"/>
        <v>3485</v>
      </c>
      <c r="S36" s="6" t="s">
        <v>151</v>
      </c>
      <c r="T36" s="6">
        <v>1632</v>
      </c>
      <c r="U36" s="6">
        <v>4035802</v>
      </c>
      <c r="W36" s="22">
        <v>45650</v>
      </c>
      <c r="X36" s="10">
        <v>630927</v>
      </c>
      <c r="Y36" s="5" t="s">
        <v>189</v>
      </c>
      <c r="Z36" s="158" t="s">
        <v>170</v>
      </c>
      <c r="AA36" s="14">
        <v>0</v>
      </c>
      <c r="AC36" s="14"/>
      <c r="AD36" s="17">
        <f t="shared" si="0"/>
        <v>0</v>
      </c>
      <c r="AF36" s="10"/>
      <c r="AH36" s="10"/>
      <c r="AI36">
        <v>10701</v>
      </c>
      <c r="AJ36" s="43">
        <v>7018</v>
      </c>
      <c r="AK36" s="114">
        <f t="shared" si="3"/>
        <v>70635.025500000003</v>
      </c>
      <c r="AM36" s="167">
        <f t="shared" si="4"/>
        <v>0.1119543552582153</v>
      </c>
      <c r="AN36" s="45" t="s">
        <v>2089</v>
      </c>
      <c r="AO36" s="13" t="str">
        <f t="shared" si="5"/>
        <v>BIP SALLY #256  4035802</v>
      </c>
    </row>
    <row r="37" spans="2:41" ht="27" customHeight="1">
      <c r="B37" s="4" t="s">
        <v>57</v>
      </c>
      <c r="C37" s="5" t="s">
        <v>44</v>
      </c>
      <c r="D37" s="6" t="s">
        <v>2027</v>
      </c>
      <c r="E37" s="4" t="s">
        <v>46</v>
      </c>
      <c r="F37" s="4" t="s">
        <v>49</v>
      </c>
      <c r="G37" s="4" t="s">
        <v>2040</v>
      </c>
      <c r="H37" s="6" t="s">
        <v>167</v>
      </c>
      <c r="I37" s="4" t="s">
        <v>50</v>
      </c>
      <c r="J37" t="s">
        <v>2060</v>
      </c>
      <c r="K37" t="s">
        <v>155</v>
      </c>
      <c r="M37" s="9">
        <v>499380150</v>
      </c>
      <c r="N37" s="4" t="s">
        <v>51</v>
      </c>
      <c r="O37" s="184">
        <v>6214897963</v>
      </c>
      <c r="P37" s="10">
        <v>3485</v>
      </c>
      <c r="Q37" s="10">
        <v>0</v>
      </c>
      <c r="R37" s="1">
        <f t="shared" si="2"/>
        <v>3485</v>
      </c>
      <c r="S37" s="6" t="s">
        <v>151</v>
      </c>
      <c r="T37" s="6">
        <v>1632</v>
      </c>
      <c r="U37" s="6">
        <v>4035829</v>
      </c>
      <c r="W37" s="22">
        <v>45650</v>
      </c>
      <c r="X37" s="10">
        <v>1419942</v>
      </c>
      <c r="Y37" s="5" t="s">
        <v>189</v>
      </c>
      <c r="Z37" s="158" t="s">
        <v>170</v>
      </c>
      <c r="AA37" s="14">
        <v>0</v>
      </c>
      <c r="AC37" s="14"/>
      <c r="AD37" s="17">
        <f t="shared" si="0"/>
        <v>0</v>
      </c>
      <c r="AF37" s="10"/>
      <c r="AH37" s="10"/>
      <c r="AI37">
        <v>10705</v>
      </c>
      <c r="AJ37" s="43">
        <v>7018</v>
      </c>
      <c r="AK37" s="114">
        <f t="shared" si="3"/>
        <v>70635.025500000003</v>
      </c>
      <c r="AM37" s="167">
        <f t="shared" si="4"/>
        <v>4.9745007542561601E-2</v>
      </c>
      <c r="AN37" s="45" t="s">
        <v>2089</v>
      </c>
      <c r="AO37" s="13" t="str">
        <f t="shared" si="5"/>
        <v>BIP SALLY #257  4035829</v>
      </c>
    </row>
    <row r="38" spans="2:41" ht="47.25" customHeight="1">
      <c r="B38" s="4" t="s">
        <v>57</v>
      </c>
      <c r="C38" s="6" t="s">
        <v>1698</v>
      </c>
      <c r="D38" s="6" t="s">
        <v>316</v>
      </c>
      <c r="E38" s="6" t="s">
        <v>1699</v>
      </c>
      <c r="F38" s="4" t="s">
        <v>49</v>
      </c>
      <c r="G38" s="40" t="s">
        <v>2041</v>
      </c>
      <c r="H38" s="6" t="s">
        <v>167</v>
      </c>
      <c r="I38" s="4" t="s">
        <v>50</v>
      </c>
      <c r="J38" t="s">
        <v>619</v>
      </c>
      <c r="K38" t="s">
        <v>155</v>
      </c>
      <c r="M38" s="9">
        <v>499380149</v>
      </c>
      <c r="N38" s="4" t="s">
        <v>51</v>
      </c>
      <c r="O38" s="184">
        <v>6215119780</v>
      </c>
      <c r="P38" s="10">
        <v>5005</v>
      </c>
      <c r="Q38" s="10">
        <v>0</v>
      </c>
      <c r="R38" s="1">
        <f t="shared" si="2"/>
        <v>5005</v>
      </c>
      <c r="S38" s="6" t="s">
        <v>151</v>
      </c>
      <c r="T38" s="6">
        <v>1632</v>
      </c>
      <c r="U38" s="6">
        <v>4035708</v>
      </c>
      <c r="W38" s="22">
        <v>45649</v>
      </c>
      <c r="X38" s="10">
        <v>2357299</v>
      </c>
      <c r="Y38" s="5" t="s">
        <v>189</v>
      </c>
      <c r="Z38" s="158" t="s">
        <v>170</v>
      </c>
      <c r="AA38" s="14">
        <v>0</v>
      </c>
      <c r="AC38" s="14"/>
      <c r="AD38" s="17">
        <f t="shared" si="0"/>
        <v>0</v>
      </c>
      <c r="AF38" s="10"/>
      <c r="AH38" s="10"/>
      <c r="AI38">
        <v>10697</v>
      </c>
      <c r="AJ38" s="43">
        <v>7018</v>
      </c>
      <c r="AK38" s="114">
        <f t="shared" si="3"/>
        <v>101442.84149999999</v>
      </c>
      <c r="AM38" s="167">
        <f t="shared" si="4"/>
        <v>4.3033506356215313E-2</v>
      </c>
      <c r="AN38" s="45" t="s">
        <v>2089</v>
      </c>
      <c r="AO38" s="13" t="str">
        <f t="shared" si="5"/>
        <v>BIP ITS A TEN #31  4035708</v>
      </c>
    </row>
    <row r="39" spans="2:41" ht="27" customHeight="1">
      <c r="B39" s="4" t="s">
        <v>57</v>
      </c>
      <c r="C39" s="6" t="s">
        <v>1698</v>
      </c>
      <c r="D39" s="6" t="s">
        <v>317</v>
      </c>
      <c r="E39" s="6" t="s">
        <v>1699</v>
      </c>
      <c r="F39" s="4" t="s">
        <v>49</v>
      </c>
      <c r="G39" s="4" t="s">
        <v>2042</v>
      </c>
      <c r="H39" s="6" t="s">
        <v>167</v>
      </c>
      <c r="I39" s="4" t="s">
        <v>50</v>
      </c>
      <c r="J39" t="s">
        <v>551</v>
      </c>
      <c r="K39" t="s">
        <v>155</v>
      </c>
      <c r="M39" s="9">
        <v>499380159</v>
      </c>
      <c r="N39" s="4" t="s">
        <v>51</v>
      </c>
      <c r="O39" s="184">
        <v>6215174997</v>
      </c>
      <c r="P39" s="10">
        <v>5005</v>
      </c>
      <c r="Q39" s="10">
        <v>0</v>
      </c>
      <c r="R39" s="1">
        <f t="shared" si="2"/>
        <v>5005</v>
      </c>
      <c r="S39" s="6" t="s">
        <v>151</v>
      </c>
      <c r="T39" s="6">
        <v>1632</v>
      </c>
      <c r="U39" s="6">
        <v>4035806</v>
      </c>
      <c r="V39">
        <v>4035965</v>
      </c>
      <c r="W39" s="22">
        <v>45647</v>
      </c>
      <c r="X39" s="10">
        <v>2192211</v>
      </c>
      <c r="Y39" s="5" t="s">
        <v>189</v>
      </c>
      <c r="Z39" s="158" t="s">
        <v>170</v>
      </c>
      <c r="AA39" s="14">
        <v>0</v>
      </c>
      <c r="AC39" s="14"/>
      <c r="AD39" s="17">
        <f t="shared" si="0"/>
        <v>0</v>
      </c>
      <c r="AF39" s="10"/>
      <c r="AH39" s="10"/>
      <c r="AI39">
        <v>10702</v>
      </c>
      <c r="AJ39" s="43">
        <v>7018</v>
      </c>
      <c r="AK39" s="114">
        <f t="shared" si="3"/>
        <v>101442.84149999999</v>
      </c>
      <c r="AM39" s="167">
        <f t="shared" si="4"/>
        <v>4.6274214252186488E-2</v>
      </c>
      <c r="AN39" s="45" t="s">
        <v>2089</v>
      </c>
      <c r="AO39" s="13" t="str">
        <f t="shared" si="5"/>
        <v>BIP ITS A TEN #32  4035806</v>
      </c>
    </row>
    <row r="40" spans="2:41" ht="31.5" customHeight="1">
      <c r="B40" s="4" t="s">
        <v>57</v>
      </c>
      <c r="C40" s="6" t="s">
        <v>1698</v>
      </c>
      <c r="D40" s="6" t="s">
        <v>318</v>
      </c>
      <c r="E40" s="6" t="s">
        <v>1699</v>
      </c>
      <c r="F40" s="4" t="s">
        <v>49</v>
      </c>
      <c r="G40" s="40" t="s">
        <v>2061</v>
      </c>
      <c r="H40" s="6" t="s">
        <v>167</v>
      </c>
      <c r="I40" s="4" t="s">
        <v>50</v>
      </c>
      <c r="J40" t="s">
        <v>2067</v>
      </c>
      <c r="K40" t="s">
        <v>155</v>
      </c>
      <c r="M40" s="9" t="s">
        <v>2074</v>
      </c>
      <c r="N40" s="4" t="s">
        <v>73</v>
      </c>
      <c r="O40" s="184" t="s">
        <v>2119</v>
      </c>
      <c r="P40" s="10">
        <v>6666.4</v>
      </c>
      <c r="Q40" s="10">
        <v>0</v>
      </c>
      <c r="R40" s="1">
        <f t="shared" si="2"/>
        <v>6666.4</v>
      </c>
      <c r="S40" s="6" t="s">
        <v>151</v>
      </c>
      <c r="T40" s="6">
        <v>1688</v>
      </c>
      <c r="U40" s="6">
        <v>4005841</v>
      </c>
      <c r="W40" s="22">
        <v>45652</v>
      </c>
      <c r="X40" s="10">
        <v>1839367</v>
      </c>
      <c r="Y40" s="5" t="s">
        <v>75</v>
      </c>
      <c r="Z40" s="179" t="s">
        <v>2123</v>
      </c>
      <c r="AA40" s="14">
        <v>8043.84</v>
      </c>
      <c r="AC40" s="14"/>
      <c r="AD40" s="17">
        <f t="shared" si="0"/>
        <v>8043.84</v>
      </c>
      <c r="AF40" s="10"/>
      <c r="AH40" s="10"/>
      <c r="AI40">
        <v>10709</v>
      </c>
      <c r="AJ40" s="43">
        <v>7018</v>
      </c>
      <c r="AK40" s="114">
        <f t="shared" si="3"/>
        <v>135116.59511999998</v>
      </c>
      <c r="AM40" s="167">
        <f t="shared" si="4"/>
        <v>7.3458203349304405E-2</v>
      </c>
      <c r="AN40" s="45" t="s">
        <v>2090</v>
      </c>
      <c r="AO40" s="13" t="str">
        <f t="shared" si="5"/>
        <v>BIP ITS A TEN #33  4005841</v>
      </c>
    </row>
    <row r="41" spans="2:41" ht="27" customHeight="1">
      <c r="B41" s="4" t="s">
        <v>57</v>
      </c>
      <c r="C41" s="6" t="s">
        <v>112</v>
      </c>
      <c r="D41" s="6" t="s">
        <v>184</v>
      </c>
      <c r="E41" s="4" t="s">
        <v>97</v>
      </c>
      <c r="F41" s="4" t="s">
        <v>49</v>
      </c>
      <c r="G41" s="4" t="s">
        <v>2043</v>
      </c>
      <c r="H41" s="6" t="s">
        <v>167</v>
      </c>
      <c r="I41" s="4" t="s">
        <v>50</v>
      </c>
      <c r="J41" t="s">
        <v>794</v>
      </c>
      <c r="K41" t="s">
        <v>155</v>
      </c>
      <c r="M41" s="9">
        <v>499380164</v>
      </c>
      <c r="N41" s="4" t="s">
        <v>51</v>
      </c>
      <c r="O41" s="184">
        <v>6215075041</v>
      </c>
      <c r="P41" s="10">
        <v>2180</v>
      </c>
      <c r="Q41" s="10">
        <v>0</v>
      </c>
      <c r="R41" s="1">
        <f t="shared" si="2"/>
        <v>2180</v>
      </c>
      <c r="S41" s="6" t="s">
        <v>151</v>
      </c>
      <c r="T41" s="6">
        <v>1632</v>
      </c>
      <c r="U41" s="6">
        <v>4035855</v>
      </c>
      <c r="W41" s="22">
        <v>45650</v>
      </c>
      <c r="X41" s="10">
        <v>249020</v>
      </c>
      <c r="Y41" s="5" t="s">
        <v>189</v>
      </c>
      <c r="Z41" s="158" t="s">
        <v>170</v>
      </c>
      <c r="AA41" s="14">
        <v>0</v>
      </c>
      <c r="AC41" s="14"/>
      <c r="AD41" s="17">
        <f t="shared" si="0"/>
        <v>0</v>
      </c>
      <c r="AF41" s="10"/>
      <c r="AH41" s="10"/>
      <c r="AI41">
        <v>10706</v>
      </c>
      <c r="AJ41" s="43">
        <v>7018</v>
      </c>
      <c r="AK41" s="114">
        <f t="shared" si="3"/>
        <v>44184.894</v>
      </c>
      <c r="AM41" s="167">
        <f t="shared" si="4"/>
        <v>0.17743512167697373</v>
      </c>
      <c r="AN41" s="45" t="s">
        <v>2089</v>
      </c>
      <c r="AO41" s="13" t="str">
        <f t="shared" si="5"/>
        <v>BIP AVEDA #7  4035855</v>
      </c>
    </row>
    <row r="42" spans="2:41" ht="39.75" customHeight="1">
      <c r="B42" s="4" t="s">
        <v>57</v>
      </c>
      <c r="C42" s="6" t="s">
        <v>2028</v>
      </c>
      <c r="D42" s="6" t="s">
        <v>184</v>
      </c>
      <c r="E42" s="6" t="s">
        <v>1699</v>
      </c>
      <c r="F42" s="4" t="s">
        <v>49</v>
      </c>
      <c r="G42" s="40" t="s">
        <v>2044</v>
      </c>
      <c r="H42" s="6" t="s">
        <v>167</v>
      </c>
      <c r="I42" s="4" t="s">
        <v>50</v>
      </c>
      <c r="J42" s="9">
        <v>5341705</v>
      </c>
      <c r="K42" t="s">
        <v>155</v>
      </c>
      <c r="M42" s="9" t="s">
        <v>2076</v>
      </c>
      <c r="N42" s="4" t="s">
        <v>7</v>
      </c>
      <c r="O42" s="158" t="s">
        <v>245</v>
      </c>
      <c r="P42" s="10">
        <v>0</v>
      </c>
      <c r="Q42" s="10">
        <v>0</v>
      </c>
      <c r="R42" s="1">
        <f t="shared" si="2"/>
        <v>0</v>
      </c>
      <c r="S42" s="6" t="s">
        <v>151</v>
      </c>
      <c r="T42" s="6">
        <v>1688</v>
      </c>
      <c r="U42" s="6">
        <v>4005480</v>
      </c>
      <c r="W42" s="22">
        <v>45645</v>
      </c>
      <c r="X42" s="10">
        <v>1551744</v>
      </c>
      <c r="Y42" s="5" t="s">
        <v>75</v>
      </c>
      <c r="Z42" s="179" t="s">
        <v>2124</v>
      </c>
      <c r="AA42" s="14">
        <v>8043.84</v>
      </c>
      <c r="AC42" s="14"/>
      <c r="AD42" s="17">
        <f t="shared" si="0"/>
        <v>8043.84</v>
      </c>
      <c r="AF42" s="10"/>
      <c r="AH42" s="10"/>
      <c r="AI42" s="47" t="s">
        <v>245</v>
      </c>
      <c r="AJ42" s="43">
        <v>0</v>
      </c>
      <c r="AK42" s="114">
        <f t="shared" si="3"/>
        <v>0</v>
      </c>
      <c r="AM42" s="167">
        <f t="shared" si="4"/>
        <v>0</v>
      </c>
      <c r="AN42" s="21">
        <v>45679</v>
      </c>
      <c r="AO42" s="13" t="str">
        <f t="shared" si="5"/>
        <v>LEVEL 3 #7  4005480</v>
      </c>
    </row>
    <row r="43" spans="2:41" ht="33.75" customHeight="1">
      <c r="B43" s="4" t="s">
        <v>57</v>
      </c>
      <c r="C43" s="6" t="s">
        <v>2029</v>
      </c>
      <c r="D43" s="6" t="s">
        <v>197</v>
      </c>
      <c r="E43" s="6" t="s">
        <v>1699</v>
      </c>
      <c r="F43" s="4" t="s">
        <v>49</v>
      </c>
      <c r="G43" s="40" t="s">
        <v>2045</v>
      </c>
      <c r="H43" s="6" t="s">
        <v>167</v>
      </c>
      <c r="I43" s="4" t="s">
        <v>50</v>
      </c>
      <c r="J43" t="s">
        <v>2068</v>
      </c>
      <c r="K43" t="s">
        <v>155</v>
      </c>
      <c r="M43" s="9" t="s">
        <v>2075</v>
      </c>
      <c r="N43" s="4" t="s">
        <v>7</v>
      </c>
      <c r="O43" s="158" t="s">
        <v>245</v>
      </c>
      <c r="P43" s="10">
        <v>0</v>
      </c>
      <c r="Q43" s="10">
        <v>0</v>
      </c>
      <c r="R43" s="1">
        <f t="shared" si="2"/>
        <v>0</v>
      </c>
      <c r="S43" s="6" t="s">
        <v>151</v>
      </c>
      <c r="T43" s="6">
        <v>1688</v>
      </c>
      <c r="U43" s="6">
        <v>4005834</v>
      </c>
      <c r="W43" s="22">
        <v>45652</v>
      </c>
      <c r="X43" s="10">
        <v>2329725</v>
      </c>
      <c r="Y43" s="5" t="s">
        <v>75</v>
      </c>
      <c r="Z43" s="179" t="s">
        <v>2125</v>
      </c>
      <c r="AA43" s="14">
        <v>8043.84</v>
      </c>
      <c r="AC43" s="14"/>
      <c r="AD43" s="17">
        <f t="shared" si="0"/>
        <v>8043.84</v>
      </c>
      <c r="AF43" s="10"/>
      <c r="AH43" s="10"/>
      <c r="AI43" s="47" t="s">
        <v>245</v>
      </c>
      <c r="AJ43" s="43">
        <v>0</v>
      </c>
      <c r="AK43" s="114">
        <f t="shared" si="3"/>
        <v>0</v>
      </c>
      <c r="AM43" s="167">
        <f t="shared" si="4"/>
        <v>0</v>
      </c>
      <c r="AN43" s="21">
        <v>45679</v>
      </c>
      <c r="AO43" s="13" t="str">
        <f t="shared" si="5"/>
        <v>LEVEL 5 #9  4005834</v>
      </c>
    </row>
    <row r="44" spans="2:41" ht="27" customHeight="1">
      <c r="B44" s="4" t="s">
        <v>57</v>
      </c>
      <c r="C44" s="6" t="s">
        <v>2030</v>
      </c>
      <c r="D44" s="6" t="s">
        <v>166</v>
      </c>
      <c r="E44" s="4"/>
      <c r="F44" s="4" t="s">
        <v>49</v>
      </c>
      <c r="G44" s="4" t="s">
        <v>2077</v>
      </c>
      <c r="H44" s="6" t="s">
        <v>177</v>
      </c>
      <c r="I44" s="4" t="s">
        <v>50</v>
      </c>
      <c r="J44" s="106" t="s">
        <v>245</v>
      </c>
      <c r="K44" t="s">
        <v>155</v>
      </c>
      <c r="N44" s="4" t="s">
        <v>7</v>
      </c>
      <c r="O44" s="158" t="s">
        <v>245</v>
      </c>
      <c r="P44" s="10">
        <v>0</v>
      </c>
      <c r="Q44" s="10">
        <v>0</v>
      </c>
      <c r="R44" s="1">
        <f t="shared" si="2"/>
        <v>0</v>
      </c>
      <c r="S44" s="6" t="s">
        <v>45</v>
      </c>
      <c r="T44" s="6">
        <v>1688</v>
      </c>
      <c r="U44" s="6">
        <v>4002403</v>
      </c>
      <c r="V44">
        <v>5000361</v>
      </c>
      <c r="W44" s="22">
        <v>45653</v>
      </c>
      <c r="X44" s="10">
        <v>958557</v>
      </c>
      <c r="Y44" s="5" t="s">
        <v>75</v>
      </c>
      <c r="Z44" s="179" t="s">
        <v>2126</v>
      </c>
      <c r="AA44" s="14">
        <v>12142.48</v>
      </c>
      <c r="AC44" s="14"/>
      <c r="AD44" s="17">
        <f t="shared" si="0"/>
        <v>12142.48</v>
      </c>
      <c r="AF44" s="10"/>
      <c r="AH44" s="10"/>
      <c r="AI44" s="47" t="s">
        <v>245</v>
      </c>
      <c r="AJ44" s="43">
        <v>0</v>
      </c>
      <c r="AK44" s="114">
        <f t="shared" si="3"/>
        <v>0</v>
      </c>
      <c r="AM44" s="167">
        <f t="shared" si="4"/>
        <v>0</v>
      </c>
      <c r="AN44" s="21">
        <v>45679</v>
      </c>
      <c r="AO44" s="13" t="str">
        <f t="shared" si="5"/>
        <v>BICA #1  4002403</v>
      </c>
    </row>
    <row r="45" spans="2:41" ht="27" customHeight="1">
      <c r="B45" s="4" t="s">
        <v>57</v>
      </c>
      <c r="C45" s="5" t="s">
        <v>88</v>
      </c>
      <c r="D45" s="6" t="s">
        <v>2078</v>
      </c>
      <c r="E45" s="4" t="s">
        <v>88</v>
      </c>
      <c r="F45" s="4" t="s">
        <v>52</v>
      </c>
      <c r="G45" s="4" t="s">
        <v>2079</v>
      </c>
      <c r="H45" s="6" t="s">
        <v>177</v>
      </c>
      <c r="I45" s="4" t="s">
        <v>140</v>
      </c>
      <c r="J45" s="106" t="s">
        <v>245</v>
      </c>
      <c r="K45" t="s">
        <v>155</v>
      </c>
      <c r="M45" s="9" t="s">
        <v>2080</v>
      </c>
      <c r="N45" s="4" t="s">
        <v>70</v>
      </c>
      <c r="O45" s="158" t="s">
        <v>245</v>
      </c>
      <c r="P45" s="10">
        <v>0</v>
      </c>
      <c r="Q45" s="10">
        <v>0</v>
      </c>
      <c r="R45" s="162">
        <v>0</v>
      </c>
      <c r="S45" s="6" t="s">
        <v>148</v>
      </c>
      <c r="T45" s="6" t="s">
        <v>245</v>
      </c>
      <c r="U45" s="6" t="s">
        <v>245</v>
      </c>
      <c r="W45" s="107" t="s">
        <v>245</v>
      </c>
      <c r="X45" s="47" t="s">
        <v>245</v>
      </c>
      <c r="Y45" s="5" t="s">
        <v>245</v>
      </c>
      <c r="Z45" s="158" t="s">
        <v>245</v>
      </c>
      <c r="AA45" s="14">
        <v>0</v>
      </c>
      <c r="AC45" s="14"/>
      <c r="AD45" s="17">
        <f t="shared" si="0"/>
        <v>0</v>
      </c>
      <c r="AF45" s="10"/>
      <c r="AH45" s="10"/>
      <c r="AI45" s="47" t="s">
        <v>245</v>
      </c>
      <c r="AJ45" s="43">
        <v>0</v>
      </c>
      <c r="AK45" s="114">
        <f t="shared" si="3"/>
        <v>0</v>
      </c>
      <c r="AM45" s="167" t="e">
        <f t="shared" si="4"/>
        <v>#VALUE!</v>
      </c>
      <c r="AN45" s="21"/>
      <c r="AO45" s="13" t="str">
        <f t="shared" si="5"/>
        <v>Rep. Dominicana MM3  N/A</v>
      </c>
    </row>
    <row r="46" spans="2:41" ht="27" customHeight="1">
      <c r="B46" s="4" t="s">
        <v>57</v>
      </c>
      <c r="C46" s="5" t="s">
        <v>92</v>
      </c>
      <c r="D46" s="6" t="s">
        <v>2081</v>
      </c>
      <c r="E46" s="4" t="s">
        <v>92</v>
      </c>
      <c r="F46" s="4" t="s">
        <v>52</v>
      </c>
      <c r="G46" s="55" t="s">
        <v>2083</v>
      </c>
      <c r="H46" s="6" t="s">
        <v>167</v>
      </c>
      <c r="I46" s="4" t="s">
        <v>140</v>
      </c>
      <c r="J46" s="106" t="s">
        <v>245</v>
      </c>
      <c r="K46" t="s">
        <v>155</v>
      </c>
      <c r="M46" s="9" t="s">
        <v>2082</v>
      </c>
      <c r="N46" s="4" t="s">
        <v>70</v>
      </c>
      <c r="O46" s="158" t="s">
        <v>245</v>
      </c>
      <c r="P46" s="10">
        <v>0</v>
      </c>
      <c r="Q46" s="10">
        <v>0</v>
      </c>
      <c r="R46" s="162">
        <v>0</v>
      </c>
      <c r="S46" s="6" t="s">
        <v>148</v>
      </c>
      <c r="T46" s="6" t="s">
        <v>245</v>
      </c>
      <c r="U46" s="6" t="s">
        <v>245</v>
      </c>
      <c r="W46" s="107" t="s">
        <v>245</v>
      </c>
      <c r="X46" s="47" t="s">
        <v>245</v>
      </c>
      <c r="Y46" s="5" t="s">
        <v>245</v>
      </c>
      <c r="Z46" s="158" t="s">
        <v>245</v>
      </c>
      <c r="AA46" s="14">
        <v>0</v>
      </c>
      <c r="AC46" s="14"/>
      <c r="AD46" s="17">
        <f t="shared" ref="AD46:AD47" si="6">AA46+AB46+AC46</f>
        <v>0</v>
      </c>
      <c r="AF46" s="10"/>
      <c r="AH46" s="10"/>
      <c r="AI46" s="47" t="s">
        <v>245</v>
      </c>
      <c r="AJ46" s="43">
        <v>0</v>
      </c>
      <c r="AK46" s="114">
        <f t="shared" si="3"/>
        <v>0</v>
      </c>
      <c r="AM46" s="167" t="e">
        <f t="shared" si="4"/>
        <v>#VALUE!</v>
      </c>
      <c r="AN46" s="21"/>
      <c r="AO46" s="13" t="str">
        <f t="shared" si="5"/>
        <v>Italia MP002701  N/A</v>
      </c>
    </row>
    <row r="47" spans="2:41" ht="90" customHeight="1">
      <c r="B47" s="4" t="s">
        <v>57</v>
      </c>
      <c r="C47" s="5" t="s">
        <v>118</v>
      </c>
      <c r="D47" s="6" t="s">
        <v>780</v>
      </c>
      <c r="E47" s="4" t="s">
        <v>136</v>
      </c>
      <c r="F47" s="4" t="s">
        <v>49</v>
      </c>
      <c r="G47" s="40" t="s">
        <v>2084</v>
      </c>
      <c r="H47" s="6" t="s">
        <v>167</v>
      </c>
      <c r="I47" s="4" t="s">
        <v>50</v>
      </c>
      <c r="J47" s="101" t="s">
        <v>2085</v>
      </c>
      <c r="K47" t="s">
        <v>155</v>
      </c>
      <c r="M47" s="9">
        <v>499380163</v>
      </c>
      <c r="N47" s="4" t="s">
        <v>51</v>
      </c>
      <c r="O47" s="185">
        <v>6215266840</v>
      </c>
      <c r="P47" s="10">
        <v>5725</v>
      </c>
      <c r="Q47" s="10">
        <v>0</v>
      </c>
      <c r="R47" s="1">
        <v>5725</v>
      </c>
      <c r="S47" s="6" t="s">
        <v>151</v>
      </c>
      <c r="T47" s="6">
        <v>1632</v>
      </c>
      <c r="U47" s="6">
        <v>4035907</v>
      </c>
      <c r="W47" s="22">
        <v>45653</v>
      </c>
      <c r="X47" s="10">
        <v>3587786</v>
      </c>
      <c r="Y47" s="5" t="s">
        <v>189</v>
      </c>
      <c r="Z47" s="158" t="s">
        <v>170</v>
      </c>
      <c r="AA47" s="14">
        <v>0</v>
      </c>
      <c r="AC47" s="14"/>
      <c r="AD47" s="17">
        <f t="shared" si="6"/>
        <v>0</v>
      </c>
      <c r="AF47" s="10"/>
      <c r="AH47" s="10"/>
      <c r="AI47">
        <v>10708</v>
      </c>
      <c r="AJ47" s="43">
        <v>7018</v>
      </c>
      <c r="AK47" s="114">
        <f t="shared" si="3"/>
        <v>116036.0175</v>
      </c>
      <c r="AM47" s="167">
        <f t="shared" si="4"/>
        <v>3.2341956153460659E-2</v>
      </c>
      <c r="AN47" s="45" t="s">
        <v>2089</v>
      </c>
      <c r="AO47" s="13" t="str">
        <f t="shared" si="5"/>
        <v>BIP R+F #12  4035907</v>
      </c>
    </row>
    <row r="48" spans="2:41" ht="27" customHeight="1">
      <c r="B48" s="4"/>
      <c r="C48" s="5"/>
      <c r="D48" s="6"/>
      <c r="E48" s="4"/>
      <c r="F48" s="4"/>
      <c r="G48" s="4"/>
      <c r="H48" s="6"/>
      <c r="I48" s="4"/>
      <c r="N48" s="4"/>
      <c r="Q48" s="10"/>
      <c r="R48" s="1"/>
      <c r="W48" s="22"/>
      <c r="X48" s="10"/>
      <c r="Y48" s="5"/>
      <c r="AA48" s="14"/>
      <c r="AC48" s="14"/>
      <c r="AD48" s="17"/>
      <c r="AF48" s="10"/>
      <c r="AH48" s="10"/>
      <c r="AI48" s="47"/>
      <c r="AJ48" s="43"/>
      <c r="AK48" s="114">
        <f t="shared" si="3"/>
        <v>0</v>
      </c>
      <c r="AM48" s="167" t="e">
        <f t="shared" si="4"/>
        <v>#DIV/0!</v>
      </c>
      <c r="AN48" s="21"/>
      <c r="AO48" s="13" t="str">
        <f t="shared" si="5"/>
        <v xml:space="preserve">   </v>
      </c>
    </row>
    <row r="49" spans="2:41" ht="27" customHeight="1">
      <c r="B49" s="4"/>
      <c r="C49" s="5"/>
      <c r="D49" s="6"/>
      <c r="E49" s="4"/>
      <c r="F49" s="4"/>
      <c r="G49" s="4"/>
      <c r="H49" s="6"/>
      <c r="I49" s="4"/>
      <c r="N49" s="4"/>
      <c r="Q49" s="10"/>
      <c r="R49" s="1"/>
      <c r="W49" s="22"/>
      <c r="X49" s="10"/>
      <c r="Y49" s="5"/>
      <c r="AA49" s="14"/>
      <c r="AC49" s="14"/>
      <c r="AD49" s="17"/>
      <c r="AF49" s="10"/>
      <c r="AH49" s="10"/>
      <c r="AI49" s="47"/>
      <c r="AJ49" s="43"/>
      <c r="AK49" s="114">
        <f t="shared" si="3"/>
        <v>0</v>
      </c>
      <c r="AM49" s="167" t="e">
        <f t="shared" si="4"/>
        <v>#DIV/0!</v>
      </c>
      <c r="AN49" s="21"/>
      <c r="AO49" s="13" t="str">
        <f t="shared" si="5"/>
        <v xml:space="preserve">   </v>
      </c>
    </row>
    <row r="50" spans="2:41" ht="27" customHeight="1">
      <c r="B50" s="4"/>
      <c r="C50" s="5"/>
      <c r="D50" s="6"/>
      <c r="E50" s="4"/>
      <c r="F50" s="4"/>
      <c r="G50" s="4"/>
      <c r="H50" s="6"/>
      <c r="I50" s="4"/>
      <c r="N50" s="4"/>
      <c r="Q50" s="10"/>
      <c r="R50" s="1"/>
      <c r="W50" s="22"/>
      <c r="X50" s="10"/>
      <c r="Y50" s="5"/>
      <c r="AA50" s="14"/>
      <c r="AC50" s="14"/>
      <c r="AD50" s="17"/>
      <c r="AF50" s="10"/>
      <c r="AH50" s="10"/>
      <c r="AI50" s="47"/>
      <c r="AJ50" s="43"/>
      <c r="AK50" s="114">
        <f t="shared" si="3"/>
        <v>0</v>
      </c>
      <c r="AM50" s="167" t="e">
        <f t="shared" si="4"/>
        <v>#DIV/0!</v>
      </c>
      <c r="AN50" s="21"/>
      <c r="AO50" s="13" t="str">
        <f t="shared" si="5"/>
        <v xml:space="preserve">   </v>
      </c>
    </row>
    <row r="51" spans="2:41" ht="27" customHeight="1">
      <c r="B51" s="4"/>
      <c r="C51" s="5"/>
      <c r="D51" s="6"/>
      <c r="E51" s="4"/>
      <c r="F51" s="4"/>
      <c r="G51" s="4"/>
      <c r="H51" s="6"/>
      <c r="I51" s="4"/>
      <c r="N51" s="4"/>
      <c r="Q51" s="10"/>
      <c r="R51" s="1"/>
      <c r="W51" s="22"/>
      <c r="X51" s="10"/>
      <c r="Y51" s="5"/>
      <c r="AA51" s="14"/>
      <c r="AC51" s="14"/>
      <c r="AD51" s="17"/>
      <c r="AF51" s="10"/>
      <c r="AH51" s="10"/>
      <c r="AI51" s="47"/>
      <c r="AJ51" s="43"/>
      <c r="AK51" s="114">
        <f t="shared" si="3"/>
        <v>0</v>
      </c>
      <c r="AM51" s="167" t="e">
        <f t="shared" si="4"/>
        <v>#DIV/0!</v>
      </c>
      <c r="AN51" s="21"/>
      <c r="AO51" s="13" t="str">
        <f t="shared" si="5"/>
        <v xml:space="preserve">   </v>
      </c>
    </row>
    <row r="52" spans="2:41" ht="27" customHeight="1">
      <c r="B52" s="4"/>
      <c r="C52" s="5"/>
      <c r="D52" s="6"/>
      <c r="E52" s="4"/>
      <c r="F52" s="4"/>
      <c r="G52" s="4"/>
      <c r="H52" s="6"/>
      <c r="I52" s="4"/>
      <c r="N52" s="4"/>
      <c r="Q52" s="10"/>
      <c r="R52" s="1"/>
      <c r="W52" s="22"/>
      <c r="X52" s="10"/>
      <c r="Y52" s="5"/>
      <c r="AA52" s="14"/>
      <c r="AC52" s="14"/>
      <c r="AD52" s="17"/>
      <c r="AF52" s="10"/>
      <c r="AH52" s="10"/>
      <c r="AI52" s="47"/>
      <c r="AJ52" s="43"/>
      <c r="AK52" s="114">
        <f t="shared" si="3"/>
        <v>0</v>
      </c>
      <c r="AM52" s="167" t="e">
        <f t="shared" si="4"/>
        <v>#DIV/0!</v>
      </c>
      <c r="AN52" s="21"/>
      <c r="AO52" s="13" t="str">
        <f t="shared" si="5"/>
        <v xml:space="preserve">   </v>
      </c>
    </row>
    <row r="53" spans="2:41" ht="27" customHeight="1">
      <c r="B53" s="4"/>
      <c r="C53" s="5"/>
      <c r="D53" s="6"/>
      <c r="E53" s="4"/>
      <c r="F53" s="4"/>
      <c r="G53" s="4"/>
      <c r="H53" s="6"/>
      <c r="I53" s="4"/>
      <c r="N53" s="4"/>
      <c r="Q53" s="10"/>
      <c r="R53" s="1"/>
      <c r="W53" s="22"/>
      <c r="X53" s="10"/>
      <c r="Y53" s="5"/>
      <c r="AA53" s="14"/>
      <c r="AC53" s="14"/>
      <c r="AD53" s="17"/>
      <c r="AF53" s="10"/>
      <c r="AH53" s="10"/>
      <c r="AI53" s="47"/>
      <c r="AJ53" s="43"/>
      <c r="AK53" s="114">
        <f t="shared" si="3"/>
        <v>0</v>
      </c>
      <c r="AM53" s="167" t="e">
        <f t="shared" si="4"/>
        <v>#DIV/0!</v>
      </c>
      <c r="AN53" s="21"/>
      <c r="AO53" s="13" t="str">
        <f t="shared" si="5"/>
        <v xml:space="preserve">   </v>
      </c>
    </row>
    <row r="54" spans="2:41" ht="27" customHeight="1">
      <c r="B54" s="4"/>
      <c r="C54" s="5"/>
      <c r="D54" s="6"/>
      <c r="E54" s="4"/>
      <c r="F54" s="4"/>
      <c r="G54" s="4"/>
      <c r="H54" s="6"/>
      <c r="I54" s="4"/>
      <c r="N54" s="4"/>
      <c r="Q54" s="10"/>
      <c r="R54" s="1"/>
      <c r="W54" s="22"/>
      <c r="X54" s="10"/>
      <c r="Y54" s="5"/>
      <c r="AA54" s="14"/>
      <c r="AC54" s="14"/>
      <c r="AD54" s="17"/>
      <c r="AF54" s="10"/>
      <c r="AH54" s="10"/>
      <c r="AI54" s="47"/>
      <c r="AJ54" s="43"/>
      <c r="AK54" s="114">
        <f t="shared" si="3"/>
        <v>0</v>
      </c>
      <c r="AM54" s="167" t="e">
        <f t="shared" si="4"/>
        <v>#DIV/0!</v>
      </c>
      <c r="AN54" s="21"/>
      <c r="AO54" s="13" t="str">
        <f t="shared" si="5"/>
        <v xml:space="preserve">   </v>
      </c>
    </row>
    <row r="55" spans="2:41" ht="27" customHeight="1">
      <c r="B55" s="4"/>
      <c r="C55" s="5"/>
      <c r="D55" s="6"/>
      <c r="E55" s="4"/>
      <c r="F55" s="4"/>
      <c r="G55" s="4"/>
      <c r="H55" s="6"/>
      <c r="I55" s="4"/>
      <c r="N55" s="4"/>
      <c r="Q55" s="10"/>
      <c r="R55" s="1"/>
      <c r="W55" s="22"/>
      <c r="X55" s="10"/>
      <c r="Y55" s="5"/>
      <c r="AA55" s="14"/>
      <c r="AC55" s="14"/>
      <c r="AD55" s="17"/>
      <c r="AF55" s="10"/>
      <c r="AH55" s="10"/>
      <c r="AI55" s="47"/>
      <c r="AJ55" s="43"/>
      <c r="AK55" s="114">
        <f t="shared" si="3"/>
        <v>0</v>
      </c>
      <c r="AM55" s="167" t="e">
        <f t="shared" si="4"/>
        <v>#DIV/0!</v>
      </c>
      <c r="AN55" s="21"/>
      <c r="AO55" s="13" t="str">
        <f t="shared" si="5"/>
        <v xml:space="preserve">   </v>
      </c>
    </row>
    <row r="56" spans="2:41" ht="27" customHeight="1">
      <c r="B56" s="4"/>
      <c r="C56" s="5"/>
      <c r="D56" s="6"/>
      <c r="E56" s="4"/>
      <c r="F56" s="4"/>
      <c r="G56" s="4"/>
      <c r="H56" s="6"/>
      <c r="I56" s="4"/>
      <c r="N56" s="4"/>
      <c r="Q56" s="10"/>
      <c r="R56" s="1"/>
      <c r="W56" s="22"/>
      <c r="X56" s="10"/>
      <c r="Y56" s="5"/>
      <c r="AA56" s="14"/>
      <c r="AC56" s="14"/>
      <c r="AD56" s="17"/>
      <c r="AF56" s="10"/>
      <c r="AH56" s="10"/>
      <c r="AI56" s="47"/>
      <c r="AJ56" s="43"/>
      <c r="AK56" s="114">
        <f t="shared" si="3"/>
        <v>0</v>
      </c>
      <c r="AM56" s="167" t="e">
        <f t="shared" si="4"/>
        <v>#DIV/0!</v>
      </c>
      <c r="AN56" s="21"/>
      <c r="AO56" s="13" t="str">
        <f t="shared" si="5"/>
        <v xml:space="preserve">   </v>
      </c>
    </row>
    <row r="57" spans="2:41" ht="27" customHeight="1">
      <c r="B57" s="4"/>
      <c r="C57" s="5"/>
      <c r="D57" s="6"/>
      <c r="E57" s="4"/>
      <c r="F57" s="4"/>
      <c r="G57" s="4"/>
      <c r="H57" s="6"/>
      <c r="I57" s="4"/>
      <c r="N57" s="4"/>
      <c r="Q57" s="10"/>
      <c r="R57" s="1"/>
      <c r="W57" s="22"/>
      <c r="X57" s="10"/>
      <c r="Y57" s="5"/>
      <c r="AA57" s="14"/>
      <c r="AC57" s="14"/>
      <c r="AD57" s="17"/>
      <c r="AF57" s="10"/>
      <c r="AH57" s="10"/>
      <c r="AI57" s="47"/>
      <c r="AJ57" s="43"/>
      <c r="AK57" s="114">
        <f t="shared" si="3"/>
        <v>0</v>
      </c>
      <c r="AM57" s="167" t="e">
        <f t="shared" si="4"/>
        <v>#DIV/0!</v>
      </c>
      <c r="AN57" s="21"/>
      <c r="AO57" s="13" t="str">
        <f t="shared" si="5"/>
        <v xml:space="preserve">   </v>
      </c>
    </row>
    <row r="58" spans="2:41" ht="27" customHeight="1">
      <c r="B58" s="4"/>
      <c r="C58" s="5"/>
      <c r="D58" s="6"/>
      <c r="E58" s="4"/>
      <c r="F58" s="4"/>
      <c r="G58" s="4"/>
      <c r="H58" s="6"/>
      <c r="I58" s="4"/>
      <c r="N58" s="4"/>
      <c r="Q58" s="10"/>
      <c r="R58" s="1"/>
      <c r="W58" s="22"/>
      <c r="X58" s="10"/>
      <c r="Y58" s="5"/>
      <c r="AA58" s="14"/>
      <c r="AC58" s="14"/>
      <c r="AD58" s="17"/>
      <c r="AF58" s="10"/>
      <c r="AH58" s="10"/>
      <c r="AI58" s="47"/>
      <c r="AJ58" s="43"/>
      <c r="AK58" s="114">
        <f t="shared" si="3"/>
        <v>0</v>
      </c>
      <c r="AM58" s="167" t="e">
        <f t="shared" si="4"/>
        <v>#DIV/0!</v>
      </c>
      <c r="AN58" s="21"/>
      <c r="AO58" s="13" t="str">
        <f t="shared" si="5"/>
        <v xml:space="preserve">   </v>
      </c>
    </row>
    <row r="59" spans="2:41" ht="27" customHeight="1">
      <c r="B59" s="4"/>
      <c r="C59" s="5"/>
      <c r="D59" s="6"/>
      <c r="E59" s="4"/>
      <c r="F59" s="4"/>
      <c r="G59" s="4"/>
      <c r="H59" s="6"/>
      <c r="I59" s="4"/>
      <c r="N59" s="4"/>
      <c r="Q59" s="10"/>
      <c r="R59" s="1"/>
      <c r="W59" s="22"/>
      <c r="X59" s="10"/>
      <c r="Y59" s="5"/>
      <c r="AA59" s="14"/>
      <c r="AC59" s="14"/>
      <c r="AD59" s="17"/>
      <c r="AF59" s="10"/>
      <c r="AH59" s="10"/>
      <c r="AI59" s="47"/>
      <c r="AJ59" s="43"/>
      <c r="AK59" s="114">
        <f t="shared" si="3"/>
        <v>0</v>
      </c>
      <c r="AM59" s="167" t="e">
        <f t="shared" si="4"/>
        <v>#DIV/0!</v>
      </c>
      <c r="AN59" s="21"/>
      <c r="AO59" s="13" t="str">
        <f t="shared" si="5"/>
        <v xml:space="preserve">   </v>
      </c>
    </row>
    <row r="60" spans="2:41" ht="27" customHeight="1">
      <c r="B60" s="4"/>
      <c r="C60" s="5"/>
      <c r="D60" s="6"/>
      <c r="E60" s="4"/>
      <c r="F60" s="4"/>
      <c r="G60" s="4"/>
      <c r="H60" s="6"/>
      <c r="I60" s="4"/>
      <c r="N60" s="4"/>
      <c r="Q60" s="10"/>
      <c r="R60" s="1"/>
      <c r="W60" s="22"/>
      <c r="X60" s="10"/>
      <c r="Y60" s="5"/>
      <c r="AA60" s="14"/>
      <c r="AC60" s="14"/>
      <c r="AD60" s="17"/>
      <c r="AF60" s="10"/>
      <c r="AH60" s="10"/>
      <c r="AI60" s="47"/>
      <c r="AJ60" s="43"/>
      <c r="AK60" s="114">
        <f t="shared" si="3"/>
        <v>0</v>
      </c>
      <c r="AM60" s="167" t="e">
        <f t="shared" si="4"/>
        <v>#DIV/0!</v>
      </c>
      <c r="AN60" s="21"/>
      <c r="AO60" s="13" t="str">
        <f t="shared" si="5"/>
        <v xml:space="preserve">   </v>
      </c>
    </row>
    <row r="61" spans="2:41" ht="27" customHeight="1">
      <c r="B61" s="4"/>
      <c r="C61" s="5"/>
      <c r="D61" s="6"/>
      <c r="E61" s="4"/>
      <c r="F61" s="4"/>
      <c r="G61" s="4"/>
      <c r="H61" s="6"/>
      <c r="I61" s="4"/>
      <c r="N61" s="4"/>
      <c r="Q61" s="10"/>
      <c r="R61" s="1"/>
      <c r="W61" s="22"/>
      <c r="X61" s="10"/>
      <c r="Y61" s="5"/>
      <c r="AA61" s="14"/>
      <c r="AC61" s="14"/>
      <c r="AD61" s="17"/>
      <c r="AF61" s="10"/>
      <c r="AH61" s="10"/>
      <c r="AI61" s="47"/>
      <c r="AJ61" s="43"/>
      <c r="AK61" s="114">
        <f t="shared" si="3"/>
        <v>0</v>
      </c>
      <c r="AM61" s="167" t="e">
        <f t="shared" si="4"/>
        <v>#DIV/0!</v>
      </c>
      <c r="AN61" s="21"/>
      <c r="AO61" s="13" t="str">
        <f t="shared" si="5"/>
        <v xml:space="preserve">   </v>
      </c>
    </row>
    <row r="62" spans="2:41" ht="27" customHeight="1">
      <c r="B62" s="4"/>
      <c r="C62" s="5"/>
      <c r="D62" s="6"/>
      <c r="E62" s="4"/>
      <c r="F62" s="4"/>
      <c r="G62" s="4"/>
      <c r="H62" s="6"/>
      <c r="I62" s="4"/>
      <c r="N62" s="4"/>
      <c r="Q62" s="10"/>
      <c r="R62" s="1"/>
      <c r="W62" s="22"/>
      <c r="X62" s="10"/>
      <c r="Y62" s="5"/>
      <c r="AA62" s="14"/>
      <c r="AC62" s="14"/>
      <c r="AD62" s="17"/>
      <c r="AF62" s="10"/>
      <c r="AH62" s="10"/>
      <c r="AI62" s="47"/>
      <c r="AJ62" s="43"/>
      <c r="AK62" s="114">
        <f t="shared" si="3"/>
        <v>0</v>
      </c>
      <c r="AM62" s="167" t="e">
        <f t="shared" si="4"/>
        <v>#DIV/0!</v>
      </c>
      <c r="AN62" s="21"/>
      <c r="AO62" s="13" t="str">
        <f t="shared" si="5"/>
        <v xml:space="preserve">   </v>
      </c>
    </row>
    <row r="63" spans="2:41" ht="27" customHeight="1">
      <c r="B63" s="4"/>
      <c r="C63" s="5"/>
      <c r="D63" s="6"/>
      <c r="E63" s="4"/>
      <c r="F63" s="4"/>
      <c r="G63" s="4"/>
      <c r="H63" s="6"/>
      <c r="I63" s="4"/>
      <c r="N63" s="4"/>
      <c r="Q63" s="10"/>
      <c r="R63" s="1"/>
      <c r="W63" s="22"/>
      <c r="X63" s="10"/>
      <c r="Y63" s="5"/>
      <c r="AA63" s="14"/>
      <c r="AC63" s="14"/>
      <c r="AD63" s="17"/>
      <c r="AF63" s="10"/>
      <c r="AH63" s="10"/>
      <c r="AI63" s="47"/>
      <c r="AJ63" s="43"/>
      <c r="AK63" s="114">
        <f t="shared" si="3"/>
        <v>0</v>
      </c>
      <c r="AM63" s="167" t="e">
        <f t="shared" si="4"/>
        <v>#DIV/0!</v>
      </c>
      <c r="AN63" s="21"/>
      <c r="AO63" s="13" t="str">
        <f t="shared" ref="AO63:AO126" si="7">+C63&amp;" "&amp;D63&amp;" "&amp;" "&amp;U63</f>
        <v xml:space="preserve">   </v>
      </c>
    </row>
    <row r="64" spans="2:41" ht="27" customHeight="1">
      <c r="B64" s="4"/>
      <c r="C64" s="5"/>
      <c r="D64" s="6"/>
      <c r="E64" s="4"/>
      <c r="F64" s="4"/>
      <c r="G64" s="4"/>
      <c r="H64" s="6"/>
      <c r="I64" s="4"/>
      <c r="N64" s="4"/>
      <c r="Q64" s="10"/>
      <c r="R64" s="1"/>
      <c r="W64" s="22"/>
      <c r="X64" s="10"/>
      <c r="Y64" s="5"/>
      <c r="AA64" s="14"/>
      <c r="AC64" s="14"/>
      <c r="AD64" s="17"/>
      <c r="AF64" s="10"/>
      <c r="AH64" s="10"/>
      <c r="AI64" s="47"/>
      <c r="AJ64" s="43"/>
      <c r="AK64" s="114">
        <f t="shared" si="3"/>
        <v>0</v>
      </c>
      <c r="AM64" s="167" t="e">
        <f t="shared" si="4"/>
        <v>#DIV/0!</v>
      </c>
      <c r="AN64" s="21"/>
      <c r="AO64" s="13" t="str">
        <f t="shared" si="7"/>
        <v xml:space="preserve">   </v>
      </c>
    </row>
    <row r="65" spans="2:41" ht="27" customHeight="1">
      <c r="B65" s="4"/>
      <c r="C65" s="5"/>
      <c r="D65" s="6"/>
      <c r="E65" s="4"/>
      <c r="F65" s="4"/>
      <c r="G65" s="4"/>
      <c r="H65" s="6"/>
      <c r="I65" s="4"/>
      <c r="N65" s="4"/>
      <c r="Q65" s="10"/>
      <c r="R65" s="1"/>
      <c r="W65" s="22"/>
      <c r="X65" s="10"/>
      <c r="Y65" s="5"/>
      <c r="AA65" s="14"/>
      <c r="AC65" s="14"/>
      <c r="AD65" s="17"/>
      <c r="AF65" s="10"/>
      <c r="AH65" s="10"/>
      <c r="AI65" s="47"/>
      <c r="AJ65" s="43"/>
      <c r="AK65" s="114">
        <f t="shared" si="3"/>
        <v>0</v>
      </c>
      <c r="AM65" s="167" t="e">
        <f t="shared" si="4"/>
        <v>#DIV/0!</v>
      </c>
      <c r="AN65" s="21"/>
      <c r="AO65" s="13" t="str">
        <f t="shared" si="7"/>
        <v xml:space="preserve">   </v>
      </c>
    </row>
    <row r="66" spans="2:41" ht="27" customHeight="1">
      <c r="B66" s="4"/>
      <c r="C66" s="5"/>
      <c r="D66" s="6"/>
      <c r="E66" s="4"/>
      <c r="F66" s="4"/>
      <c r="G66" s="4"/>
      <c r="H66" s="6"/>
      <c r="I66" s="4"/>
      <c r="N66" s="4"/>
      <c r="Q66" s="10"/>
      <c r="R66" s="1"/>
      <c r="W66" s="22"/>
      <c r="X66" s="10"/>
      <c r="Y66" s="5"/>
      <c r="AA66" s="14"/>
      <c r="AC66" s="14"/>
      <c r="AD66" s="17"/>
      <c r="AF66" s="10"/>
      <c r="AH66" s="10"/>
      <c r="AI66" s="47"/>
      <c r="AJ66" s="43"/>
      <c r="AK66" s="114">
        <f t="shared" si="3"/>
        <v>0</v>
      </c>
      <c r="AM66" s="167" t="e">
        <f t="shared" si="4"/>
        <v>#DIV/0!</v>
      </c>
      <c r="AN66" s="21"/>
      <c r="AO66" s="13" t="str">
        <f t="shared" si="7"/>
        <v xml:space="preserve">   </v>
      </c>
    </row>
    <row r="67" spans="2:41" ht="27" customHeight="1">
      <c r="B67" s="4"/>
      <c r="C67" s="5"/>
      <c r="D67" s="6"/>
      <c r="E67" s="4"/>
      <c r="F67" s="4"/>
      <c r="G67" s="4"/>
      <c r="H67" s="6"/>
      <c r="I67" s="4"/>
      <c r="N67" s="4"/>
      <c r="Q67" s="10"/>
      <c r="R67" s="1"/>
      <c r="W67" s="22"/>
      <c r="X67" s="10"/>
      <c r="Y67" s="5"/>
      <c r="AA67" s="14"/>
      <c r="AC67" s="14"/>
      <c r="AD67" s="17"/>
      <c r="AF67" s="10"/>
      <c r="AH67" s="10"/>
      <c r="AI67" s="47"/>
      <c r="AJ67" s="10"/>
      <c r="AK67" s="114">
        <f t="shared" si="3"/>
        <v>0</v>
      </c>
      <c r="AM67" s="167" t="e">
        <f t="shared" si="4"/>
        <v>#DIV/0!</v>
      </c>
      <c r="AN67" s="21"/>
      <c r="AO67" s="13" t="str">
        <f t="shared" si="7"/>
        <v xml:space="preserve">   </v>
      </c>
    </row>
    <row r="68" spans="2:41" ht="27" customHeight="1">
      <c r="B68" s="4"/>
      <c r="C68" s="5"/>
      <c r="D68" s="6"/>
      <c r="E68" s="4"/>
      <c r="F68" s="4"/>
      <c r="G68" s="4"/>
      <c r="H68" s="6"/>
      <c r="I68" s="4"/>
      <c r="N68" s="4"/>
      <c r="Q68" s="14"/>
      <c r="R68" s="1"/>
      <c r="W68" s="22"/>
      <c r="X68" s="10"/>
      <c r="Y68" s="5"/>
      <c r="AA68" s="14"/>
      <c r="AC68" s="14"/>
      <c r="AD68" s="17"/>
      <c r="AF68" s="10"/>
      <c r="AH68" s="10"/>
      <c r="AI68" s="47"/>
      <c r="AJ68" s="10"/>
      <c r="AK68" s="114">
        <f t="shared" ref="AK68:AK131" si="8">R68*$AM$1</f>
        <v>0</v>
      </c>
      <c r="AM68" s="167" t="e">
        <f t="shared" ref="AM68:AM131" si="9">AK68/X68</f>
        <v>#DIV/0!</v>
      </c>
      <c r="AN68" s="21"/>
      <c r="AO68" s="13" t="str">
        <f t="shared" si="7"/>
        <v xml:space="preserve">   </v>
      </c>
    </row>
    <row r="69" spans="2:41" ht="27" customHeight="1">
      <c r="B69" s="4"/>
      <c r="C69" s="5"/>
      <c r="D69" s="6"/>
      <c r="E69" s="4"/>
      <c r="F69" s="4"/>
      <c r="G69" s="4"/>
      <c r="H69" s="6"/>
      <c r="I69" s="4"/>
      <c r="N69" s="4"/>
      <c r="Q69" s="14"/>
      <c r="R69" s="1"/>
      <c r="W69" s="22"/>
      <c r="X69" s="10"/>
      <c r="Y69" s="5"/>
      <c r="AA69" s="14"/>
      <c r="AC69" s="14"/>
      <c r="AD69" s="17"/>
      <c r="AF69" s="10"/>
      <c r="AH69" s="10"/>
      <c r="AI69" s="47"/>
      <c r="AJ69" s="10"/>
      <c r="AK69" s="114">
        <f t="shared" si="8"/>
        <v>0</v>
      </c>
      <c r="AM69" s="167" t="e">
        <f t="shared" si="9"/>
        <v>#DIV/0!</v>
      </c>
      <c r="AN69" s="21"/>
      <c r="AO69" s="13" t="str">
        <f t="shared" si="7"/>
        <v xml:space="preserve">   </v>
      </c>
    </row>
    <row r="70" spans="2:41" ht="27" customHeight="1">
      <c r="B70" s="4"/>
      <c r="C70" s="5"/>
      <c r="D70" s="6"/>
      <c r="E70" s="4"/>
      <c r="F70" s="4"/>
      <c r="G70" s="4"/>
      <c r="H70" s="6"/>
      <c r="I70" s="4"/>
      <c r="N70" s="4"/>
      <c r="Q70" s="14"/>
      <c r="R70" s="1"/>
      <c r="W70" s="22"/>
      <c r="X70" s="10"/>
      <c r="Y70" s="5"/>
      <c r="AA70" s="14"/>
      <c r="AC70" s="14"/>
      <c r="AD70" s="17"/>
      <c r="AF70" s="10"/>
      <c r="AH70" s="10"/>
      <c r="AI70" s="47"/>
      <c r="AJ70" s="10"/>
      <c r="AK70" s="114">
        <f t="shared" si="8"/>
        <v>0</v>
      </c>
      <c r="AM70" s="167" t="e">
        <f t="shared" si="9"/>
        <v>#DIV/0!</v>
      </c>
      <c r="AN70" s="21"/>
      <c r="AO70" s="13" t="str">
        <f t="shared" si="7"/>
        <v xml:space="preserve">   </v>
      </c>
    </row>
    <row r="71" spans="2:41" ht="27" customHeight="1">
      <c r="B71" s="4"/>
      <c r="C71" s="5"/>
      <c r="D71" s="6"/>
      <c r="E71" s="4"/>
      <c r="F71" s="4"/>
      <c r="G71" s="4"/>
      <c r="H71" s="6"/>
      <c r="I71" s="4"/>
      <c r="N71" s="4"/>
      <c r="Q71" s="14"/>
      <c r="R71" s="1"/>
      <c r="W71" s="22"/>
      <c r="X71" s="10"/>
      <c r="Y71" s="5"/>
      <c r="AA71" s="14"/>
      <c r="AC71" s="14"/>
      <c r="AD71" s="17"/>
      <c r="AF71" s="10"/>
      <c r="AH71" s="10"/>
      <c r="AI71" s="47"/>
      <c r="AJ71" s="10"/>
      <c r="AK71" s="114">
        <f t="shared" si="8"/>
        <v>0</v>
      </c>
      <c r="AM71" s="167" t="e">
        <f t="shared" si="9"/>
        <v>#DIV/0!</v>
      </c>
      <c r="AN71" s="21"/>
      <c r="AO71" s="13" t="str">
        <f t="shared" si="7"/>
        <v xml:space="preserve">   </v>
      </c>
    </row>
    <row r="72" spans="2:41" ht="27" customHeight="1">
      <c r="B72" s="4"/>
      <c r="C72" s="5"/>
      <c r="D72" s="6"/>
      <c r="E72" s="4"/>
      <c r="F72" s="4"/>
      <c r="G72" s="4"/>
      <c r="H72" s="6"/>
      <c r="I72" s="4"/>
      <c r="N72" s="4"/>
      <c r="Q72" s="14"/>
      <c r="R72" s="1"/>
      <c r="W72" s="22"/>
      <c r="X72" s="10"/>
      <c r="Y72" s="5"/>
      <c r="AA72" s="14"/>
      <c r="AC72" s="14"/>
      <c r="AD72" s="17"/>
      <c r="AF72" s="10"/>
      <c r="AH72" s="10"/>
      <c r="AI72" s="47"/>
      <c r="AJ72" s="10"/>
      <c r="AK72" s="114">
        <f t="shared" si="8"/>
        <v>0</v>
      </c>
      <c r="AM72" s="167" t="e">
        <f t="shared" si="9"/>
        <v>#DIV/0!</v>
      </c>
      <c r="AN72" s="21"/>
      <c r="AO72" s="13" t="str">
        <f t="shared" si="7"/>
        <v xml:space="preserve">   </v>
      </c>
    </row>
    <row r="73" spans="2:41" ht="27" customHeight="1">
      <c r="B73" s="4"/>
      <c r="C73" s="5"/>
      <c r="D73" s="6"/>
      <c r="E73" s="4"/>
      <c r="F73" s="4"/>
      <c r="G73" s="4"/>
      <c r="H73" s="6"/>
      <c r="I73" s="4"/>
      <c r="N73" s="4"/>
      <c r="Q73" s="14"/>
      <c r="R73" s="1"/>
      <c r="W73" s="22"/>
      <c r="X73" s="10"/>
      <c r="Y73" s="5"/>
      <c r="AA73" s="14"/>
      <c r="AC73" s="14"/>
      <c r="AD73" s="17"/>
      <c r="AF73" s="10"/>
      <c r="AH73" s="10"/>
      <c r="AI73" s="47"/>
      <c r="AJ73" s="10"/>
      <c r="AK73" s="114">
        <f t="shared" si="8"/>
        <v>0</v>
      </c>
      <c r="AM73" s="167" t="e">
        <f t="shared" si="9"/>
        <v>#DIV/0!</v>
      </c>
      <c r="AN73" s="21"/>
      <c r="AO73" s="13" t="str">
        <f t="shared" si="7"/>
        <v xml:space="preserve">   </v>
      </c>
    </row>
    <row r="74" spans="2:41" ht="27" customHeight="1">
      <c r="B74" s="4"/>
      <c r="C74" s="5"/>
      <c r="D74" s="6"/>
      <c r="E74" s="4"/>
      <c r="F74" s="4"/>
      <c r="G74" s="4"/>
      <c r="H74" s="6"/>
      <c r="I74" s="4"/>
      <c r="N74" s="4"/>
      <c r="Q74" s="14"/>
      <c r="R74" s="1"/>
      <c r="W74" s="22"/>
      <c r="X74" s="10"/>
      <c r="Y74" s="5"/>
      <c r="AA74" s="14"/>
      <c r="AC74" s="14"/>
      <c r="AD74" s="17"/>
      <c r="AF74" s="10"/>
      <c r="AH74" s="10"/>
      <c r="AI74" s="47"/>
      <c r="AJ74" s="10"/>
      <c r="AK74" s="114">
        <f t="shared" si="8"/>
        <v>0</v>
      </c>
      <c r="AM74" s="167" t="e">
        <f t="shared" si="9"/>
        <v>#DIV/0!</v>
      </c>
      <c r="AN74" s="21"/>
      <c r="AO74" s="13" t="str">
        <f t="shared" si="7"/>
        <v xml:space="preserve">   </v>
      </c>
    </row>
    <row r="75" spans="2:41" ht="27" customHeight="1">
      <c r="B75" s="4"/>
      <c r="C75" s="5"/>
      <c r="D75" s="6"/>
      <c r="E75" s="4"/>
      <c r="F75" s="4"/>
      <c r="G75" s="4"/>
      <c r="H75" s="6"/>
      <c r="I75" s="4"/>
      <c r="N75" s="4"/>
      <c r="Q75" s="14"/>
      <c r="R75" s="1"/>
      <c r="W75" s="22"/>
      <c r="X75" s="10"/>
      <c r="Y75" s="5"/>
      <c r="AA75" s="14"/>
      <c r="AC75" s="14"/>
      <c r="AD75" s="17"/>
      <c r="AF75" s="10"/>
      <c r="AH75" s="10"/>
      <c r="AI75" s="47"/>
      <c r="AJ75" s="10"/>
      <c r="AK75" s="114">
        <f t="shared" si="8"/>
        <v>0</v>
      </c>
      <c r="AM75" s="167" t="e">
        <f t="shared" si="9"/>
        <v>#DIV/0!</v>
      </c>
      <c r="AN75" s="21"/>
      <c r="AO75" s="13" t="str">
        <f t="shared" si="7"/>
        <v xml:space="preserve">   </v>
      </c>
    </row>
    <row r="76" spans="2:41" ht="27" customHeight="1">
      <c r="B76" s="4"/>
      <c r="C76" s="5"/>
      <c r="D76" s="6"/>
      <c r="E76" s="4"/>
      <c r="F76" s="4"/>
      <c r="G76" s="4"/>
      <c r="H76" s="6"/>
      <c r="I76" s="4"/>
      <c r="N76" s="4"/>
      <c r="Q76" s="14"/>
      <c r="R76" s="1"/>
      <c r="W76" s="22"/>
      <c r="X76" s="10"/>
      <c r="Y76" s="5"/>
      <c r="AA76" s="14"/>
      <c r="AC76" s="14"/>
      <c r="AD76" s="17"/>
      <c r="AF76" s="10"/>
      <c r="AH76" s="10"/>
      <c r="AI76" s="47"/>
      <c r="AJ76" s="10"/>
      <c r="AK76" s="114">
        <f t="shared" si="8"/>
        <v>0</v>
      </c>
      <c r="AM76" s="167" t="e">
        <f t="shared" si="9"/>
        <v>#DIV/0!</v>
      </c>
      <c r="AN76" s="21"/>
      <c r="AO76" s="13" t="str">
        <f t="shared" si="7"/>
        <v xml:space="preserve">   </v>
      </c>
    </row>
    <row r="77" spans="2:41" ht="27" customHeight="1">
      <c r="B77" s="4"/>
      <c r="C77" s="5"/>
      <c r="D77" s="6"/>
      <c r="E77" s="4"/>
      <c r="F77" s="4"/>
      <c r="G77" s="4"/>
      <c r="H77" s="6"/>
      <c r="I77" s="4"/>
      <c r="N77" s="4"/>
      <c r="Q77" s="14"/>
      <c r="R77" s="1"/>
      <c r="W77" s="22"/>
      <c r="X77" s="10"/>
      <c r="Y77" s="5"/>
      <c r="AA77" s="14"/>
      <c r="AC77" s="14"/>
      <c r="AD77" s="17"/>
      <c r="AF77" s="10"/>
      <c r="AH77" s="10"/>
      <c r="AI77" s="47"/>
      <c r="AJ77" s="10"/>
      <c r="AK77" s="114">
        <f t="shared" si="8"/>
        <v>0</v>
      </c>
      <c r="AM77" s="167" t="e">
        <f t="shared" si="9"/>
        <v>#DIV/0!</v>
      </c>
      <c r="AN77" s="21"/>
      <c r="AO77" s="13" t="str">
        <f t="shared" si="7"/>
        <v xml:space="preserve">   </v>
      </c>
    </row>
    <row r="78" spans="2:41" ht="27" customHeight="1">
      <c r="B78" s="4"/>
      <c r="C78" s="5"/>
      <c r="D78" s="6"/>
      <c r="E78" s="4"/>
      <c r="F78" s="4"/>
      <c r="G78" s="4"/>
      <c r="H78" s="6"/>
      <c r="I78" s="4"/>
      <c r="N78" s="4"/>
      <c r="Q78" s="14"/>
      <c r="R78" s="1"/>
      <c r="W78" s="22"/>
      <c r="X78" s="10"/>
      <c r="Y78" s="5"/>
      <c r="AA78" s="14"/>
      <c r="AC78" s="14"/>
      <c r="AD78" s="17"/>
      <c r="AF78" s="10"/>
      <c r="AH78" s="10"/>
      <c r="AI78" s="47"/>
      <c r="AJ78" s="10"/>
      <c r="AK78" s="114">
        <f t="shared" si="8"/>
        <v>0</v>
      </c>
      <c r="AM78" s="167" t="e">
        <f t="shared" si="9"/>
        <v>#DIV/0!</v>
      </c>
      <c r="AN78" s="21"/>
      <c r="AO78" s="13" t="str">
        <f t="shared" si="7"/>
        <v xml:space="preserve">   </v>
      </c>
    </row>
    <row r="79" spans="2:41" ht="27" customHeight="1">
      <c r="B79" s="4"/>
      <c r="C79" s="5"/>
      <c r="D79" s="6"/>
      <c r="E79" s="4"/>
      <c r="F79" s="4"/>
      <c r="G79" s="4"/>
      <c r="H79" s="6"/>
      <c r="I79" s="4"/>
      <c r="N79" s="4"/>
      <c r="Q79" s="14"/>
      <c r="R79" s="1"/>
      <c r="W79" s="22"/>
      <c r="X79" s="10"/>
      <c r="Y79" s="5"/>
      <c r="AA79" s="14"/>
      <c r="AC79" s="14"/>
      <c r="AD79" s="17"/>
      <c r="AF79" s="10"/>
      <c r="AH79" s="10"/>
      <c r="AI79" s="47"/>
      <c r="AJ79" s="10"/>
      <c r="AK79" s="114">
        <f t="shared" si="8"/>
        <v>0</v>
      </c>
      <c r="AM79" s="167" t="e">
        <f t="shared" si="9"/>
        <v>#DIV/0!</v>
      </c>
      <c r="AN79" s="21"/>
      <c r="AO79" s="13" t="str">
        <f t="shared" si="7"/>
        <v xml:space="preserve">   </v>
      </c>
    </row>
    <row r="80" spans="2:41" ht="27" customHeight="1">
      <c r="B80" s="4"/>
      <c r="C80" s="5"/>
      <c r="D80" s="6"/>
      <c r="E80" s="4"/>
      <c r="F80" s="4"/>
      <c r="G80" s="4"/>
      <c r="H80" s="6"/>
      <c r="I80" s="4"/>
      <c r="N80" s="4"/>
      <c r="Q80" s="14"/>
      <c r="R80" s="1"/>
      <c r="W80" s="22"/>
      <c r="X80" s="10"/>
      <c r="Y80" s="5"/>
      <c r="AA80" s="14"/>
      <c r="AC80" s="14"/>
      <c r="AD80" s="17"/>
      <c r="AF80" s="10"/>
      <c r="AH80" s="10"/>
      <c r="AI80" s="47"/>
      <c r="AJ80" s="10"/>
      <c r="AK80" s="114">
        <f t="shared" si="8"/>
        <v>0</v>
      </c>
      <c r="AM80" s="167" t="e">
        <f t="shared" si="9"/>
        <v>#DIV/0!</v>
      </c>
      <c r="AN80" s="21"/>
      <c r="AO80" s="13" t="str">
        <f t="shared" si="7"/>
        <v xml:space="preserve">   </v>
      </c>
    </row>
    <row r="81" spans="2:41" ht="27" customHeight="1">
      <c r="B81" s="4"/>
      <c r="C81" s="5"/>
      <c r="D81" s="6"/>
      <c r="E81" s="4"/>
      <c r="F81" s="4"/>
      <c r="G81" s="4"/>
      <c r="H81" s="6"/>
      <c r="I81" s="4"/>
      <c r="N81" s="4"/>
      <c r="Q81" s="14"/>
      <c r="R81" s="1"/>
      <c r="W81" s="22"/>
      <c r="X81" s="10"/>
      <c r="Y81" s="5"/>
      <c r="AA81" s="14"/>
      <c r="AC81" s="14"/>
      <c r="AD81" s="17"/>
      <c r="AF81" s="10"/>
      <c r="AH81" s="10"/>
      <c r="AI81" s="47"/>
      <c r="AJ81" s="10"/>
      <c r="AK81" s="114">
        <f t="shared" si="8"/>
        <v>0</v>
      </c>
      <c r="AM81" s="167" t="e">
        <f t="shared" si="9"/>
        <v>#DIV/0!</v>
      </c>
      <c r="AN81" s="21"/>
      <c r="AO81" s="13" t="str">
        <f t="shared" si="7"/>
        <v xml:space="preserve">   </v>
      </c>
    </row>
    <row r="82" spans="2:41" ht="27" customHeight="1">
      <c r="B82" s="4"/>
      <c r="C82" s="5"/>
      <c r="D82" s="6"/>
      <c r="E82" s="4"/>
      <c r="F82" s="4"/>
      <c r="G82" s="4"/>
      <c r="H82" s="6"/>
      <c r="I82" s="4"/>
      <c r="N82" s="4"/>
      <c r="Q82" s="14"/>
      <c r="R82" s="1"/>
      <c r="W82" s="22"/>
      <c r="X82" s="10"/>
      <c r="Y82" s="5"/>
      <c r="AA82" s="14"/>
      <c r="AC82" s="14"/>
      <c r="AD82" s="17"/>
      <c r="AF82" s="10"/>
      <c r="AH82" s="10"/>
      <c r="AI82" s="47"/>
      <c r="AJ82" s="10"/>
      <c r="AK82" s="114">
        <f t="shared" si="8"/>
        <v>0</v>
      </c>
      <c r="AM82" s="167" t="e">
        <f t="shared" si="9"/>
        <v>#DIV/0!</v>
      </c>
      <c r="AN82" s="21"/>
      <c r="AO82" s="13" t="str">
        <f t="shared" si="7"/>
        <v xml:space="preserve">   </v>
      </c>
    </row>
    <row r="83" spans="2:41" ht="27" customHeight="1">
      <c r="B83" s="4"/>
      <c r="C83" s="5"/>
      <c r="D83" s="6"/>
      <c r="E83" s="4"/>
      <c r="F83" s="4"/>
      <c r="G83" s="4"/>
      <c r="H83" s="6"/>
      <c r="I83" s="4"/>
      <c r="N83" s="4"/>
      <c r="Q83" s="14"/>
      <c r="R83" s="1"/>
      <c r="W83" s="22"/>
      <c r="X83" s="10"/>
      <c r="Y83" s="5"/>
      <c r="AA83" s="14"/>
      <c r="AC83" s="14"/>
      <c r="AD83" s="17"/>
      <c r="AF83" s="10"/>
      <c r="AH83" s="10"/>
      <c r="AI83" s="47"/>
      <c r="AJ83" s="10"/>
      <c r="AK83" s="114">
        <f t="shared" si="8"/>
        <v>0</v>
      </c>
      <c r="AM83" s="167" t="e">
        <f t="shared" si="9"/>
        <v>#DIV/0!</v>
      </c>
      <c r="AN83" s="21"/>
      <c r="AO83" s="13" t="str">
        <f t="shared" si="7"/>
        <v xml:space="preserve">   </v>
      </c>
    </row>
    <row r="84" spans="2:41" ht="27" customHeight="1">
      <c r="B84" s="4"/>
      <c r="C84" s="5"/>
      <c r="D84" s="6"/>
      <c r="E84" s="4"/>
      <c r="F84" s="4"/>
      <c r="G84" s="4"/>
      <c r="H84" s="6"/>
      <c r="I84" s="4"/>
      <c r="N84" s="4"/>
      <c r="Q84" s="14"/>
      <c r="R84" s="1"/>
      <c r="W84" s="22"/>
      <c r="X84" s="10"/>
      <c r="Y84" s="5"/>
      <c r="AA84" s="14"/>
      <c r="AC84" s="14"/>
      <c r="AD84" s="17"/>
      <c r="AF84" s="10"/>
      <c r="AH84" s="10"/>
      <c r="AI84" s="47"/>
      <c r="AJ84" s="10"/>
      <c r="AK84" s="114">
        <f t="shared" si="8"/>
        <v>0</v>
      </c>
      <c r="AM84" s="167" t="e">
        <f t="shared" si="9"/>
        <v>#DIV/0!</v>
      </c>
      <c r="AN84" s="21"/>
      <c r="AO84" s="13" t="str">
        <f t="shared" si="7"/>
        <v xml:space="preserve">   </v>
      </c>
    </row>
    <row r="85" spans="2:41" ht="27" customHeight="1">
      <c r="B85" s="4"/>
      <c r="C85" s="5"/>
      <c r="D85" s="6"/>
      <c r="E85" s="4"/>
      <c r="F85" s="4"/>
      <c r="G85" s="4"/>
      <c r="H85" s="6"/>
      <c r="I85" s="4"/>
      <c r="N85" s="4"/>
      <c r="Q85" s="14"/>
      <c r="R85" s="1"/>
      <c r="W85" s="22"/>
      <c r="X85" s="10"/>
      <c r="Y85" s="5"/>
      <c r="AA85" s="14"/>
      <c r="AC85" s="14"/>
      <c r="AD85" s="17"/>
      <c r="AF85" s="10"/>
      <c r="AH85" s="10"/>
      <c r="AI85" s="47"/>
      <c r="AJ85" s="10"/>
      <c r="AK85" s="114">
        <f t="shared" si="8"/>
        <v>0</v>
      </c>
      <c r="AM85" s="167" t="e">
        <f t="shared" si="9"/>
        <v>#DIV/0!</v>
      </c>
      <c r="AN85" s="21"/>
      <c r="AO85" s="13" t="str">
        <f t="shared" si="7"/>
        <v xml:space="preserve">   </v>
      </c>
    </row>
    <row r="86" spans="2:41" ht="27" customHeight="1">
      <c r="B86" s="4"/>
      <c r="C86" s="5"/>
      <c r="D86" s="6"/>
      <c r="E86" s="4"/>
      <c r="F86" s="4"/>
      <c r="G86" s="4"/>
      <c r="H86" s="6"/>
      <c r="I86" s="4"/>
      <c r="N86" s="4"/>
      <c r="Q86" s="14"/>
      <c r="R86" s="1"/>
      <c r="W86" s="22"/>
      <c r="X86" s="10"/>
      <c r="Y86" s="5"/>
      <c r="AA86" s="14"/>
      <c r="AC86" s="14"/>
      <c r="AD86" s="17"/>
      <c r="AF86" s="10"/>
      <c r="AH86" s="10"/>
      <c r="AI86" s="47"/>
      <c r="AJ86" s="10"/>
      <c r="AK86" s="114">
        <f t="shared" si="8"/>
        <v>0</v>
      </c>
      <c r="AM86" s="167" t="e">
        <f t="shared" si="9"/>
        <v>#DIV/0!</v>
      </c>
      <c r="AN86" s="21"/>
      <c r="AO86" s="13" t="str">
        <f t="shared" si="7"/>
        <v xml:space="preserve">   </v>
      </c>
    </row>
    <row r="87" spans="2:41" ht="27" customHeight="1">
      <c r="B87" s="4"/>
      <c r="C87" s="5"/>
      <c r="D87" s="6"/>
      <c r="E87" s="4"/>
      <c r="F87" s="4"/>
      <c r="G87" s="4"/>
      <c r="H87" s="6"/>
      <c r="I87" s="4"/>
      <c r="N87" s="4"/>
      <c r="Q87" s="14"/>
      <c r="R87" s="1"/>
      <c r="W87" s="22"/>
      <c r="X87" s="10"/>
      <c r="Y87" s="5"/>
      <c r="AA87" s="14"/>
      <c r="AC87" s="14"/>
      <c r="AD87" s="17"/>
      <c r="AF87" s="10"/>
      <c r="AH87" s="10"/>
      <c r="AI87" s="47"/>
      <c r="AJ87" s="10"/>
      <c r="AK87" s="114">
        <f t="shared" si="8"/>
        <v>0</v>
      </c>
      <c r="AM87" s="167" t="e">
        <f t="shared" si="9"/>
        <v>#DIV/0!</v>
      </c>
      <c r="AN87" s="21"/>
      <c r="AO87" s="13" t="str">
        <f t="shared" si="7"/>
        <v xml:space="preserve">   </v>
      </c>
    </row>
    <row r="88" spans="2:41" ht="27" customHeight="1">
      <c r="B88" s="4"/>
      <c r="C88" s="5"/>
      <c r="D88" s="6"/>
      <c r="E88" s="4"/>
      <c r="F88" s="4"/>
      <c r="G88" s="4"/>
      <c r="H88" s="6"/>
      <c r="I88" s="4"/>
      <c r="N88" s="4"/>
      <c r="Q88" s="14"/>
      <c r="R88" s="1"/>
      <c r="W88" s="22"/>
      <c r="X88" s="10"/>
      <c r="Y88" s="5"/>
      <c r="AA88" s="14"/>
      <c r="AC88" s="14"/>
      <c r="AD88" s="17"/>
      <c r="AF88" s="10"/>
      <c r="AH88" s="10"/>
      <c r="AI88" s="47"/>
      <c r="AJ88" s="10"/>
      <c r="AK88" s="114">
        <f t="shared" si="8"/>
        <v>0</v>
      </c>
      <c r="AM88" s="167" t="e">
        <f t="shared" si="9"/>
        <v>#DIV/0!</v>
      </c>
      <c r="AN88" s="21"/>
      <c r="AO88" s="13" t="str">
        <f t="shared" si="7"/>
        <v xml:space="preserve">   </v>
      </c>
    </row>
    <row r="89" spans="2:41" ht="27" customHeight="1">
      <c r="B89" s="4"/>
      <c r="C89" s="5"/>
      <c r="D89" s="6"/>
      <c r="E89" s="4"/>
      <c r="F89" s="4"/>
      <c r="G89" s="4"/>
      <c r="H89" s="6"/>
      <c r="I89" s="4"/>
      <c r="N89" s="4"/>
      <c r="Q89" s="14"/>
      <c r="R89" s="1"/>
      <c r="W89" s="22"/>
      <c r="X89" s="10"/>
      <c r="Y89" s="5"/>
      <c r="AA89" s="14"/>
      <c r="AC89" s="14"/>
      <c r="AD89" s="17"/>
      <c r="AF89" s="10"/>
      <c r="AH89" s="10"/>
      <c r="AI89" s="47"/>
      <c r="AJ89" s="10"/>
      <c r="AK89" s="114">
        <f t="shared" si="8"/>
        <v>0</v>
      </c>
      <c r="AM89" s="167" t="e">
        <f t="shared" si="9"/>
        <v>#DIV/0!</v>
      </c>
      <c r="AN89" s="21"/>
      <c r="AO89" s="13" t="str">
        <f t="shared" si="7"/>
        <v xml:space="preserve">   </v>
      </c>
    </row>
    <row r="90" spans="2:41" ht="27" customHeight="1">
      <c r="B90" s="4"/>
      <c r="C90" s="5"/>
      <c r="D90" s="6"/>
      <c r="E90" s="4"/>
      <c r="F90" s="4"/>
      <c r="G90" s="4"/>
      <c r="H90" s="6"/>
      <c r="I90" s="4"/>
      <c r="N90" s="4"/>
      <c r="Q90" s="14"/>
      <c r="R90" s="1"/>
      <c r="W90" s="22"/>
      <c r="X90" s="10"/>
      <c r="Y90" s="5"/>
      <c r="AA90" s="14"/>
      <c r="AC90" s="14"/>
      <c r="AD90" s="17"/>
      <c r="AF90" s="10"/>
      <c r="AH90" s="10"/>
      <c r="AI90" s="47"/>
      <c r="AJ90" s="10"/>
      <c r="AK90" s="114">
        <f t="shared" si="8"/>
        <v>0</v>
      </c>
      <c r="AM90" s="167" t="e">
        <f t="shared" si="9"/>
        <v>#DIV/0!</v>
      </c>
      <c r="AN90" s="21"/>
      <c r="AO90" s="13" t="str">
        <f t="shared" si="7"/>
        <v xml:space="preserve">   </v>
      </c>
    </row>
    <row r="91" spans="2:41" ht="27" customHeight="1">
      <c r="B91" s="4"/>
      <c r="C91" s="5"/>
      <c r="D91" s="6"/>
      <c r="E91" s="4"/>
      <c r="F91" s="4"/>
      <c r="G91" s="4"/>
      <c r="H91" s="6"/>
      <c r="I91" s="4"/>
      <c r="N91" s="4"/>
      <c r="Q91" s="14"/>
      <c r="R91" s="1"/>
      <c r="W91" s="22"/>
      <c r="X91" s="10"/>
      <c r="Y91" s="5"/>
      <c r="AA91" s="14"/>
      <c r="AC91" s="14"/>
      <c r="AD91" s="17"/>
      <c r="AF91" s="10"/>
      <c r="AH91" s="10"/>
      <c r="AI91" s="47"/>
      <c r="AJ91" s="10"/>
      <c r="AK91" s="114">
        <f t="shared" si="8"/>
        <v>0</v>
      </c>
      <c r="AM91" s="167" t="e">
        <f t="shared" si="9"/>
        <v>#DIV/0!</v>
      </c>
      <c r="AN91" s="21"/>
      <c r="AO91" s="13" t="str">
        <f t="shared" si="7"/>
        <v xml:space="preserve">   </v>
      </c>
    </row>
    <row r="92" spans="2:41" ht="27" customHeight="1">
      <c r="B92" s="4"/>
      <c r="C92" s="5"/>
      <c r="D92" s="6"/>
      <c r="E92" s="4"/>
      <c r="F92" s="4"/>
      <c r="G92" s="4"/>
      <c r="H92" s="6"/>
      <c r="I92" s="4"/>
      <c r="N92" s="4"/>
      <c r="Q92" s="14"/>
      <c r="R92" s="1"/>
      <c r="W92" s="22"/>
      <c r="X92" s="10"/>
      <c r="Y92" s="5"/>
      <c r="AA92" s="14"/>
      <c r="AC92" s="14"/>
      <c r="AD92" s="17"/>
      <c r="AF92" s="10"/>
      <c r="AH92" s="10"/>
      <c r="AI92" s="47"/>
      <c r="AJ92" s="10"/>
      <c r="AK92" s="114">
        <f t="shared" si="8"/>
        <v>0</v>
      </c>
      <c r="AM92" s="167" t="e">
        <f t="shared" si="9"/>
        <v>#DIV/0!</v>
      </c>
      <c r="AN92" s="21"/>
      <c r="AO92" s="13" t="str">
        <f t="shared" si="7"/>
        <v xml:space="preserve">   </v>
      </c>
    </row>
    <row r="93" spans="2:41" ht="27" customHeight="1">
      <c r="B93" s="4"/>
      <c r="C93" s="5"/>
      <c r="D93" s="6"/>
      <c r="E93" s="4"/>
      <c r="F93" s="4"/>
      <c r="G93" s="4"/>
      <c r="H93" s="6"/>
      <c r="I93" s="4"/>
      <c r="N93" s="4"/>
      <c r="Q93" s="14"/>
      <c r="R93" s="1"/>
      <c r="W93" s="22"/>
      <c r="X93" s="10"/>
      <c r="Y93" s="5"/>
      <c r="AA93" s="14"/>
      <c r="AC93" s="14"/>
      <c r="AD93" s="17"/>
      <c r="AF93" s="10"/>
      <c r="AH93" s="10"/>
      <c r="AI93" s="47"/>
      <c r="AJ93" s="10"/>
      <c r="AK93" s="114">
        <f t="shared" si="8"/>
        <v>0</v>
      </c>
      <c r="AM93" s="167" t="e">
        <f t="shared" si="9"/>
        <v>#DIV/0!</v>
      </c>
      <c r="AN93" s="21"/>
      <c r="AO93" s="13" t="str">
        <f t="shared" si="7"/>
        <v xml:space="preserve">   </v>
      </c>
    </row>
    <row r="94" spans="2:41" ht="27" customHeight="1">
      <c r="B94" s="4"/>
      <c r="C94" s="5"/>
      <c r="D94" s="6"/>
      <c r="E94" s="4"/>
      <c r="F94" s="4"/>
      <c r="G94" s="4"/>
      <c r="H94" s="6"/>
      <c r="I94" s="4"/>
      <c r="N94" s="4"/>
      <c r="Q94" s="14"/>
      <c r="R94" s="1"/>
      <c r="W94" s="22"/>
      <c r="X94" s="10"/>
      <c r="Y94" s="5"/>
      <c r="AA94" s="14"/>
      <c r="AC94" s="14"/>
      <c r="AD94" s="17"/>
      <c r="AF94" s="10"/>
      <c r="AH94" s="10"/>
      <c r="AI94" s="47"/>
      <c r="AJ94" s="10"/>
      <c r="AK94" s="114">
        <f t="shared" si="8"/>
        <v>0</v>
      </c>
      <c r="AM94" s="167" t="e">
        <f t="shared" si="9"/>
        <v>#DIV/0!</v>
      </c>
      <c r="AN94" s="21"/>
      <c r="AO94" s="13" t="str">
        <f t="shared" si="7"/>
        <v xml:space="preserve">   </v>
      </c>
    </row>
    <row r="95" spans="2:41" ht="27" customHeight="1">
      <c r="B95" s="4"/>
      <c r="C95" s="5"/>
      <c r="D95" s="6"/>
      <c r="E95" s="4"/>
      <c r="F95" s="4"/>
      <c r="G95" s="4"/>
      <c r="H95" s="6"/>
      <c r="I95" s="4"/>
      <c r="N95" s="4"/>
      <c r="Q95" s="14"/>
      <c r="R95" s="1"/>
      <c r="W95" s="22"/>
      <c r="X95" s="10"/>
      <c r="Y95" s="5"/>
      <c r="AA95" s="14"/>
      <c r="AC95" s="14"/>
      <c r="AD95" s="17"/>
      <c r="AF95" s="10"/>
      <c r="AH95" s="10"/>
      <c r="AI95" s="47"/>
      <c r="AJ95" s="10"/>
      <c r="AK95" s="114">
        <f t="shared" si="8"/>
        <v>0</v>
      </c>
      <c r="AM95" s="167" t="e">
        <f t="shared" si="9"/>
        <v>#DIV/0!</v>
      </c>
      <c r="AN95" s="21"/>
      <c r="AO95" s="13" t="str">
        <f t="shared" si="7"/>
        <v xml:space="preserve">   </v>
      </c>
    </row>
    <row r="96" spans="2:41" ht="27" customHeight="1">
      <c r="B96" s="4"/>
      <c r="C96" s="5"/>
      <c r="D96" s="6"/>
      <c r="E96" s="4"/>
      <c r="F96" s="4"/>
      <c r="G96" s="4"/>
      <c r="H96" s="6"/>
      <c r="I96" s="4"/>
      <c r="N96" s="4"/>
      <c r="Q96" s="14"/>
      <c r="R96" s="1"/>
      <c r="W96" s="22"/>
      <c r="X96" s="10"/>
      <c r="Y96" s="5"/>
      <c r="AA96" s="14"/>
      <c r="AC96" s="14"/>
      <c r="AD96" s="17"/>
      <c r="AF96" s="10"/>
      <c r="AH96" s="10"/>
      <c r="AI96" s="47"/>
      <c r="AJ96" s="10"/>
      <c r="AK96" s="114">
        <f t="shared" si="8"/>
        <v>0</v>
      </c>
      <c r="AM96" s="167" t="e">
        <f t="shared" si="9"/>
        <v>#DIV/0!</v>
      </c>
      <c r="AN96" s="21"/>
      <c r="AO96" s="13" t="str">
        <f t="shared" si="7"/>
        <v xml:space="preserve">   </v>
      </c>
    </row>
    <row r="97" spans="2:41" ht="27" customHeight="1">
      <c r="B97" s="4"/>
      <c r="C97" s="5"/>
      <c r="D97" s="6"/>
      <c r="E97" s="4"/>
      <c r="F97" s="4"/>
      <c r="G97" s="4"/>
      <c r="H97" s="6"/>
      <c r="I97" s="4"/>
      <c r="N97" s="4"/>
      <c r="Q97" s="14"/>
      <c r="R97" s="1"/>
      <c r="W97" s="22"/>
      <c r="X97" s="10"/>
      <c r="Y97" s="5"/>
      <c r="AA97" s="14"/>
      <c r="AC97" s="14"/>
      <c r="AD97" s="17"/>
      <c r="AF97" s="10"/>
      <c r="AH97" s="10"/>
      <c r="AI97" s="47"/>
      <c r="AJ97" s="10"/>
      <c r="AK97" s="114">
        <f t="shared" si="8"/>
        <v>0</v>
      </c>
      <c r="AM97" s="167" t="e">
        <f t="shared" si="9"/>
        <v>#DIV/0!</v>
      </c>
      <c r="AN97" s="21"/>
      <c r="AO97" s="13" t="str">
        <f t="shared" si="7"/>
        <v xml:space="preserve">   </v>
      </c>
    </row>
    <row r="98" spans="2:41" ht="27" customHeight="1">
      <c r="B98" s="4"/>
      <c r="C98" s="5"/>
      <c r="D98" s="6"/>
      <c r="E98" s="4"/>
      <c r="F98" s="4"/>
      <c r="G98" s="4"/>
      <c r="H98" s="6"/>
      <c r="I98" s="4"/>
      <c r="N98" s="4"/>
      <c r="Q98" s="14"/>
      <c r="R98" s="1"/>
      <c r="W98" s="22"/>
      <c r="X98" s="10"/>
      <c r="Y98" s="5"/>
      <c r="AA98" s="14"/>
      <c r="AC98" s="14"/>
      <c r="AD98" s="17"/>
      <c r="AF98" s="10"/>
      <c r="AH98" s="10"/>
      <c r="AI98" s="47"/>
      <c r="AJ98" s="10"/>
      <c r="AK98" s="114">
        <f t="shared" si="8"/>
        <v>0</v>
      </c>
      <c r="AM98" s="167" t="e">
        <f t="shared" si="9"/>
        <v>#DIV/0!</v>
      </c>
      <c r="AN98" s="21"/>
      <c r="AO98" s="13" t="str">
        <f t="shared" si="7"/>
        <v xml:space="preserve">   </v>
      </c>
    </row>
    <row r="99" spans="2:41" ht="27" customHeight="1">
      <c r="B99" s="4"/>
      <c r="C99" s="5"/>
      <c r="D99" s="6"/>
      <c r="E99" s="4"/>
      <c r="F99" s="4"/>
      <c r="G99" s="4"/>
      <c r="H99" s="6"/>
      <c r="I99" s="4"/>
      <c r="N99" s="4"/>
      <c r="Q99" s="14"/>
      <c r="R99" s="1"/>
      <c r="W99" s="22"/>
      <c r="X99" s="10"/>
      <c r="Y99" s="5"/>
      <c r="AA99" s="14"/>
      <c r="AC99" s="14"/>
      <c r="AD99" s="17"/>
      <c r="AF99" s="10"/>
      <c r="AH99" s="10"/>
      <c r="AI99" s="47"/>
      <c r="AJ99" s="10"/>
      <c r="AK99" s="114">
        <f t="shared" si="8"/>
        <v>0</v>
      </c>
      <c r="AM99" s="167" t="e">
        <f t="shared" si="9"/>
        <v>#DIV/0!</v>
      </c>
      <c r="AN99" s="21"/>
      <c r="AO99" s="13" t="str">
        <f t="shared" si="7"/>
        <v xml:space="preserve">   </v>
      </c>
    </row>
    <row r="100" spans="2:41" ht="27" customHeight="1">
      <c r="B100" s="4"/>
      <c r="C100" s="5"/>
      <c r="D100" s="6"/>
      <c r="E100" s="4"/>
      <c r="F100" s="4"/>
      <c r="G100" s="4"/>
      <c r="H100" s="6"/>
      <c r="I100" s="4"/>
      <c r="N100" s="4"/>
      <c r="Q100" s="14"/>
      <c r="R100" s="1"/>
      <c r="W100" s="22"/>
      <c r="X100" s="10"/>
      <c r="Y100" s="5"/>
      <c r="AA100" s="14"/>
      <c r="AC100" s="14"/>
      <c r="AD100" s="17"/>
      <c r="AF100" s="10"/>
      <c r="AH100" s="10"/>
      <c r="AI100" s="47"/>
      <c r="AJ100" s="10"/>
      <c r="AK100" s="114">
        <f t="shared" si="8"/>
        <v>0</v>
      </c>
      <c r="AM100" s="167" t="e">
        <f t="shared" si="9"/>
        <v>#DIV/0!</v>
      </c>
      <c r="AN100" s="21"/>
      <c r="AO100" s="13" t="str">
        <f t="shared" si="7"/>
        <v xml:space="preserve">   </v>
      </c>
    </row>
    <row r="101" spans="2:41" ht="27" customHeight="1">
      <c r="B101" s="4"/>
      <c r="C101" s="5"/>
      <c r="D101" s="6"/>
      <c r="E101" s="4"/>
      <c r="F101" s="4"/>
      <c r="G101" s="4"/>
      <c r="H101" s="6"/>
      <c r="I101" s="4"/>
      <c r="N101" s="4"/>
      <c r="Q101" s="14"/>
      <c r="R101" s="1"/>
      <c r="W101" s="22"/>
      <c r="X101" s="10"/>
      <c r="Y101" s="5"/>
      <c r="AA101" s="14"/>
      <c r="AC101" s="14"/>
      <c r="AD101" s="17"/>
      <c r="AF101" s="10"/>
      <c r="AH101" s="10"/>
      <c r="AI101" s="47"/>
      <c r="AJ101" s="10"/>
      <c r="AK101" s="114">
        <f t="shared" si="8"/>
        <v>0</v>
      </c>
      <c r="AM101" s="167" t="e">
        <f t="shared" si="9"/>
        <v>#DIV/0!</v>
      </c>
      <c r="AN101" s="21"/>
      <c r="AO101" s="13" t="str">
        <f t="shared" si="7"/>
        <v xml:space="preserve">   </v>
      </c>
    </row>
    <row r="102" spans="2:41" ht="27" customHeight="1">
      <c r="B102" s="4"/>
      <c r="C102" s="5"/>
      <c r="D102" s="6"/>
      <c r="E102" s="4"/>
      <c r="F102" s="4"/>
      <c r="G102" s="4"/>
      <c r="H102" s="6"/>
      <c r="I102" s="4"/>
      <c r="N102" s="4"/>
      <c r="Q102" s="14"/>
      <c r="R102" s="1"/>
      <c r="W102" s="22"/>
      <c r="X102" s="10"/>
      <c r="Y102" s="5"/>
      <c r="AA102" s="14"/>
      <c r="AC102" s="14"/>
      <c r="AD102" s="17"/>
      <c r="AF102" s="10"/>
      <c r="AH102" s="10"/>
      <c r="AI102" s="47"/>
      <c r="AJ102" s="10"/>
      <c r="AK102" s="114">
        <f t="shared" si="8"/>
        <v>0</v>
      </c>
      <c r="AM102" s="167" t="e">
        <f t="shared" si="9"/>
        <v>#DIV/0!</v>
      </c>
      <c r="AN102" s="21"/>
      <c r="AO102" s="13" t="str">
        <f t="shared" si="7"/>
        <v xml:space="preserve">   </v>
      </c>
    </row>
    <row r="103" spans="2:41" ht="27" customHeight="1">
      <c r="B103" s="4"/>
      <c r="C103" s="5"/>
      <c r="D103" s="6"/>
      <c r="E103" s="4"/>
      <c r="F103" s="4"/>
      <c r="G103" s="4"/>
      <c r="H103" s="6"/>
      <c r="I103" s="4"/>
      <c r="N103" s="4"/>
      <c r="Q103" s="14"/>
      <c r="R103" s="1"/>
      <c r="W103" s="22"/>
      <c r="X103" s="10"/>
      <c r="Y103" s="5"/>
      <c r="AA103" s="14"/>
      <c r="AC103" s="14"/>
      <c r="AD103" s="17"/>
      <c r="AF103" s="10"/>
      <c r="AH103" s="10"/>
      <c r="AI103" s="47"/>
      <c r="AJ103" s="10"/>
      <c r="AK103" s="114">
        <f t="shared" si="8"/>
        <v>0</v>
      </c>
      <c r="AM103" s="167" t="e">
        <f t="shared" si="9"/>
        <v>#DIV/0!</v>
      </c>
      <c r="AN103" s="21"/>
      <c r="AO103" s="13" t="str">
        <f t="shared" si="7"/>
        <v xml:space="preserve">   </v>
      </c>
    </row>
    <row r="104" spans="2:41" ht="27" customHeight="1">
      <c r="B104" s="4"/>
      <c r="C104" s="5"/>
      <c r="D104" s="6"/>
      <c r="E104" s="4"/>
      <c r="F104" s="4"/>
      <c r="G104" s="4"/>
      <c r="H104" s="6"/>
      <c r="I104" s="4"/>
      <c r="N104" s="4"/>
      <c r="Q104" s="14"/>
      <c r="R104" s="1"/>
      <c r="W104" s="22"/>
      <c r="X104" s="10"/>
      <c r="Y104" s="5"/>
      <c r="AA104" s="14"/>
      <c r="AC104" s="14"/>
      <c r="AD104" s="17"/>
      <c r="AF104" s="10"/>
      <c r="AH104" s="10"/>
      <c r="AI104" s="47"/>
      <c r="AJ104" s="10"/>
      <c r="AK104" s="114">
        <f t="shared" si="8"/>
        <v>0</v>
      </c>
      <c r="AM104" s="167" t="e">
        <f t="shared" si="9"/>
        <v>#DIV/0!</v>
      </c>
      <c r="AN104" s="21"/>
      <c r="AO104" s="13" t="str">
        <f t="shared" si="7"/>
        <v xml:space="preserve">   </v>
      </c>
    </row>
    <row r="105" spans="2:41" ht="27" customHeight="1">
      <c r="B105" s="4"/>
      <c r="C105" s="5"/>
      <c r="D105" s="6"/>
      <c r="E105" s="4"/>
      <c r="F105" s="4"/>
      <c r="G105" s="4"/>
      <c r="H105" s="6"/>
      <c r="I105" s="4"/>
      <c r="N105" s="4"/>
      <c r="Q105" s="14"/>
      <c r="R105" s="1"/>
      <c r="W105" s="22"/>
      <c r="X105" s="10"/>
      <c r="Y105" s="5"/>
      <c r="AA105" s="14"/>
      <c r="AC105" s="14"/>
      <c r="AD105" s="17"/>
      <c r="AF105" s="10"/>
      <c r="AH105" s="10"/>
      <c r="AI105" s="47"/>
      <c r="AJ105" s="10"/>
      <c r="AK105" s="114">
        <f t="shared" si="8"/>
        <v>0</v>
      </c>
      <c r="AM105" s="167" t="e">
        <f t="shared" si="9"/>
        <v>#DIV/0!</v>
      </c>
      <c r="AN105" s="21"/>
      <c r="AO105" s="13" t="str">
        <f t="shared" si="7"/>
        <v xml:space="preserve">   </v>
      </c>
    </row>
    <row r="106" spans="2:41" ht="27" customHeight="1">
      <c r="B106" s="4"/>
      <c r="C106" s="5"/>
      <c r="D106" s="6"/>
      <c r="E106" s="4"/>
      <c r="F106" s="4"/>
      <c r="G106" s="4"/>
      <c r="H106" s="6"/>
      <c r="I106" s="4"/>
      <c r="N106" s="4"/>
      <c r="Q106" s="14"/>
      <c r="R106" s="1"/>
      <c r="W106" s="22"/>
      <c r="X106" s="10"/>
      <c r="Y106" s="5"/>
      <c r="AA106" s="14"/>
      <c r="AC106" s="14"/>
      <c r="AD106" s="17"/>
      <c r="AF106" s="10"/>
      <c r="AH106" s="10"/>
      <c r="AI106" s="47"/>
      <c r="AJ106" s="10"/>
      <c r="AK106" s="114">
        <f t="shared" si="8"/>
        <v>0</v>
      </c>
      <c r="AM106" s="167" t="e">
        <f t="shared" si="9"/>
        <v>#DIV/0!</v>
      </c>
      <c r="AN106" s="21"/>
      <c r="AO106" s="13" t="str">
        <f t="shared" si="7"/>
        <v xml:space="preserve">   </v>
      </c>
    </row>
    <row r="107" spans="2:41" ht="27" customHeight="1">
      <c r="B107" s="4"/>
      <c r="C107" s="5"/>
      <c r="D107" s="6"/>
      <c r="E107" s="4"/>
      <c r="F107" s="4"/>
      <c r="G107" s="4"/>
      <c r="H107" s="6"/>
      <c r="I107" s="4"/>
      <c r="N107" s="4"/>
      <c r="Q107" s="14"/>
      <c r="R107" s="1"/>
      <c r="W107" s="22"/>
      <c r="X107" s="10"/>
      <c r="Y107" s="5"/>
      <c r="AA107" s="14"/>
      <c r="AC107" s="14"/>
      <c r="AD107" s="17"/>
      <c r="AF107" s="10"/>
      <c r="AH107" s="10"/>
      <c r="AI107" s="47"/>
      <c r="AJ107" s="10"/>
      <c r="AK107" s="114">
        <f t="shared" si="8"/>
        <v>0</v>
      </c>
      <c r="AM107" s="167" t="e">
        <f t="shared" si="9"/>
        <v>#DIV/0!</v>
      </c>
      <c r="AN107" s="21"/>
      <c r="AO107" s="13" t="str">
        <f t="shared" si="7"/>
        <v xml:space="preserve">   </v>
      </c>
    </row>
    <row r="108" spans="2:41" ht="27" customHeight="1">
      <c r="B108" s="4"/>
      <c r="C108" s="5"/>
      <c r="D108" s="6"/>
      <c r="E108" s="4"/>
      <c r="F108" s="4"/>
      <c r="G108" s="4"/>
      <c r="H108" s="6"/>
      <c r="I108" s="4"/>
      <c r="N108" s="4"/>
      <c r="Q108" s="14"/>
      <c r="R108" s="1"/>
      <c r="W108" s="22"/>
      <c r="X108" s="10"/>
      <c r="Y108" s="5"/>
      <c r="AA108" s="14"/>
      <c r="AC108" s="14"/>
      <c r="AD108" s="17"/>
      <c r="AF108" s="10"/>
      <c r="AH108" s="10"/>
      <c r="AI108" s="47"/>
      <c r="AJ108" s="10"/>
      <c r="AK108" s="114">
        <f t="shared" si="8"/>
        <v>0</v>
      </c>
      <c r="AM108" s="167" t="e">
        <f t="shared" si="9"/>
        <v>#DIV/0!</v>
      </c>
      <c r="AN108" s="21"/>
      <c r="AO108" s="13" t="str">
        <f t="shared" si="7"/>
        <v xml:space="preserve">   </v>
      </c>
    </row>
    <row r="109" spans="2:41" ht="27" customHeight="1">
      <c r="B109" s="4"/>
      <c r="C109" s="5"/>
      <c r="D109" s="6"/>
      <c r="E109" s="4"/>
      <c r="F109" s="4"/>
      <c r="G109" s="4"/>
      <c r="H109" s="6"/>
      <c r="I109" s="4"/>
      <c r="N109" s="4"/>
      <c r="Q109" s="14"/>
      <c r="R109" s="1"/>
      <c r="W109" s="22"/>
      <c r="X109" s="10"/>
      <c r="Y109" s="5"/>
      <c r="AA109" s="14"/>
      <c r="AC109" s="14"/>
      <c r="AD109" s="17"/>
      <c r="AF109" s="10"/>
      <c r="AH109" s="10"/>
      <c r="AI109" s="47"/>
      <c r="AJ109" s="10"/>
      <c r="AK109" s="114">
        <f t="shared" si="8"/>
        <v>0</v>
      </c>
      <c r="AM109" s="167" t="e">
        <f t="shared" si="9"/>
        <v>#DIV/0!</v>
      </c>
      <c r="AN109" s="21"/>
      <c r="AO109" s="13" t="str">
        <f t="shared" si="7"/>
        <v xml:space="preserve">   </v>
      </c>
    </row>
    <row r="110" spans="2:41" ht="27" customHeight="1">
      <c r="B110" s="4"/>
      <c r="C110" s="5"/>
      <c r="D110" s="6"/>
      <c r="E110" s="4"/>
      <c r="F110" s="4"/>
      <c r="G110" s="4"/>
      <c r="H110" s="6"/>
      <c r="I110" s="4"/>
      <c r="N110" s="4"/>
      <c r="Q110" s="14"/>
      <c r="R110" s="1"/>
      <c r="W110" s="22"/>
      <c r="X110" s="10"/>
      <c r="Y110" s="5"/>
      <c r="AA110" s="14"/>
      <c r="AC110" s="14"/>
      <c r="AD110" s="17"/>
      <c r="AF110" s="10"/>
      <c r="AH110" s="10"/>
      <c r="AI110" s="47"/>
      <c r="AJ110" s="10"/>
      <c r="AK110" s="114">
        <f t="shared" si="8"/>
        <v>0</v>
      </c>
      <c r="AM110" s="167" t="e">
        <f t="shared" si="9"/>
        <v>#DIV/0!</v>
      </c>
      <c r="AN110" s="21"/>
      <c r="AO110" s="13" t="str">
        <f t="shared" si="7"/>
        <v xml:space="preserve">   </v>
      </c>
    </row>
    <row r="111" spans="2:41" ht="27" customHeight="1">
      <c r="B111" s="4"/>
      <c r="C111" s="5"/>
      <c r="D111" s="6"/>
      <c r="E111" s="4"/>
      <c r="F111" s="4"/>
      <c r="G111" s="4"/>
      <c r="H111" s="6"/>
      <c r="I111" s="4"/>
      <c r="N111" s="4"/>
      <c r="Q111" s="14"/>
      <c r="R111" s="1"/>
      <c r="W111" s="22"/>
      <c r="X111" s="10"/>
      <c r="Y111" s="5"/>
      <c r="AA111" s="14"/>
      <c r="AC111" s="14"/>
      <c r="AD111" s="17"/>
      <c r="AF111" s="10"/>
      <c r="AH111" s="10"/>
      <c r="AI111" s="47"/>
      <c r="AJ111" s="10"/>
      <c r="AK111" s="114">
        <f t="shared" si="8"/>
        <v>0</v>
      </c>
      <c r="AM111" s="167" t="e">
        <f t="shared" si="9"/>
        <v>#DIV/0!</v>
      </c>
      <c r="AN111" s="21"/>
      <c r="AO111" s="13" t="str">
        <f t="shared" si="7"/>
        <v xml:space="preserve">   </v>
      </c>
    </row>
    <row r="112" spans="2:41" ht="27" customHeight="1">
      <c r="B112" s="4"/>
      <c r="C112" s="5"/>
      <c r="D112" s="6"/>
      <c r="E112" s="4"/>
      <c r="F112" s="4"/>
      <c r="G112" s="4"/>
      <c r="H112" s="6"/>
      <c r="I112" s="4"/>
      <c r="N112" s="4"/>
      <c r="Q112" s="14"/>
      <c r="R112" s="1"/>
      <c r="W112" s="22"/>
      <c r="X112" s="10"/>
      <c r="Y112" s="5"/>
      <c r="AA112" s="14"/>
      <c r="AC112" s="14"/>
      <c r="AD112" s="17"/>
      <c r="AF112" s="10"/>
      <c r="AH112" s="10"/>
      <c r="AI112" s="47"/>
      <c r="AJ112" s="10"/>
      <c r="AK112" s="114">
        <f t="shared" si="8"/>
        <v>0</v>
      </c>
      <c r="AM112" s="167" t="e">
        <f t="shared" si="9"/>
        <v>#DIV/0!</v>
      </c>
      <c r="AN112" s="21"/>
      <c r="AO112" s="13" t="str">
        <f t="shared" si="7"/>
        <v xml:space="preserve">   </v>
      </c>
    </row>
    <row r="113" spans="2:41" ht="27" customHeight="1">
      <c r="B113" s="4"/>
      <c r="C113" s="5"/>
      <c r="D113" s="6"/>
      <c r="E113" s="4"/>
      <c r="F113" s="4"/>
      <c r="G113" s="4"/>
      <c r="H113" s="6"/>
      <c r="I113" s="4"/>
      <c r="N113" s="4"/>
      <c r="Q113" s="14"/>
      <c r="R113" s="1"/>
      <c r="W113" s="22"/>
      <c r="X113" s="10"/>
      <c r="Y113" s="5"/>
      <c r="AA113" s="14"/>
      <c r="AC113" s="14"/>
      <c r="AD113" s="17"/>
      <c r="AF113" s="10"/>
      <c r="AH113" s="10"/>
      <c r="AI113" s="47"/>
      <c r="AJ113" s="10"/>
      <c r="AK113" s="114">
        <f t="shared" si="8"/>
        <v>0</v>
      </c>
      <c r="AM113" s="167" t="e">
        <f t="shared" si="9"/>
        <v>#DIV/0!</v>
      </c>
      <c r="AN113" s="21"/>
      <c r="AO113" s="13" t="str">
        <f t="shared" si="7"/>
        <v xml:space="preserve">   </v>
      </c>
    </row>
    <row r="114" spans="2:41" ht="27" customHeight="1">
      <c r="B114" s="4"/>
      <c r="C114" s="5"/>
      <c r="D114" s="6"/>
      <c r="E114" s="4"/>
      <c r="F114" s="4"/>
      <c r="G114" s="4"/>
      <c r="H114" s="6"/>
      <c r="I114" s="4"/>
      <c r="N114" s="4"/>
      <c r="Q114" s="14"/>
      <c r="R114" s="1"/>
      <c r="W114" s="22"/>
      <c r="X114" s="10"/>
      <c r="Y114" s="5"/>
      <c r="AA114" s="14"/>
      <c r="AC114" s="14"/>
      <c r="AD114" s="17"/>
      <c r="AF114" s="10"/>
      <c r="AH114" s="10"/>
      <c r="AI114" s="47"/>
      <c r="AJ114" s="10"/>
      <c r="AK114" s="114">
        <f t="shared" si="8"/>
        <v>0</v>
      </c>
      <c r="AM114" s="167" t="e">
        <f t="shared" si="9"/>
        <v>#DIV/0!</v>
      </c>
      <c r="AN114" s="21"/>
      <c r="AO114" s="13" t="str">
        <f t="shared" si="7"/>
        <v xml:space="preserve">   </v>
      </c>
    </row>
    <row r="115" spans="2:41" ht="27" customHeight="1">
      <c r="B115" s="4"/>
      <c r="C115" s="5"/>
      <c r="D115" s="6"/>
      <c r="E115" s="4"/>
      <c r="F115" s="4"/>
      <c r="G115" s="4"/>
      <c r="H115" s="6"/>
      <c r="I115" s="4"/>
      <c r="N115" s="4"/>
      <c r="Q115" s="14"/>
      <c r="R115" s="1"/>
      <c r="W115" s="22"/>
      <c r="X115" s="10"/>
      <c r="Y115" s="5"/>
      <c r="AA115" s="14"/>
      <c r="AC115" s="14"/>
      <c r="AD115" s="17"/>
      <c r="AF115" s="10"/>
      <c r="AH115" s="10"/>
      <c r="AI115" s="47"/>
      <c r="AJ115" s="10"/>
      <c r="AK115" s="114">
        <f t="shared" si="8"/>
        <v>0</v>
      </c>
      <c r="AM115" s="167" t="e">
        <f t="shared" si="9"/>
        <v>#DIV/0!</v>
      </c>
      <c r="AN115" s="21"/>
      <c r="AO115" s="13" t="str">
        <f t="shared" si="7"/>
        <v xml:space="preserve">   </v>
      </c>
    </row>
    <row r="116" spans="2:41" ht="27" customHeight="1">
      <c r="B116" s="4"/>
      <c r="C116" s="5"/>
      <c r="D116" s="6"/>
      <c r="E116" s="4"/>
      <c r="F116" s="4"/>
      <c r="G116" s="4"/>
      <c r="H116" s="6"/>
      <c r="I116" s="4"/>
      <c r="N116" s="4"/>
      <c r="Q116" s="14"/>
      <c r="R116" s="1"/>
      <c r="W116" s="22"/>
      <c r="X116" s="10"/>
      <c r="Y116" s="5"/>
      <c r="AA116" s="14"/>
      <c r="AC116" s="14"/>
      <c r="AD116" s="17"/>
      <c r="AF116" s="10"/>
      <c r="AH116" s="10"/>
      <c r="AI116" s="47"/>
      <c r="AJ116" s="10"/>
      <c r="AK116" s="114">
        <f t="shared" si="8"/>
        <v>0</v>
      </c>
      <c r="AM116" s="167" t="e">
        <f t="shared" si="9"/>
        <v>#DIV/0!</v>
      </c>
      <c r="AN116" s="21"/>
      <c r="AO116" s="13" t="str">
        <f t="shared" si="7"/>
        <v xml:space="preserve">   </v>
      </c>
    </row>
    <row r="117" spans="2:41" ht="27" customHeight="1">
      <c r="B117" s="4"/>
      <c r="C117" s="5"/>
      <c r="D117" s="6"/>
      <c r="E117" s="4"/>
      <c r="F117" s="4"/>
      <c r="G117" s="4"/>
      <c r="H117" s="6"/>
      <c r="I117" s="4"/>
      <c r="N117" s="4"/>
      <c r="Q117" s="14"/>
      <c r="R117" s="1"/>
      <c r="W117" s="22"/>
      <c r="X117" s="10"/>
      <c r="Y117" s="5"/>
      <c r="AA117" s="14"/>
      <c r="AC117" s="14"/>
      <c r="AD117" s="17"/>
      <c r="AF117" s="10"/>
      <c r="AH117" s="10"/>
      <c r="AI117" s="47"/>
      <c r="AJ117" s="10"/>
      <c r="AK117" s="114">
        <f t="shared" si="8"/>
        <v>0</v>
      </c>
      <c r="AM117" s="167" t="e">
        <f t="shared" si="9"/>
        <v>#DIV/0!</v>
      </c>
      <c r="AN117" s="21"/>
      <c r="AO117" s="13" t="str">
        <f t="shared" si="7"/>
        <v xml:space="preserve">   </v>
      </c>
    </row>
    <row r="118" spans="2:41" ht="27" customHeight="1">
      <c r="B118" s="4"/>
      <c r="C118" s="5"/>
      <c r="D118" s="6"/>
      <c r="E118" s="4"/>
      <c r="F118" s="4"/>
      <c r="G118" s="4"/>
      <c r="H118" s="6"/>
      <c r="I118" s="4"/>
      <c r="N118" s="4"/>
      <c r="Q118" s="14"/>
      <c r="R118" s="1"/>
      <c r="W118" s="22"/>
      <c r="X118" s="10"/>
      <c r="Y118" s="5"/>
      <c r="AA118" s="14"/>
      <c r="AC118" s="14"/>
      <c r="AD118" s="17"/>
      <c r="AF118" s="10"/>
      <c r="AH118" s="10"/>
      <c r="AI118" s="47"/>
      <c r="AJ118" s="10"/>
      <c r="AK118" s="114">
        <f t="shared" si="8"/>
        <v>0</v>
      </c>
      <c r="AM118" s="167" t="e">
        <f t="shared" si="9"/>
        <v>#DIV/0!</v>
      </c>
      <c r="AN118" s="21"/>
      <c r="AO118" s="13" t="str">
        <f t="shared" si="7"/>
        <v xml:space="preserve">   </v>
      </c>
    </row>
    <row r="119" spans="2:41" ht="27" customHeight="1">
      <c r="B119" s="4"/>
      <c r="C119" s="5"/>
      <c r="D119" s="6"/>
      <c r="E119" s="4"/>
      <c r="F119" s="4"/>
      <c r="G119" s="4"/>
      <c r="H119" s="6"/>
      <c r="I119" s="4"/>
      <c r="N119" s="4"/>
      <c r="Q119" s="14"/>
      <c r="R119" s="1"/>
      <c r="W119" s="22"/>
      <c r="X119" s="10"/>
      <c r="Y119" s="5"/>
      <c r="AA119" s="14"/>
      <c r="AC119" s="14"/>
      <c r="AD119" s="17"/>
      <c r="AF119" s="10"/>
      <c r="AH119" s="10"/>
      <c r="AI119" s="47"/>
      <c r="AJ119" s="10"/>
      <c r="AK119" s="114">
        <f t="shared" si="8"/>
        <v>0</v>
      </c>
      <c r="AM119" s="167" t="e">
        <f t="shared" si="9"/>
        <v>#DIV/0!</v>
      </c>
      <c r="AN119" s="21"/>
      <c r="AO119" s="13" t="str">
        <f t="shared" si="7"/>
        <v xml:space="preserve">   </v>
      </c>
    </row>
    <row r="120" spans="2:41" ht="27" customHeight="1">
      <c r="B120" s="4"/>
      <c r="C120" s="5"/>
      <c r="D120" s="6"/>
      <c r="E120" s="4"/>
      <c r="F120" s="4"/>
      <c r="G120" s="4"/>
      <c r="H120" s="6"/>
      <c r="I120" s="4"/>
      <c r="N120" s="4"/>
      <c r="Q120" s="14"/>
      <c r="R120" s="1"/>
      <c r="W120" s="22"/>
      <c r="X120" s="10"/>
      <c r="Y120" s="5"/>
      <c r="AA120" s="14"/>
      <c r="AC120" s="14"/>
      <c r="AD120" s="17"/>
      <c r="AF120" s="10"/>
      <c r="AH120" s="10"/>
      <c r="AI120" s="47"/>
      <c r="AJ120" s="10"/>
      <c r="AK120" s="114">
        <f t="shared" si="8"/>
        <v>0</v>
      </c>
      <c r="AM120" s="167" t="e">
        <f t="shared" si="9"/>
        <v>#DIV/0!</v>
      </c>
      <c r="AN120" s="21"/>
      <c r="AO120" s="13" t="str">
        <f t="shared" si="7"/>
        <v xml:space="preserve">   </v>
      </c>
    </row>
    <row r="121" spans="2:41" ht="27" customHeight="1">
      <c r="B121" s="4"/>
      <c r="C121" s="5"/>
      <c r="D121" s="6"/>
      <c r="E121" s="4"/>
      <c r="F121" s="4"/>
      <c r="G121" s="4"/>
      <c r="H121" s="6"/>
      <c r="I121" s="4"/>
      <c r="N121" s="4"/>
      <c r="Q121" s="14"/>
      <c r="R121" s="1"/>
      <c r="W121" s="22"/>
      <c r="X121" s="10"/>
      <c r="Y121" s="5"/>
      <c r="AA121" s="14"/>
      <c r="AC121" s="14"/>
      <c r="AD121" s="17"/>
      <c r="AF121" s="10"/>
      <c r="AH121" s="10"/>
      <c r="AI121" s="47"/>
      <c r="AJ121" s="10"/>
      <c r="AK121" s="114">
        <f t="shared" si="8"/>
        <v>0</v>
      </c>
      <c r="AM121" s="167" t="e">
        <f t="shared" si="9"/>
        <v>#DIV/0!</v>
      </c>
      <c r="AN121" s="21"/>
      <c r="AO121" s="13" t="str">
        <f t="shared" si="7"/>
        <v xml:space="preserve">   </v>
      </c>
    </row>
    <row r="122" spans="2:41" ht="27" customHeight="1">
      <c r="B122" s="4"/>
      <c r="C122" s="5"/>
      <c r="D122" s="6"/>
      <c r="E122" s="4"/>
      <c r="F122" s="4"/>
      <c r="G122" s="4"/>
      <c r="H122" s="6"/>
      <c r="I122" s="4"/>
      <c r="N122" s="4"/>
      <c r="Q122" s="14"/>
      <c r="R122" s="1"/>
      <c r="W122" s="22"/>
      <c r="X122" s="10"/>
      <c r="Y122" s="5"/>
      <c r="AA122" s="14"/>
      <c r="AC122" s="14"/>
      <c r="AD122" s="17"/>
      <c r="AF122" s="10"/>
      <c r="AH122" s="10"/>
      <c r="AI122" s="47"/>
      <c r="AJ122" s="10"/>
      <c r="AK122" s="114">
        <f t="shared" si="8"/>
        <v>0</v>
      </c>
      <c r="AM122" s="167" t="e">
        <f t="shared" si="9"/>
        <v>#DIV/0!</v>
      </c>
      <c r="AN122" s="21"/>
      <c r="AO122" s="13" t="str">
        <f t="shared" si="7"/>
        <v xml:space="preserve">   </v>
      </c>
    </row>
    <row r="123" spans="2:41" ht="27" customHeight="1">
      <c r="B123" s="4"/>
      <c r="C123" s="5"/>
      <c r="D123" s="6"/>
      <c r="E123" s="4"/>
      <c r="F123" s="4"/>
      <c r="G123" s="4"/>
      <c r="H123" s="6"/>
      <c r="I123" s="4"/>
      <c r="N123" s="4"/>
      <c r="Q123" s="14"/>
      <c r="R123" s="1"/>
      <c r="W123" s="22"/>
      <c r="X123" s="10"/>
      <c r="Y123" s="5"/>
      <c r="AA123" s="14"/>
      <c r="AC123" s="14"/>
      <c r="AD123" s="17"/>
      <c r="AF123" s="10"/>
      <c r="AH123" s="10"/>
      <c r="AI123" s="47"/>
      <c r="AJ123" s="10"/>
      <c r="AK123" s="114">
        <f t="shared" si="8"/>
        <v>0</v>
      </c>
      <c r="AM123" s="167" t="e">
        <f t="shared" si="9"/>
        <v>#DIV/0!</v>
      </c>
      <c r="AN123" s="21"/>
      <c r="AO123" s="13" t="str">
        <f t="shared" si="7"/>
        <v xml:space="preserve">   </v>
      </c>
    </row>
    <row r="124" spans="2:41" ht="27" customHeight="1">
      <c r="B124" s="4"/>
      <c r="C124" s="5"/>
      <c r="D124" s="6"/>
      <c r="E124" s="4"/>
      <c r="F124" s="4"/>
      <c r="G124" s="4"/>
      <c r="H124" s="6"/>
      <c r="I124" s="4"/>
      <c r="N124" s="4"/>
      <c r="Q124" s="14"/>
      <c r="R124" s="1"/>
      <c r="W124" s="22"/>
      <c r="X124" s="10"/>
      <c r="Y124" s="5"/>
      <c r="AA124" s="14"/>
      <c r="AC124" s="14"/>
      <c r="AD124" s="17"/>
      <c r="AF124" s="10"/>
      <c r="AH124" s="10"/>
      <c r="AI124" s="47"/>
      <c r="AJ124" s="10"/>
      <c r="AK124" s="114">
        <f t="shared" si="8"/>
        <v>0</v>
      </c>
      <c r="AM124" s="167" t="e">
        <f t="shared" si="9"/>
        <v>#DIV/0!</v>
      </c>
      <c r="AN124" s="21"/>
      <c r="AO124" s="13" t="str">
        <f t="shared" si="7"/>
        <v xml:space="preserve">   </v>
      </c>
    </row>
    <row r="125" spans="2:41" ht="27" customHeight="1">
      <c r="B125" s="4"/>
      <c r="C125" s="5"/>
      <c r="D125" s="6"/>
      <c r="E125" s="4"/>
      <c r="F125" s="4"/>
      <c r="G125" s="4"/>
      <c r="H125" s="6"/>
      <c r="I125" s="4"/>
      <c r="N125" s="4"/>
      <c r="Q125" s="14"/>
      <c r="R125" s="1"/>
      <c r="W125" s="22"/>
      <c r="X125" s="10"/>
      <c r="Y125" s="5"/>
      <c r="AA125" s="14"/>
      <c r="AC125" s="14"/>
      <c r="AD125" s="17"/>
      <c r="AF125" s="10"/>
      <c r="AH125" s="10"/>
      <c r="AI125" s="47"/>
      <c r="AJ125" s="10"/>
      <c r="AK125" s="114">
        <f t="shared" si="8"/>
        <v>0</v>
      </c>
      <c r="AM125" s="167" t="e">
        <f t="shared" si="9"/>
        <v>#DIV/0!</v>
      </c>
      <c r="AN125" s="21"/>
      <c r="AO125" s="13" t="str">
        <f t="shared" si="7"/>
        <v xml:space="preserve">   </v>
      </c>
    </row>
    <row r="126" spans="2:41" ht="27" customHeight="1">
      <c r="B126" s="4"/>
      <c r="C126" s="5"/>
      <c r="D126" s="6"/>
      <c r="E126" s="4"/>
      <c r="F126" s="4"/>
      <c r="G126" s="4"/>
      <c r="H126" s="6"/>
      <c r="I126" s="4"/>
      <c r="N126" s="4"/>
      <c r="Q126" s="14"/>
      <c r="R126" s="1"/>
      <c r="W126" s="22"/>
      <c r="X126" s="10"/>
      <c r="Y126" s="5"/>
      <c r="AA126" s="14"/>
      <c r="AC126" s="14"/>
      <c r="AD126" s="17"/>
      <c r="AF126" s="10"/>
      <c r="AH126" s="10"/>
      <c r="AI126" s="47"/>
      <c r="AJ126" s="10"/>
      <c r="AK126" s="114">
        <f t="shared" si="8"/>
        <v>0</v>
      </c>
      <c r="AM126" s="167" t="e">
        <f t="shared" si="9"/>
        <v>#DIV/0!</v>
      </c>
      <c r="AN126" s="21"/>
      <c r="AO126" s="13" t="str">
        <f t="shared" si="7"/>
        <v xml:space="preserve">   </v>
      </c>
    </row>
    <row r="127" spans="2:41" ht="27" customHeight="1">
      <c r="B127" s="4"/>
      <c r="C127" s="5"/>
      <c r="D127" s="6"/>
      <c r="E127" s="4"/>
      <c r="F127" s="4"/>
      <c r="G127" s="4"/>
      <c r="H127" s="6"/>
      <c r="I127" s="4"/>
      <c r="N127" s="4"/>
      <c r="Q127" s="14"/>
      <c r="R127" s="1"/>
      <c r="W127" s="22"/>
      <c r="X127" s="10"/>
      <c r="Y127" s="5"/>
      <c r="AA127" s="14"/>
      <c r="AC127" s="14"/>
      <c r="AD127" s="17"/>
      <c r="AF127" s="10"/>
      <c r="AH127" s="10"/>
      <c r="AI127" s="47"/>
      <c r="AJ127" s="10"/>
      <c r="AK127" s="114">
        <f t="shared" si="8"/>
        <v>0</v>
      </c>
      <c r="AM127" s="167" t="e">
        <f t="shared" si="9"/>
        <v>#DIV/0!</v>
      </c>
      <c r="AN127" s="21"/>
      <c r="AO127" s="13" t="str">
        <f t="shared" ref="AO127:AO190" si="10">+C127&amp;" "&amp;D127&amp;" "&amp;" "&amp;U127</f>
        <v xml:space="preserve">   </v>
      </c>
    </row>
    <row r="128" spans="2:41" ht="27" customHeight="1">
      <c r="B128" s="4"/>
      <c r="C128" s="5"/>
      <c r="D128" s="6"/>
      <c r="E128" s="4"/>
      <c r="F128" s="4"/>
      <c r="G128" s="4"/>
      <c r="H128" s="6"/>
      <c r="I128" s="4"/>
      <c r="N128" s="4"/>
      <c r="Q128" s="14"/>
      <c r="R128" s="1"/>
      <c r="W128" s="22"/>
      <c r="X128" s="10"/>
      <c r="Y128" s="5"/>
      <c r="AA128" s="14"/>
      <c r="AC128" s="14"/>
      <c r="AD128" s="17"/>
      <c r="AF128" s="10"/>
      <c r="AH128" s="10"/>
      <c r="AI128" s="47"/>
      <c r="AJ128" s="10"/>
      <c r="AK128" s="114">
        <f t="shared" si="8"/>
        <v>0</v>
      </c>
      <c r="AM128" s="167" t="e">
        <f t="shared" si="9"/>
        <v>#DIV/0!</v>
      </c>
      <c r="AN128" s="21"/>
      <c r="AO128" s="13" t="str">
        <f t="shared" si="10"/>
        <v xml:space="preserve">   </v>
      </c>
    </row>
    <row r="129" spans="2:41" ht="27" customHeight="1">
      <c r="B129" s="4"/>
      <c r="C129" s="5"/>
      <c r="D129" s="6"/>
      <c r="E129" s="4"/>
      <c r="F129" s="4"/>
      <c r="G129" s="4"/>
      <c r="H129" s="6"/>
      <c r="I129" s="4"/>
      <c r="N129" s="4"/>
      <c r="Q129" s="14"/>
      <c r="R129" s="1"/>
      <c r="W129" s="22"/>
      <c r="X129" s="10"/>
      <c r="Y129" s="5"/>
      <c r="AA129" s="14"/>
      <c r="AC129" s="14"/>
      <c r="AD129" s="17"/>
      <c r="AF129" s="10"/>
      <c r="AH129" s="10"/>
      <c r="AI129" s="47"/>
      <c r="AJ129" s="10"/>
      <c r="AK129" s="114">
        <f t="shared" si="8"/>
        <v>0</v>
      </c>
      <c r="AM129" s="167" t="e">
        <f t="shared" si="9"/>
        <v>#DIV/0!</v>
      </c>
      <c r="AN129" s="21"/>
      <c r="AO129" s="13" t="str">
        <f t="shared" si="10"/>
        <v xml:space="preserve">   </v>
      </c>
    </row>
    <row r="130" spans="2:41" ht="27" customHeight="1">
      <c r="B130" s="4"/>
      <c r="C130" s="5"/>
      <c r="D130" s="6"/>
      <c r="E130" s="4"/>
      <c r="F130" s="4"/>
      <c r="G130" s="4"/>
      <c r="H130" s="6"/>
      <c r="I130" s="4"/>
      <c r="N130" s="4"/>
      <c r="Q130" s="14"/>
      <c r="R130" s="1"/>
      <c r="W130" s="22"/>
      <c r="X130" s="10"/>
      <c r="Y130" s="5"/>
      <c r="AA130" s="14"/>
      <c r="AC130" s="14"/>
      <c r="AD130" s="17"/>
      <c r="AF130" s="10"/>
      <c r="AH130" s="10"/>
      <c r="AI130" s="10"/>
      <c r="AJ130" s="10"/>
      <c r="AK130" s="114">
        <f t="shared" si="8"/>
        <v>0</v>
      </c>
      <c r="AM130" s="167" t="e">
        <f t="shared" si="9"/>
        <v>#DIV/0!</v>
      </c>
      <c r="AN130" s="21"/>
      <c r="AO130" s="13" t="str">
        <f t="shared" si="10"/>
        <v xml:space="preserve">   </v>
      </c>
    </row>
    <row r="131" spans="2:41" ht="27" customHeight="1">
      <c r="B131" s="4"/>
      <c r="C131" s="5"/>
      <c r="D131" s="6"/>
      <c r="E131" s="4"/>
      <c r="F131" s="4"/>
      <c r="G131" s="4"/>
      <c r="H131" s="6"/>
      <c r="I131" s="4"/>
      <c r="N131" s="4"/>
      <c r="Q131" s="14"/>
      <c r="R131" s="1"/>
      <c r="W131" s="22"/>
      <c r="X131" s="10"/>
      <c r="Y131" s="5"/>
      <c r="AA131" s="14"/>
      <c r="AC131" s="14"/>
      <c r="AD131" s="17"/>
      <c r="AF131" s="10"/>
      <c r="AH131" s="10"/>
      <c r="AI131" s="10"/>
      <c r="AJ131" s="10"/>
      <c r="AK131" s="114">
        <f t="shared" si="8"/>
        <v>0</v>
      </c>
      <c r="AM131" s="167" t="e">
        <f t="shared" si="9"/>
        <v>#DIV/0!</v>
      </c>
      <c r="AN131" s="21"/>
      <c r="AO131" s="13" t="str">
        <f t="shared" si="10"/>
        <v xml:space="preserve">   </v>
      </c>
    </row>
    <row r="132" spans="2:41" ht="27" customHeight="1">
      <c r="B132" s="4"/>
      <c r="C132" s="5"/>
      <c r="D132" s="6"/>
      <c r="E132" s="4"/>
      <c r="F132" s="4"/>
      <c r="G132" s="4"/>
      <c r="H132" s="6"/>
      <c r="I132" s="4"/>
      <c r="N132" s="4"/>
      <c r="Q132" s="14"/>
      <c r="R132" s="1"/>
      <c r="W132" s="22"/>
      <c r="X132" s="10"/>
      <c r="Y132" s="5"/>
      <c r="AA132" s="14"/>
      <c r="AC132" s="14"/>
      <c r="AD132" s="17"/>
      <c r="AF132" s="10"/>
      <c r="AH132" s="10"/>
      <c r="AI132" s="10"/>
      <c r="AJ132" s="10"/>
      <c r="AK132" s="114">
        <f t="shared" ref="AK132:AK195" si="11">R132*$AM$1</f>
        <v>0</v>
      </c>
      <c r="AM132" s="167" t="e">
        <f t="shared" ref="AM132:AM195" si="12">AK132/X132</f>
        <v>#DIV/0!</v>
      </c>
      <c r="AN132" s="21"/>
      <c r="AO132" s="13" t="str">
        <f t="shared" si="10"/>
        <v xml:space="preserve">   </v>
      </c>
    </row>
    <row r="133" spans="2:41" ht="27" customHeight="1">
      <c r="B133" s="4"/>
      <c r="C133" s="5"/>
      <c r="D133" s="6"/>
      <c r="E133" s="4"/>
      <c r="F133" s="4"/>
      <c r="G133" s="4"/>
      <c r="H133" s="6"/>
      <c r="I133" s="4"/>
      <c r="N133" s="4"/>
      <c r="Q133" s="14"/>
      <c r="R133" s="1"/>
      <c r="W133" s="22"/>
      <c r="X133" s="10"/>
      <c r="Y133" s="5"/>
      <c r="AA133" s="14"/>
      <c r="AC133" s="14"/>
      <c r="AD133" s="17"/>
      <c r="AF133" s="10"/>
      <c r="AH133" s="10"/>
      <c r="AI133" s="10"/>
      <c r="AJ133" s="10"/>
      <c r="AK133" s="114">
        <f t="shared" si="11"/>
        <v>0</v>
      </c>
      <c r="AM133" s="167" t="e">
        <f t="shared" si="12"/>
        <v>#DIV/0!</v>
      </c>
      <c r="AN133" s="21"/>
      <c r="AO133" s="13" t="str">
        <f t="shared" si="10"/>
        <v xml:space="preserve">   </v>
      </c>
    </row>
    <row r="134" spans="2:41" ht="27" customHeight="1">
      <c r="B134" s="4"/>
      <c r="C134" s="5"/>
      <c r="D134" s="6"/>
      <c r="E134" s="4"/>
      <c r="F134" s="4"/>
      <c r="G134" s="4"/>
      <c r="H134" s="6"/>
      <c r="I134" s="4"/>
      <c r="N134" s="4"/>
      <c r="Q134" s="14"/>
      <c r="R134" s="1"/>
      <c r="W134" s="22"/>
      <c r="X134" s="10"/>
      <c r="Y134" s="5"/>
      <c r="AA134" s="14"/>
      <c r="AC134" s="14"/>
      <c r="AD134" s="17"/>
      <c r="AF134" s="10"/>
      <c r="AH134" s="10"/>
      <c r="AI134" s="10"/>
      <c r="AJ134" s="10"/>
      <c r="AK134" s="114">
        <f t="shared" si="11"/>
        <v>0</v>
      </c>
      <c r="AM134" s="167" t="e">
        <f t="shared" si="12"/>
        <v>#DIV/0!</v>
      </c>
      <c r="AN134" s="21"/>
      <c r="AO134" s="13" t="str">
        <f t="shared" si="10"/>
        <v xml:space="preserve">   </v>
      </c>
    </row>
    <row r="135" spans="2:41" ht="27" customHeight="1">
      <c r="B135" s="4"/>
      <c r="C135" s="5"/>
      <c r="D135" s="6"/>
      <c r="E135" s="4"/>
      <c r="F135" s="4"/>
      <c r="G135" s="4"/>
      <c r="H135" s="6"/>
      <c r="I135" s="4"/>
      <c r="N135" s="4"/>
      <c r="Q135" s="14"/>
      <c r="R135" s="1"/>
      <c r="W135" s="22"/>
      <c r="X135" s="10"/>
      <c r="Y135" s="5"/>
      <c r="AA135" s="14"/>
      <c r="AC135" s="14"/>
      <c r="AD135" s="17"/>
      <c r="AF135" s="10"/>
      <c r="AH135" s="10"/>
      <c r="AI135" s="10"/>
      <c r="AJ135" s="10"/>
      <c r="AK135" s="114">
        <f t="shared" si="11"/>
        <v>0</v>
      </c>
      <c r="AM135" s="167" t="e">
        <f t="shared" si="12"/>
        <v>#DIV/0!</v>
      </c>
      <c r="AN135" s="21"/>
      <c r="AO135" s="13" t="str">
        <f t="shared" si="10"/>
        <v xml:space="preserve">   </v>
      </c>
    </row>
    <row r="136" spans="2:41" ht="27" customHeight="1">
      <c r="B136" s="4"/>
      <c r="C136" s="5"/>
      <c r="D136" s="6"/>
      <c r="E136" s="4"/>
      <c r="F136" s="4"/>
      <c r="G136" s="4"/>
      <c r="H136" s="6"/>
      <c r="I136" s="4"/>
      <c r="N136" s="4"/>
      <c r="Q136" s="14"/>
      <c r="R136" s="1"/>
      <c r="W136" s="22"/>
      <c r="X136" s="10"/>
      <c r="Y136" s="5"/>
      <c r="AA136" s="14"/>
      <c r="AC136" s="14"/>
      <c r="AD136" s="17"/>
      <c r="AF136" s="10"/>
      <c r="AH136" s="10"/>
      <c r="AI136" s="10"/>
      <c r="AJ136" s="10"/>
      <c r="AK136" s="114">
        <f t="shared" si="11"/>
        <v>0</v>
      </c>
      <c r="AM136" s="167" t="e">
        <f t="shared" si="12"/>
        <v>#DIV/0!</v>
      </c>
      <c r="AN136" s="21"/>
      <c r="AO136" s="13" t="str">
        <f t="shared" si="10"/>
        <v xml:space="preserve">   </v>
      </c>
    </row>
    <row r="137" spans="2:41" ht="27" customHeight="1">
      <c r="B137" s="4"/>
      <c r="C137" s="5"/>
      <c r="D137" s="6"/>
      <c r="E137" s="4"/>
      <c r="F137" s="4"/>
      <c r="G137" s="4"/>
      <c r="H137" s="6"/>
      <c r="I137" s="4"/>
      <c r="N137" s="4"/>
      <c r="Q137" s="14"/>
      <c r="R137" s="1"/>
      <c r="W137" s="22"/>
      <c r="X137" s="10"/>
      <c r="Y137" s="5"/>
      <c r="AA137" s="14"/>
      <c r="AC137" s="14"/>
      <c r="AD137" s="17"/>
      <c r="AF137" s="10"/>
      <c r="AH137" s="10"/>
      <c r="AI137" s="10"/>
      <c r="AJ137" s="10"/>
      <c r="AK137" s="114">
        <f t="shared" si="11"/>
        <v>0</v>
      </c>
      <c r="AM137" s="167" t="e">
        <f t="shared" si="12"/>
        <v>#DIV/0!</v>
      </c>
      <c r="AN137" s="21"/>
      <c r="AO137" s="13" t="str">
        <f t="shared" si="10"/>
        <v xml:space="preserve">   </v>
      </c>
    </row>
    <row r="138" spans="2:41" ht="27" customHeight="1">
      <c r="B138" s="4"/>
      <c r="C138" s="5"/>
      <c r="D138" s="6"/>
      <c r="E138" s="4"/>
      <c r="F138" s="4"/>
      <c r="G138" s="4"/>
      <c r="H138" s="6"/>
      <c r="I138" s="4"/>
      <c r="N138" s="4"/>
      <c r="Q138" s="14"/>
      <c r="R138" s="1"/>
      <c r="W138" s="22"/>
      <c r="X138" s="10"/>
      <c r="Y138" s="5"/>
      <c r="AA138" s="14"/>
      <c r="AC138" s="14"/>
      <c r="AD138" s="17"/>
      <c r="AF138" s="10"/>
      <c r="AH138" s="10"/>
      <c r="AI138" s="10"/>
      <c r="AJ138" s="10"/>
      <c r="AK138" s="114">
        <f t="shared" si="11"/>
        <v>0</v>
      </c>
      <c r="AM138" s="167" t="e">
        <f t="shared" si="12"/>
        <v>#DIV/0!</v>
      </c>
      <c r="AN138" s="21"/>
      <c r="AO138" s="13" t="str">
        <f t="shared" si="10"/>
        <v xml:space="preserve">   </v>
      </c>
    </row>
    <row r="139" spans="2:41" ht="27" customHeight="1">
      <c r="B139" s="4"/>
      <c r="C139" s="5"/>
      <c r="D139" s="6"/>
      <c r="E139" s="4"/>
      <c r="F139" s="4"/>
      <c r="G139" s="4"/>
      <c r="H139" s="6"/>
      <c r="I139" s="4"/>
      <c r="N139" s="4"/>
      <c r="Q139" s="14"/>
      <c r="R139" s="1"/>
      <c r="W139" s="22"/>
      <c r="X139" s="10"/>
      <c r="Y139" s="5"/>
      <c r="AA139" s="14"/>
      <c r="AC139" s="14"/>
      <c r="AD139" s="17"/>
      <c r="AF139" s="10"/>
      <c r="AH139" s="10"/>
      <c r="AI139" s="10"/>
      <c r="AJ139" s="10"/>
      <c r="AK139" s="114">
        <f t="shared" si="11"/>
        <v>0</v>
      </c>
      <c r="AM139" s="167" t="e">
        <f t="shared" si="12"/>
        <v>#DIV/0!</v>
      </c>
      <c r="AN139" s="21"/>
      <c r="AO139" s="13" t="str">
        <f t="shared" si="10"/>
        <v xml:space="preserve">   </v>
      </c>
    </row>
    <row r="140" spans="2:41" ht="27" customHeight="1">
      <c r="B140" s="4"/>
      <c r="C140" s="5"/>
      <c r="D140" s="6"/>
      <c r="E140" s="4"/>
      <c r="F140" s="4"/>
      <c r="G140" s="4"/>
      <c r="H140" s="6"/>
      <c r="I140" s="4"/>
      <c r="N140" s="4"/>
      <c r="Q140" s="14"/>
      <c r="R140" s="1"/>
      <c r="W140" s="22"/>
      <c r="X140" s="10"/>
      <c r="Y140" s="5"/>
      <c r="AA140" s="14"/>
      <c r="AC140" s="14"/>
      <c r="AD140" s="17"/>
      <c r="AF140" s="10"/>
      <c r="AH140" s="10"/>
      <c r="AI140" s="10"/>
      <c r="AJ140" s="10"/>
      <c r="AK140" s="114">
        <f t="shared" si="11"/>
        <v>0</v>
      </c>
      <c r="AM140" s="167" t="e">
        <f t="shared" si="12"/>
        <v>#DIV/0!</v>
      </c>
      <c r="AN140" s="21"/>
      <c r="AO140" s="13" t="str">
        <f t="shared" si="10"/>
        <v xml:space="preserve">   </v>
      </c>
    </row>
    <row r="141" spans="2:41" ht="27" customHeight="1">
      <c r="B141" s="4"/>
      <c r="C141" s="5"/>
      <c r="D141" s="6"/>
      <c r="E141" s="4"/>
      <c r="F141" s="4"/>
      <c r="G141" s="4"/>
      <c r="H141" s="6"/>
      <c r="I141" s="4"/>
      <c r="N141" s="4"/>
      <c r="Q141" s="14"/>
      <c r="R141" s="1"/>
      <c r="W141" s="22"/>
      <c r="X141" s="10"/>
      <c r="Y141" s="5"/>
      <c r="AA141" s="14"/>
      <c r="AC141" s="14"/>
      <c r="AD141" s="17"/>
      <c r="AF141" s="10"/>
      <c r="AH141" s="10"/>
      <c r="AI141" s="10"/>
      <c r="AJ141" s="10"/>
      <c r="AK141" s="114">
        <f t="shared" si="11"/>
        <v>0</v>
      </c>
      <c r="AM141" s="167" t="e">
        <f t="shared" si="12"/>
        <v>#DIV/0!</v>
      </c>
      <c r="AN141" s="21"/>
      <c r="AO141" s="13" t="str">
        <f t="shared" si="10"/>
        <v xml:space="preserve">   </v>
      </c>
    </row>
    <row r="142" spans="2:41" ht="27" customHeight="1">
      <c r="B142" s="4"/>
      <c r="C142" s="5"/>
      <c r="D142" s="6"/>
      <c r="E142" s="4"/>
      <c r="F142" s="4"/>
      <c r="G142" s="4"/>
      <c r="H142" s="6"/>
      <c r="I142" s="4"/>
      <c r="N142" s="4"/>
      <c r="Q142" s="14"/>
      <c r="R142" s="1"/>
      <c r="W142" s="22"/>
      <c r="X142" s="10"/>
      <c r="Y142" s="5"/>
      <c r="AA142" s="14"/>
      <c r="AC142" s="14"/>
      <c r="AD142" s="17"/>
      <c r="AF142" s="10"/>
      <c r="AH142" s="10"/>
      <c r="AI142" s="10"/>
      <c r="AJ142" s="10"/>
      <c r="AK142" s="114">
        <f t="shared" si="11"/>
        <v>0</v>
      </c>
      <c r="AM142" s="167" t="e">
        <f t="shared" si="12"/>
        <v>#DIV/0!</v>
      </c>
      <c r="AN142" s="21"/>
      <c r="AO142" s="13" t="str">
        <f t="shared" si="10"/>
        <v xml:space="preserve">   </v>
      </c>
    </row>
    <row r="143" spans="2:41" ht="27" customHeight="1">
      <c r="B143" s="4"/>
      <c r="C143" s="5"/>
      <c r="D143" s="6"/>
      <c r="E143" s="4"/>
      <c r="F143" s="4"/>
      <c r="G143" s="4"/>
      <c r="H143" s="6"/>
      <c r="I143" s="4"/>
      <c r="N143" s="4"/>
      <c r="Q143" s="14"/>
      <c r="R143" s="1"/>
      <c r="W143" s="22"/>
      <c r="X143" s="10"/>
      <c r="Y143" s="5"/>
      <c r="AA143" s="14"/>
      <c r="AC143" s="14"/>
      <c r="AD143" s="17"/>
      <c r="AF143" s="10"/>
      <c r="AH143" s="10"/>
      <c r="AI143" s="10"/>
      <c r="AJ143" s="10"/>
      <c r="AK143" s="114">
        <f t="shared" si="11"/>
        <v>0</v>
      </c>
      <c r="AM143" s="167" t="e">
        <f t="shared" si="12"/>
        <v>#DIV/0!</v>
      </c>
      <c r="AN143" s="21"/>
      <c r="AO143" s="13" t="str">
        <f t="shared" si="10"/>
        <v xml:space="preserve">   </v>
      </c>
    </row>
    <row r="144" spans="2:41" ht="27" customHeight="1">
      <c r="B144" s="4"/>
      <c r="C144" s="5"/>
      <c r="D144" s="6"/>
      <c r="E144" s="4"/>
      <c r="F144" s="4"/>
      <c r="G144" s="4"/>
      <c r="H144" s="6"/>
      <c r="I144" s="4"/>
      <c r="N144" s="4"/>
      <c r="Q144" s="14"/>
      <c r="R144" s="1"/>
      <c r="W144" s="22"/>
      <c r="X144" s="10"/>
      <c r="Y144" s="5"/>
      <c r="AA144" s="14"/>
      <c r="AC144" s="14"/>
      <c r="AD144" s="17"/>
      <c r="AF144" s="10"/>
      <c r="AH144" s="10"/>
      <c r="AI144" s="10"/>
      <c r="AJ144" s="10"/>
      <c r="AK144" s="114">
        <f t="shared" si="11"/>
        <v>0</v>
      </c>
      <c r="AM144" s="167" t="e">
        <f t="shared" si="12"/>
        <v>#DIV/0!</v>
      </c>
      <c r="AN144" s="21"/>
      <c r="AO144" s="13" t="str">
        <f t="shared" si="10"/>
        <v xml:space="preserve">   </v>
      </c>
    </row>
    <row r="145" spans="2:41" ht="27" customHeight="1">
      <c r="B145" s="4"/>
      <c r="C145" s="5"/>
      <c r="D145" s="6"/>
      <c r="E145" s="4"/>
      <c r="F145" s="4"/>
      <c r="G145" s="4"/>
      <c r="H145" s="6"/>
      <c r="I145" s="4"/>
      <c r="N145" s="4"/>
      <c r="Q145" s="14"/>
      <c r="R145" s="1"/>
      <c r="W145" s="22"/>
      <c r="X145" s="10"/>
      <c r="Y145" s="5"/>
      <c r="AA145" s="14"/>
      <c r="AC145" s="14"/>
      <c r="AD145" s="17"/>
      <c r="AF145" s="10"/>
      <c r="AH145" s="10"/>
      <c r="AI145" s="10"/>
      <c r="AJ145" s="10"/>
      <c r="AK145" s="114">
        <f t="shared" si="11"/>
        <v>0</v>
      </c>
      <c r="AM145" s="167" t="e">
        <f t="shared" si="12"/>
        <v>#DIV/0!</v>
      </c>
      <c r="AN145" s="21"/>
      <c r="AO145" s="13" t="str">
        <f t="shared" si="10"/>
        <v xml:space="preserve">   </v>
      </c>
    </row>
    <row r="146" spans="2:41" ht="27" customHeight="1">
      <c r="B146" s="4"/>
      <c r="C146" s="5"/>
      <c r="D146" s="6"/>
      <c r="E146" s="4"/>
      <c r="F146" s="4"/>
      <c r="G146" s="4"/>
      <c r="H146" s="6"/>
      <c r="I146" s="4"/>
      <c r="N146" s="4"/>
      <c r="Q146" s="14"/>
      <c r="R146" s="1"/>
      <c r="W146" s="22"/>
      <c r="X146" s="10"/>
      <c r="Y146" s="5"/>
      <c r="AA146" s="14"/>
      <c r="AC146" s="14"/>
      <c r="AD146" s="17"/>
      <c r="AF146" s="10"/>
      <c r="AH146" s="10"/>
      <c r="AI146" s="10"/>
      <c r="AJ146" s="10"/>
      <c r="AK146" s="114">
        <f t="shared" si="11"/>
        <v>0</v>
      </c>
      <c r="AM146" s="167" t="e">
        <f t="shared" si="12"/>
        <v>#DIV/0!</v>
      </c>
      <c r="AN146" s="21"/>
      <c r="AO146" s="13" t="str">
        <f t="shared" si="10"/>
        <v xml:space="preserve">   </v>
      </c>
    </row>
    <row r="147" spans="2:41" ht="27" customHeight="1">
      <c r="B147" s="4"/>
      <c r="C147" s="5"/>
      <c r="D147" s="6"/>
      <c r="E147" s="4"/>
      <c r="F147" s="4"/>
      <c r="G147" s="4"/>
      <c r="H147" s="6"/>
      <c r="I147" s="4"/>
      <c r="N147" s="4"/>
      <c r="Q147" s="14"/>
      <c r="R147" s="1"/>
      <c r="W147" s="22"/>
      <c r="X147" s="10"/>
      <c r="Y147" s="5"/>
      <c r="AA147" s="14"/>
      <c r="AC147" s="14"/>
      <c r="AD147" s="17"/>
      <c r="AF147" s="10"/>
      <c r="AH147" s="10"/>
      <c r="AI147" s="10"/>
      <c r="AJ147" s="10"/>
      <c r="AK147" s="114">
        <f t="shared" si="11"/>
        <v>0</v>
      </c>
      <c r="AM147" s="167" t="e">
        <f t="shared" si="12"/>
        <v>#DIV/0!</v>
      </c>
      <c r="AN147" s="21"/>
      <c r="AO147" s="13" t="str">
        <f t="shared" si="10"/>
        <v xml:space="preserve">   </v>
      </c>
    </row>
    <row r="148" spans="2:41" ht="27" customHeight="1">
      <c r="B148" s="4"/>
      <c r="C148" s="5"/>
      <c r="D148" s="6"/>
      <c r="E148" s="4"/>
      <c r="F148" s="4"/>
      <c r="G148" s="4"/>
      <c r="H148" s="6"/>
      <c r="I148" s="4"/>
      <c r="N148" s="4"/>
      <c r="Q148" s="14"/>
      <c r="R148" s="1"/>
      <c r="W148" s="22"/>
      <c r="X148" s="10"/>
      <c r="Y148" s="5"/>
      <c r="AA148" s="14"/>
      <c r="AC148" s="14"/>
      <c r="AD148" s="17"/>
      <c r="AF148" s="10"/>
      <c r="AH148" s="10"/>
      <c r="AI148" s="10"/>
      <c r="AJ148" s="10"/>
      <c r="AK148" s="114">
        <f t="shared" si="11"/>
        <v>0</v>
      </c>
      <c r="AM148" s="167" t="e">
        <f t="shared" si="12"/>
        <v>#DIV/0!</v>
      </c>
      <c r="AN148" s="21"/>
      <c r="AO148" s="13" t="str">
        <f t="shared" si="10"/>
        <v xml:space="preserve">   </v>
      </c>
    </row>
    <row r="149" spans="2:41" ht="27" customHeight="1">
      <c r="B149" s="4"/>
      <c r="C149" s="5"/>
      <c r="D149" s="6"/>
      <c r="E149" s="4"/>
      <c r="F149" s="4"/>
      <c r="G149" s="4"/>
      <c r="H149" s="6"/>
      <c r="I149" s="4"/>
      <c r="N149" s="4"/>
      <c r="Q149" s="14"/>
      <c r="R149" s="1"/>
      <c r="W149" s="22"/>
      <c r="X149" s="10"/>
      <c r="Y149" s="5"/>
      <c r="AA149" s="14"/>
      <c r="AC149" s="14"/>
      <c r="AD149" s="17"/>
      <c r="AF149" s="10"/>
      <c r="AH149" s="10"/>
      <c r="AI149" s="10"/>
      <c r="AJ149" s="10"/>
      <c r="AK149" s="114">
        <f t="shared" si="11"/>
        <v>0</v>
      </c>
      <c r="AM149" s="167" t="e">
        <f t="shared" si="12"/>
        <v>#DIV/0!</v>
      </c>
      <c r="AN149" s="21"/>
      <c r="AO149" s="13" t="str">
        <f t="shared" si="10"/>
        <v xml:space="preserve">   </v>
      </c>
    </row>
    <row r="150" spans="2:41" ht="27" customHeight="1">
      <c r="B150" s="4"/>
      <c r="C150" s="5"/>
      <c r="D150" s="6"/>
      <c r="E150" s="4"/>
      <c r="F150" s="4"/>
      <c r="G150" s="4"/>
      <c r="H150" s="6"/>
      <c r="I150" s="4"/>
      <c r="N150" s="4"/>
      <c r="Q150" s="14"/>
      <c r="R150" s="1"/>
      <c r="W150" s="22"/>
      <c r="X150" s="10"/>
      <c r="Y150" s="5"/>
      <c r="AA150" s="14"/>
      <c r="AC150" s="14"/>
      <c r="AD150" s="17"/>
      <c r="AF150" s="10"/>
      <c r="AH150" s="10"/>
      <c r="AI150" s="10"/>
      <c r="AJ150" s="10"/>
      <c r="AK150" s="114">
        <f t="shared" si="11"/>
        <v>0</v>
      </c>
      <c r="AM150" s="167" t="e">
        <f t="shared" si="12"/>
        <v>#DIV/0!</v>
      </c>
      <c r="AN150" s="21"/>
      <c r="AO150" s="13" t="str">
        <f t="shared" si="10"/>
        <v xml:space="preserve">   </v>
      </c>
    </row>
    <row r="151" spans="2:41" ht="27" customHeight="1">
      <c r="B151" s="4"/>
      <c r="C151" s="5"/>
      <c r="D151" s="6"/>
      <c r="E151" s="4"/>
      <c r="F151" s="4"/>
      <c r="G151" s="4"/>
      <c r="H151" s="6"/>
      <c r="I151" s="4"/>
      <c r="N151" s="4"/>
      <c r="Q151" s="14"/>
      <c r="R151" s="1"/>
      <c r="W151" s="22"/>
      <c r="X151" s="10"/>
      <c r="Y151" s="5"/>
      <c r="AA151" s="14"/>
      <c r="AC151" s="14"/>
      <c r="AD151" s="17"/>
      <c r="AF151" s="10"/>
      <c r="AH151" s="10"/>
      <c r="AI151" s="10"/>
      <c r="AJ151" s="10"/>
      <c r="AK151" s="114">
        <f t="shared" si="11"/>
        <v>0</v>
      </c>
      <c r="AM151" s="167" t="e">
        <f t="shared" si="12"/>
        <v>#DIV/0!</v>
      </c>
      <c r="AN151" s="21"/>
      <c r="AO151" s="13" t="str">
        <f t="shared" si="10"/>
        <v xml:space="preserve">   </v>
      </c>
    </row>
    <row r="152" spans="2:41" ht="27" customHeight="1">
      <c r="B152" s="4"/>
      <c r="C152" s="5"/>
      <c r="D152" s="6"/>
      <c r="E152" s="4"/>
      <c r="F152" s="4"/>
      <c r="G152" s="4"/>
      <c r="H152" s="6"/>
      <c r="I152" s="4"/>
      <c r="N152" s="4"/>
      <c r="Q152" s="14"/>
      <c r="R152" s="1"/>
      <c r="W152" s="22"/>
      <c r="X152" s="10"/>
      <c r="Y152" s="5"/>
      <c r="AA152" s="14"/>
      <c r="AC152" s="14"/>
      <c r="AD152" s="17"/>
      <c r="AF152" s="10"/>
      <c r="AH152" s="10"/>
      <c r="AI152" s="10"/>
      <c r="AJ152" s="10"/>
      <c r="AK152" s="114">
        <f t="shared" si="11"/>
        <v>0</v>
      </c>
      <c r="AM152" s="167" t="e">
        <f t="shared" si="12"/>
        <v>#DIV/0!</v>
      </c>
      <c r="AN152" s="21"/>
      <c r="AO152" s="13" t="str">
        <f t="shared" si="10"/>
        <v xml:space="preserve">   </v>
      </c>
    </row>
    <row r="153" spans="2:41" ht="27" customHeight="1">
      <c r="B153" s="4"/>
      <c r="C153" s="5"/>
      <c r="D153" s="6"/>
      <c r="E153" s="4"/>
      <c r="F153" s="4"/>
      <c r="G153" s="4"/>
      <c r="H153" s="6"/>
      <c r="I153" s="4"/>
      <c r="N153" s="4"/>
      <c r="Q153" s="14"/>
      <c r="R153" s="1"/>
      <c r="W153" s="22"/>
      <c r="X153" s="10"/>
      <c r="Y153" s="5"/>
      <c r="AA153" s="14"/>
      <c r="AC153" s="14"/>
      <c r="AD153" s="17"/>
      <c r="AF153" s="10"/>
      <c r="AH153" s="10"/>
      <c r="AI153" s="10"/>
      <c r="AJ153" s="10"/>
      <c r="AK153" s="114">
        <f t="shared" si="11"/>
        <v>0</v>
      </c>
      <c r="AM153" s="167" t="e">
        <f t="shared" si="12"/>
        <v>#DIV/0!</v>
      </c>
      <c r="AN153" s="21"/>
      <c r="AO153" s="13" t="str">
        <f t="shared" si="10"/>
        <v xml:space="preserve">   </v>
      </c>
    </row>
    <row r="154" spans="2:41" ht="27" customHeight="1">
      <c r="B154" s="4"/>
      <c r="C154" s="5"/>
      <c r="D154" s="6"/>
      <c r="E154" s="4"/>
      <c r="F154" s="4"/>
      <c r="G154" s="4"/>
      <c r="H154" s="6"/>
      <c r="I154" s="4"/>
      <c r="N154" s="4"/>
      <c r="Q154" s="14"/>
      <c r="R154" s="1"/>
      <c r="W154" s="22"/>
      <c r="X154" s="10"/>
      <c r="Y154" s="5"/>
      <c r="AA154" s="14"/>
      <c r="AC154" s="14"/>
      <c r="AD154" s="17"/>
      <c r="AF154" s="10"/>
      <c r="AH154" s="10"/>
      <c r="AI154" s="10"/>
      <c r="AJ154" s="10"/>
      <c r="AK154" s="114">
        <f t="shared" si="11"/>
        <v>0</v>
      </c>
      <c r="AM154" s="167" t="e">
        <f t="shared" si="12"/>
        <v>#DIV/0!</v>
      </c>
      <c r="AN154" s="21"/>
      <c r="AO154" s="13" t="str">
        <f t="shared" si="10"/>
        <v xml:space="preserve">   </v>
      </c>
    </row>
    <row r="155" spans="2:41" ht="27" customHeight="1">
      <c r="B155" s="4"/>
      <c r="C155" s="5"/>
      <c r="D155" s="6"/>
      <c r="E155" s="4"/>
      <c r="F155" s="4"/>
      <c r="G155" s="4"/>
      <c r="H155" s="6"/>
      <c r="I155" s="4"/>
      <c r="N155" s="4"/>
      <c r="Q155" s="14"/>
      <c r="R155" s="1"/>
      <c r="W155" s="22"/>
      <c r="X155" s="10"/>
      <c r="Y155" s="5"/>
      <c r="AA155" s="14"/>
      <c r="AC155" s="14"/>
      <c r="AD155" s="17"/>
      <c r="AF155" s="10"/>
      <c r="AH155" s="10"/>
      <c r="AI155" s="10"/>
      <c r="AJ155" s="10"/>
      <c r="AK155" s="114">
        <f t="shared" si="11"/>
        <v>0</v>
      </c>
      <c r="AM155" s="167" t="e">
        <f t="shared" si="12"/>
        <v>#DIV/0!</v>
      </c>
      <c r="AN155" s="21"/>
      <c r="AO155" s="13" t="str">
        <f t="shared" si="10"/>
        <v xml:space="preserve">   </v>
      </c>
    </row>
    <row r="156" spans="2:41" ht="27" customHeight="1">
      <c r="B156" s="4"/>
      <c r="C156" s="5"/>
      <c r="D156" s="6"/>
      <c r="E156" s="4"/>
      <c r="F156" s="4"/>
      <c r="G156" s="4"/>
      <c r="H156" s="6"/>
      <c r="I156" s="4"/>
      <c r="N156" s="4"/>
      <c r="Q156" s="14"/>
      <c r="R156" s="1"/>
      <c r="W156" s="22"/>
      <c r="X156" s="10"/>
      <c r="Y156" s="5"/>
      <c r="AA156" s="14"/>
      <c r="AC156" s="14"/>
      <c r="AD156" s="17"/>
      <c r="AF156" s="10"/>
      <c r="AH156" s="10"/>
      <c r="AI156" s="10"/>
      <c r="AJ156" s="10"/>
      <c r="AK156" s="114">
        <f t="shared" si="11"/>
        <v>0</v>
      </c>
      <c r="AM156" s="167" t="e">
        <f t="shared" si="12"/>
        <v>#DIV/0!</v>
      </c>
      <c r="AN156" s="21"/>
      <c r="AO156" s="13" t="str">
        <f t="shared" si="10"/>
        <v xml:space="preserve">   </v>
      </c>
    </row>
    <row r="157" spans="2:41" ht="27" customHeight="1">
      <c r="B157" s="4"/>
      <c r="C157" s="5"/>
      <c r="D157" s="6"/>
      <c r="E157" s="4"/>
      <c r="F157" s="4"/>
      <c r="G157" s="4"/>
      <c r="H157" s="6"/>
      <c r="I157" s="4"/>
      <c r="N157" s="4"/>
      <c r="Q157" s="14"/>
      <c r="R157" s="1"/>
      <c r="W157" s="22"/>
      <c r="X157" s="10"/>
      <c r="Y157" s="5"/>
      <c r="AA157" s="14"/>
      <c r="AC157" s="14"/>
      <c r="AD157" s="17"/>
      <c r="AF157" s="10"/>
      <c r="AH157" s="10"/>
      <c r="AI157" s="10"/>
      <c r="AJ157" s="10"/>
      <c r="AK157" s="114">
        <f t="shared" si="11"/>
        <v>0</v>
      </c>
      <c r="AM157" s="167" t="e">
        <f t="shared" si="12"/>
        <v>#DIV/0!</v>
      </c>
      <c r="AN157" s="21"/>
      <c r="AO157" s="13" t="str">
        <f t="shared" si="10"/>
        <v xml:space="preserve">   </v>
      </c>
    </row>
    <row r="158" spans="2:41" ht="27" customHeight="1">
      <c r="B158" s="4"/>
      <c r="C158" s="5"/>
      <c r="D158" s="6"/>
      <c r="E158" s="4"/>
      <c r="F158" s="4"/>
      <c r="G158" s="4"/>
      <c r="H158" s="6"/>
      <c r="I158" s="4"/>
      <c r="N158" s="4"/>
      <c r="Q158" s="14"/>
      <c r="R158" s="1"/>
      <c r="W158" s="22"/>
      <c r="X158" s="10"/>
      <c r="Y158" s="5"/>
      <c r="AA158" s="14"/>
      <c r="AC158" s="14"/>
      <c r="AD158" s="17"/>
      <c r="AF158" s="10"/>
      <c r="AH158" s="10"/>
      <c r="AI158" s="10"/>
      <c r="AJ158" s="10"/>
      <c r="AK158" s="114">
        <f t="shared" si="11"/>
        <v>0</v>
      </c>
      <c r="AM158" s="167" t="e">
        <f t="shared" si="12"/>
        <v>#DIV/0!</v>
      </c>
      <c r="AN158" s="21"/>
      <c r="AO158" s="13" t="str">
        <f t="shared" si="10"/>
        <v xml:space="preserve">   </v>
      </c>
    </row>
    <row r="159" spans="2:41" ht="27" customHeight="1">
      <c r="B159" s="4"/>
      <c r="C159" s="5"/>
      <c r="D159" s="6"/>
      <c r="E159" s="4"/>
      <c r="F159" s="4"/>
      <c r="G159" s="4"/>
      <c r="H159" s="6"/>
      <c r="I159" s="4"/>
      <c r="N159" s="4"/>
      <c r="Q159" s="14"/>
      <c r="R159" s="1"/>
      <c r="W159" s="22"/>
      <c r="X159" s="10"/>
      <c r="Y159" s="5"/>
      <c r="AA159" s="14"/>
      <c r="AC159" s="14"/>
      <c r="AD159" s="17"/>
      <c r="AF159" s="10"/>
      <c r="AH159" s="10"/>
      <c r="AI159" s="10"/>
      <c r="AJ159" s="10"/>
      <c r="AK159" s="114">
        <f t="shared" si="11"/>
        <v>0</v>
      </c>
      <c r="AM159" s="167" t="e">
        <f t="shared" si="12"/>
        <v>#DIV/0!</v>
      </c>
      <c r="AN159" s="21"/>
      <c r="AO159" s="13" t="str">
        <f t="shared" si="10"/>
        <v xml:space="preserve">   </v>
      </c>
    </row>
    <row r="160" spans="2:41" ht="27" customHeight="1">
      <c r="B160" s="4"/>
      <c r="C160" s="5"/>
      <c r="D160" s="6"/>
      <c r="E160" s="4"/>
      <c r="F160" s="4"/>
      <c r="G160" s="4"/>
      <c r="H160" s="6"/>
      <c r="I160" s="4"/>
      <c r="N160" s="4"/>
      <c r="Q160" s="14"/>
      <c r="R160" s="1"/>
      <c r="W160" s="22"/>
      <c r="X160" s="10"/>
      <c r="Y160" s="5"/>
      <c r="AA160" s="14"/>
      <c r="AC160" s="14"/>
      <c r="AD160" s="17"/>
      <c r="AF160" s="10"/>
      <c r="AH160" s="10"/>
      <c r="AI160" s="10"/>
      <c r="AJ160" s="10"/>
      <c r="AK160" s="114">
        <f t="shared" si="11"/>
        <v>0</v>
      </c>
      <c r="AM160" s="167" t="e">
        <f t="shared" si="12"/>
        <v>#DIV/0!</v>
      </c>
      <c r="AN160" s="21"/>
      <c r="AO160" s="13" t="str">
        <f t="shared" si="10"/>
        <v xml:space="preserve">   </v>
      </c>
    </row>
    <row r="161" spans="2:41" ht="27" customHeight="1">
      <c r="B161" s="4"/>
      <c r="C161" s="5"/>
      <c r="D161" s="6"/>
      <c r="E161" s="4"/>
      <c r="F161" s="4"/>
      <c r="G161" s="4"/>
      <c r="H161" s="6"/>
      <c r="I161" s="4"/>
      <c r="N161" s="4"/>
      <c r="Q161" s="14"/>
      <c r="R161" s="1"/>
      <c r="W161" s="22"/>
      <c r="X161" s="10"/>
      <c r="Y161" s="5"/>
      <c r="AA161" s="14"/>
      <c r="AC161" s="14"/>
      <c r="AD161" s="17"/>
      <c r="AF161" s="10"/>
      <c r="AH161" s="10"/>
      <c r="AI161" s="10"/>
      <c r="AJ161" s="10"/>
      <c r="AK161" s="114">
        <f t="shared" si="11"/>
        <v>0</v>
      </c>
      <c r="AM161" s="167" t="e">
        <f t="shared" si="12"/>
        <v>#DIV/0!</v>
      </c>
      <c r="AN161" s="21"/>
      <c r="AO161" s="13" t="str">
        <f t="shared" si="10"/>
        <v xml:space="preserve">   </v>
      </c>
    </row>
    <row r="162" spans="2:41" ht="27" customHeight="1">
      <c r="B162" s="4"/>
      <c r="C162" s="5"/>
      <c r="D162" s="6"/>
      <c r="E162" s="4"/>
      <c r="F162" s="4"/>
      <c r="G162" s="4"/>
      <c r="H162" s="6"/>
      <c r="I162" s="4"/>
      <c r="N162" s="4"/>
      <c r="Q162" s="14"/>
      <c r="R162" s="1"/>
      <c r="W162" s="22"/>
      <c r="X162" s="10"/>
      <c r="Y162" s="5"/>
      <c r="AA162" s="14"/>
      <c r="AC162" s="14"/>
      <c r="AD162" s="17"/>
      <c r="AF162" s="10"/>
      <c r="AH162" s="10"/>
      <c r="AI162" s="10"/>
      <c r="AJ162" s="10"/>
      <c r="AK162" s="114">
        <f t="shared" si="11"/>
        <v>0</v>
      </c>
      <c r="AM162" s="167" t="e">
        <f t="shared" si="12"/>
        <v>#DIV/0!</v>
      </c>
      <c r="AN162" s="21"/>
      <c r="AO162" s="13" t="str">
        <f t="shared" si="10"/>
        <v xml:space="preserve">   </v>
      </c>
    </row>
    <row r="163" spans="2:41" ht="27" customHeight="1">
      <c r="B163" s="4"/>
      <c r="C163" s="5"/>
      <c r="D163" s="6"/>
      <c r="E163" s="4"/>
      <c r="F163" s="4"/>
      <c r="G163" s="4"/>
      <c r="H163" s="6"/>
      <c r="I163" s="4"/>
      <c r="N163" s="4"/>
      <c r="Q163" s="14"/>
      <c r="R163" s="1"/>
      <c r="W163" s="22"/>
      <c r="X163" s="10"/>
      <c r="Y163" s="5"/>
      <c r="AA163" s="14"/>
      <c r="AC163" s="14"/>
      <c r="AD163" s="17"/>
      <c r="AF163" s="10"/>
      <c r="AH163" s="10"/>
      <c r="AI163" s="10"/>
      <c r="AJ163" s="10"/>
      <c r="AK163" s="114">
        <f t="shared" si="11"/>
        <v>0</v>
      </c>
      <c r="AM163" s="167" t="e">
        <f t="shared" si="12"/>
        <v>#DIV/0!</v>
      </c>
      <c r="AN163" s="21"/>
      <c r="AO163" s="13" t="str">
        <f t="shared" si="10"/>
        <v xml:space="preserve">   </v>
      </c>
    </row>
    <row r="164" spans="2:41" ht="27" customHeight="1">
      <c r="B164" s="4"/>
      <c r="C164" s="5"/>
      <c r="D164" s="6"/>
      <c r="E164" s="4"/>
      <c r="F164" s="4"/>
      <c r="G164" s="4"/>
      <c r="H164" s="6"/>
      <c r="I164" s="4"/>
      <c r="N164" s="4"/>
      <c r="Q164" s="14"/>
      <c r="R164" s="1"/>
      <c r="W164" s="22"/>
      <c r="X164" s="10"/>
      <c r="Y164" s="5"/>
      <c r="AA164" s="14"/>
      <c r="AC164" s="14"/>
      <c r="AD164" s="17"/>
      <c r="AF164" s="10"/>
      <c r="AH164" s="10"/>
      <c r="AI164" s="10"/>
      <c r="AJ164" s="10"/>
      <c r="AK164" s="114">
        <f t="shared" si="11"/>
        <v>0</v>
      </c>
      <c r="AM164" s="167" t="e">
        <f t="shared" si="12"/>
        <v>#DIV/0!</v>
      </c>
      <c r="AN164" s="21"/>
      <c r="AO164" s="13" t="str">
        <f t="shared" si="10"/>
        <v xml:space="preserve">   </v>
      </c>
    </row>
    <row r="165" spans="2:41" ht="27" customHeight="1">
      <c r="B165" s="4"/>
      <c r="C165" s="5"/>
      <c r="D165" s="6"/>
      <c r="E165" s="4"/>
      <c r="F165" s="4"/>
      <c r="G165" s="4"/>
      <c r="H165" s="6"/>
      <c r="I165" s="4"/>
      <c r="N165" s="4"/>
      <c r="Q165" s="14"/>
      <c r="R165" s="1"/>
      <c r="W165" s="22"/>
      <c r="X165" s="10"/>
      <c r="Y165" s="5"/>
      <c r="AA165" s="14"/>
      <c r="AC165" s="14"/>
      <c r="AD165" s="17"/>
      <c r="AF165" s="10"/>
      <c r="AH165" s="10"/>
      <c r="AI165" s="10"/>
      <c r="AJ165" s="10"/>
      <c r="AK165" s="114">
        <f t="shared" si="11"/>
        <v>0</v>
      </c>
      <c r="AM165" s="167" t="e">
        <f t="shared" si="12"/>
        <v>#DIV/0!</v>
      </c>
      <c r="AN165" s="21"/>
      <c r="AO165" s="13" t="str">
        <f t="shared" si="10"/>
        <v xml:space="preserve">   </v>
      </c>
    </row>
    <row r="166" spans="2:41" ht="27" customHeight="1">
      <c r="B166" s="4"/>
      <c r="C166" s="5"/>
      <c r="D166" s="6"/>
      <c r="E166" s="4"/>
      <c r="F166" s="4"/>
      <c r="G166" s="4"/>
      <c r="H166" s="6"/>
      <c r="I166" s="4"/>
      <c r="N166" s="4"/>
      <c r="Q166" s="14"/>
      <c r="R166" s="1"/>
      <c r="W166" s="22"/>
      <c r="X166" s="10"/>
      <c r="Y166" s="5"/>
      <c r="AA166" s="14"/>
      <c r="AC166" s="14"/>
      <c r="AD166" s="17"/>
      <c r="AF166" s="10"/>
      <c r="AH166" s="10"/>
      <c r="AI166" s="10"/>
      <c r="AJ166" s="10"/>
      <c r="AK166" s="114">
        <f t="shared" si="11"/>
        <v>0</v>
      </c>
      <c r="AM166" s="167" t="e">
        <f t="shared" si="12"/>
        <v>#DIV/0!</v>
      </c>
      <c r="AN166" s="21"/>
      <c r="AO166" s="13" t="str">
        <f t="shared" si="10"/>
        <v xml:space="preserve">   </v>
      </c>
    </row>
    <row r="167" spans="2:41" ht="27" customHeight="1">
      <c r="B167" s="4"/>
      <c r="C167" s="5"/>
      <c r="D167" s="6"/>
      <c r="E167" s="4"/>
      <c r="F167" s="4"/>
      <c r="G167" s="4"/>
      <c r="H167" s="6"/>
      <c r="I167" s="4"/>
      <c r="N167" s="4"/>
      <c r="Q167" s="14"/>
      <c r="R167" s="1"/>
      <c r="W167" s="22"/>
      <c r="X167" s="10"/>
      <c r="Y167" s="5"/>
      <c r="AA167" s="14"/>
      <c r="AC167" s="14"/>
      <c r="AD167" s="17"/>
      <c r="AF167" s="10"/>
      <c r="AH167" s="10"/>
      <c r="AI167" s="10"/>
      <c r="AJ167" s="10"/>
      <c r="AK167" s="114">
        <f t="shared" si="11"/>
        <v>0</v>
      </c>
      <c r="AM167" s="167" t="e">
        <f t="shared" si="12"/>
        <v>#DIV/0!</v>
      </c>
      <c r="AN167" s="21"/>
      <c r="AO167" s="13" t="str">
        <f t="shared" si="10"/>
        <v xml:space="preserve">   </v>
      </c>
    </row>
    <row r="168" spans="2:41" ht="27" customHeight="1">
      <c r="B168" s="4"/>
      <c r="C168" s="5"/>
      <c r="D168" s="6"/>
      <c r="E168" s="4"/>
      <c r="F168" s="4"/>
      <c r="G168" s="4"/>
      <c r="H168" s="6"/>
      <c r="I168" s="4"/>
      <c r="N168" s="4"/>
      <c r="Q168" s="14"/>
      <c r="R168" s="1"/>
      <c r="W168" s="22"/>
      <c r="X168" s="10"/>
      <c r="Y168" s="5"/>
      <c r="AA168" s="14"/>
      <c r="AC168" s="14"/>
      <c r="AD168" s="17"/>
      <c r="AF168" s="10"/>
      <c r="AH168" s="10"/>
      <c r="AI168" s="10"/>
      <c r="AJ168" s="10"/>
      <c r="AK168" s="114">
        <f t="shared" si="11"/>
        <v>0</v>
      </c>
      <c r="AM168" s="167" t="e">
        <f t="shared" si="12"/>
        <v>#DIV/0!</v>
      </c>
      <c r="AN168" s="21"/>
      <c r="AO168" s="13" t="str">
        <f t="shared" si="10"/>
        <v xml:space="preserve">   </v>
      </c>
    </row>
    <row r="169" spans="2:41" ht="27" customHeight="1">
      <c r="B169" s="4"/>
      <c r="C169" s="5"/>
      <c r="D169" s="6"/>
      <c r="E169" s="4"/>
      <c r="F169" s="4"/>
      <c r="G169" s="4"/>
      <c r="H169" s="6"/>
      <c r="I169" s="4"/>
      <c r="N169" s="4"/>
      <c r="Q169" s="14"/>
      <c r="R169" s="1"/>
      <c r="W169" s="22"/>
      <c r="X169" s="10"/>
      <c r="Y169" s="5"/>
      <c r="AA169" s="14"/>
      <c r="AC169" s="14"/>
      <c r="AD169" s="17"/>
      <c r="AF169" s="10"/>
      <c r="AH169" s="10"/>
      <c r="AI169" s="10"/>
      <c r="AJ169" s="10"/>
      <c r="AK169" s="114">
        <f t="shared" si="11"/>
        <v>0</v>
      </c>
      <c r="AM169" s="167" t="e">
        <f t="shared" si="12"/>
        <v>#DIV/0!</v>
      </c>
      <c r="AN169" s="21"/>
      <c r="AO169" s="13" t="str">
        <f t="shared" si="10"/>
        <v xml:space="preserve">   </v>
      </c>
    </row>
    <row r="170" spans="2:41" ht="27" customHeight="1">
      <c r="B170" s="4"/>
      <c r="C170" s="5"/>
      <c r="D170" s="6"/>
      <c r="E170" s="4"/>
      <c r="F170" s="4"/>
      <c r="G170" s="4"/>
      <c r="H170" s="6"/>
      <c r="I170" s="4"/>
      <c r="N170" s="4"/>
      <c r="Q170" s="14"/>
      <c r="R170" s="1"/>
      <c r="W170" s="22"/>
      <c r="X170" s="10"/>
      <c r="Y170" s="5"/>
      <c r="AA170" s="14"/>
      <c r="AC170" s="14"/>
      <c r="AD170" s="17"/>
      <c r="AF170" s="10"/>
      <c r="AH170" s="10"/>
      <c r="AI170" s="10"/>
      <c r="AJ170" s="10"/>
      <c r="AK170" s="114">
        <f t="shared" si="11"/>
        <v>0</v>
      </c>
      <c r="AM170" s="167" t="e">
        <f t="shared" si="12"/>
        <v>#DIV/0!</v>
      </c>
      <c r="AN170" s="21"/>
      <c r="AO170" s="13" t="str">
        <f t="shared" si="10"/>
        <v xml:space="preserve">   </v>
      </c>
    </row>
    <row r="171" spans="2:41" ht="27" customHeight="1">
      <c r="B171" s="4"/>
      <c r="C171" s="5"/>
      <c r="D171" s="6"/>
      <c r="E171" s="4"/>
      <c r="F171" s="4"/>
      <c r="G171" s="4"/>
      <c r="H171" s="6"/>
      <c r="I171" s="4"/>
      <c r="N171" s="4"/>
      <c r="Q171" s="14"/>
      <c r="R171" s="1"/>
      <c r="W171" s="22"/>
      <c r="X171" s="10"/>
      <c r="Y171" s="5"/>
      <c r="AA171" s="14"/>
      <c r="AC171" s="14"/>
      <c r="AD171" s="17"/>
      <c r="AF171" s="10"/>
      <c r="AH171" s="10"/>
      <c r="AI171" s="10"/>
      <c r="AJ171" s="10"/>
      <c r="AK171" s="114">
        <f t="shared" si="11"/>
        <v>0</v>
      </c>
      <c r="AM171" s="167" t="e">
        <f t="shared" si="12"/>
        <v>#DIV/0!</v>
      </c>
      <c r="AN171" s="21"/>
      <c r="AO171" s="13" t="str">
        <f t="shared" si="10"/>
        <v xml:space="preserve">   </v>
      </c>
    </row>
    <row r="172" spans="2:41" ht="27" customHeight="1">
      <c r="B172" s="4"/>
      <c r="C172" s="5"/>
      <c r="D172" s="6"/>
      <c r="E172" s="4"/>
      <c r="F172" s="4"/>
      <c r="G172" s="4"/>
      <c r="H172" s="6"/>
      <c r="I172" s="4"/>
      <c r="N172" s="4"/>
      <c r="Q172" s="14"/>
      <c r="R172" s="1"/>
      <c r="W172" s="22"/>
      <c r="X172" s="10"/>
      <c r="Y172" s="5"/>
      <c r="AA172" s="14"/>
      <c r="AC172" s="14"/>
      <c r="AD172" s="17"/>
      <c r="AF172" s="10"/>
      <c r="AH172" s="10"/>
      <c r="AI172" s="10"/>
      <c r="AJ172" s="10"/>
      <c r="AK172" s="114">
        <f t="shared" si="11"/>
        <v>0</v>
      </c>
      <c r="AM172" s="167" t="e">
        <f t="shared" si="12"/>
        <v>#DIV/0!</v>
      </c>
      <c r="AN172" s="21"/>
      <c r="AO172" s="13" t="str">
        <f t="shared" si="10"/>
        <v xml:space="preserve">   </v>
      </c>
    </row>
    <row r="173" spans="2:41" ht="27" customHeight="1">
      <c r="B173" s="4"/>
      <c r="C173" s="5"/>
      <c r="D173" s="6"/>
      <c r="E173" s="4"/>
      <c r="F173" s="4"/>
      <c r="G173" s="4"/>
      <c r="H173" s="6"/>
      <c r="I173" s="4"/>
      <c r="N173" s="4"/>
      <c r="Q173" s="14"/>
      <c r="R173" s="1"/>
      <c r="W173" s="22"/>
      <c r="X173" s="10"/>
      <c r="Y173" s="5"/>
      <c r="AA173" s="14"/>
      <c r="AC173" s="14"/>
      <c r="AD173" s="17"/>
      <c r="AF173" s="10"/>
      <c r="AH173" s="10"/>
      <c r="AI173" s="10"/>
      <c r="AJ173" s="10"/>
      <c r="AK173" s="114">
        <f t="shared" si="11"/>
        <v>0</v>
      </c>
      <c r="AM173" s="167" t="e">
        <f t="shared" si="12"/>
        <v>#DIV/0!</v>
      </c>
      <c r="AN173" s="21"/>
      <c r="AO173" s="13" t="str">
        <f t="shared" si="10"/>
        <v xml:space="preserve">   </v>
      </c>
    </row>
    <row r="174" spans="2:41" ht="27" customHeight="1">
      <c r="B174" s="4"/>
      <c r="C174" s="5"/>
      <c r="D174" s="6"/>
      <c r="E174" s="4"/>
      <c r="F174" s="4"/>
      <c r="G174" s="4"/>
      <c r="H174" s="6"/>
      <c r="I174" s="4"/>
      <c r="N174" s="4"/>
      <c r="Q174" s="14"/>
      <c r="R174" s="1"/>
      <c r="W174" s="22"/>
      <c r="X174" s="10"/>
      <c r="Y174" s="5"/>
      <c r="AA174" s="14"/>
      <c r="AC174" s="14"/>
      <c r="AD174" s="17"/>
      <c r="AF174" s="10"/>
      <c r="AH174" s="10"/>
      <c r="AI174" s="10"/>
      <c r="AJ174" s="10"/>
      <c r="AK174" s="114">
        <f t="shared" si="11"/>
        <v>0</v>
      </c>
      <c r="AM174" s="167" t="e">
        <f t="shared" si="12"/>
        <v>#DIV/0!</v>
      </c>
      <c r="AN174" s="21"/>
      <c r="AO174" s="13" t="str">
        <f t="shared" si="10"/>
        <v xml:space="preserve">   </v>
      </c>
    </row>
    <row r="175" spans="2:41" ht="27" customHeight="1">
      <c r="B175" s="4"/>
      <c r="C175" s="5"/>
      <c r="D175" s="6"/>
      <c r="E175" s="4"/>
      <c r="F175" s="4"/>
      <c r="G175" s="4"/>
      <c r="H175" s="6"/>
      <c r="I175" s="4"/>
      <c r="N175" s="4"/>
      <c r="Q175" s="14"/>
      <c r="R175" s="1"/>
      <c r="W175" s="22"/>
      <c r="X175" s="10"/>
      <c r="Y175" s="5"/>
      <c r="AA175" s="14"/>
      <c r="AC175" s="14"/>
      <c r="AD175" s="17"/>
      <c r="AF175" s="10"/>
      <c r="AH175" s="10"/>
      <c r="AI175" s="10"/>
      <c r="AJ175" s="10"/>
      <c r="AK175" s="114">
        <f t="shared" si="11"/>
        <v>0</v>
      </c>
      <c r="AM175" s="167" t="e">
        <f t="shared" si="12"/>
        <v>#DIV/0!</v>
      </c>
      <c r="AN175" s="21"/>
      <c r="AO175" s="13" t="str">
        <f t="shared" si="10"/>
        <v xml:space="preserve">   </v>
      </c>
    </row>
    <row r="176" spans="2:41" ht="27" customHeight="1">
      <c r="B176" s="4"/>
      <c r="C176" s="5"/>
      <c r="D176" s="6"/>
      <c r="E176" s="4"/>
      <c r="F176" s="4"/>
      <c r="G176" s="4"/>
      <c r="H176" s="6"/>
      <c r="I176" s="4"/>
      <c r="N176" s="4"/>
      <c r="Q176" s="14"/>
      <c r="R176" s="1"/>
      <c r="W176" s="22"/>
      <c r="X176" s="10"/>
      <c r="Y176" s="5"/>
      <c r="AA176" s="14"/>
      <c r="AC176" s="14"/>
      <c r="AD176" s="17"/>
      <c r="AF176" s="10"/>
      <c r="AH176" s="10"/>
      <c r="AI176" s="10"/>
      <c r="AJ176" s="10"/>
      <c r="AK176" s="114">
        <f t="shared" si="11"/>
        <v>0</v>
      </c>
      <c r="AM176" s="167" t="e">
        <f t="shared" si="12"/>
        <v>#DIV/0!</v>
      </c>
      <c r="AN176" s="21"/>
      <c r="AO176" s="13" t="str">
        <f t="shared" si="10"/>
        <v xml:space="preserve">   </v>
      </c>
    </row>
    <row r="177" spans="2:41" ht="27" customHeight="1">
      <c r="B177" s="4"/>
      <c r="C177" s="5"/>
      <c r="D177" s="6"/>
      <c r="E177" s="4"/>
      <c r="F177" s="4"/>
      <c r="G177" s="4"/>
      <c r="H177" s="6"/>
      <c r="I177" s="4"/>
      <c r="N177" s="4"/>
      <c r="Q177" s="14"/>
      <c r="R177" s="1"/>
      <c r="W177" s="22"/>
      <c r="X177" s="10"/>
      <c r="Y177" s="5"/>
      <c r="AA177" s="14"/>
      <c r="AC177" s="14"/>
      <c r="AD177" s="17"/>
      <c r="AF177" s="10"/>
      <c r="AH177" s="10"/>
      <c r="AI177" s="10"/>
      <c r="AJ177" s="10"/>
      <c r="AK177" s="114">
        <f t="shared" si="11"/>
        <v>0</v>
      </c>
      <c r="AM177" s="167" t="e">
        <f t="shared" si="12"/>
        <v>#DIV/0!</v>
      </c>
      <c r="AN177" s="21"/>
      <c r="AO177" s="13" t="str">
        <f t="shared" si="10"/>
        <v xml:space="preserve">   </v>
      </c>
    </row>
    <row r="178" spans="2:41" ht="27" customHeight="1">
      <c r="B178" s="4"/>
      <c r="C178" s="5"/>
      <c r="D178" s="6"/>
      <c r="E178" s="4"/>
      <c r="F178" s="4"/>
      <c r="G178" s="4"/>
      <c r="H178" s="6"/>
      <c r="I178" s="4"/>
      <c r="N178" s="4"/>
      <c r="Q178" s="14"/>
      <c r="R178" s="1"/>
      <c r="W178" s="22"/>
      <c r="X178" s="10"/>
      <c r="Y178" s="5"/>
      <c r="AA178" s="14"/>
      <c r="AC178" s="14"/>
      <c r="AD178" s="17"/>
      <c r="AF178" s="10"/>
      <c r="AH178" s="10"/>
      <c r="AI178" s="10"/>
      <c r="AJ178" s="10"/>
      <c r="AK178" s="114">
        <f t="shared" si="11"/>
        <v>0</v>
      </c>
      <c r="AM178" s="167" t="e">
        <f t="shared" si="12"/>
        <v>#DIV/0!</v>
      </c>
      <c r="AN178" s="21"/>
      <c r="AO178" s="13" t="str">
        <f t="shared" si="10"/>
        <v xml:space="preserve">   </v>
      </c>
    </row>
    <row r="179" spans="2:41" ht="27" customHeight="1">
      <c r="B179" s="4"/>
      <c r="C179" s="5"/>
      <c r="D179" s="6"/>
      <c r="E179" s="4"/>
      <c r="F179" s="4"/>
      <c r="G179" s="4"/>
      <c r="H179" s="6"/>
      <c r="I179" s="4"/>
      <c r="N179" s="4"/>
      <c r="Q179" s="14"/>
      <c r="R179" s="1"/>
      <c r="W179" s="22"/>
      <c r="X179" s="10"/>
      <c r="Y179" s="5"/>
      <c r="AA179" s="14"/>
      <c r="AC179" s="14"/>
      <c r="AD179" s="17"/>
      <c r="AF179" s="10"/>
      <c r="AH179" s="10"/>
      <c r="AI179" s="10"/>
      <c r="AJ179" s="10"/>
      <c r="AK179" s="114">
        <f t="shared" si="11"/>
        <v>0</v>
      </c>
      <c r="AM179" s="167" t="e">
        <f t="shared" si="12"/>
        <v>#DIV/0!</v>
      </c>
      <c r="AN179" s="21"/>
      <c r="AO179" s="13" t="str">
        <f t="shared" si="10"/>
        <v xml:space="preserve">   </v>
      </c>
    </row>
    <row r="180" spans="2:41" ht="27" customHeight="1">
      <c r="B180" s="4"/>
      <c r="C180" s="5"/>
      <c r="D180" s="6"/>
      <c r="E180" s="4"/>
      <c r="F180" s="4"/>
      <c r="G180" s="4"/>
      <c r="H180" s="6"/>
      <c r="I180" s="4"/>
      <c r="N180" s="4"/>
      <c r="Q180" s="14"/>
      <c r="R180" s="1"/>
      <c r="W180" s="22"/>
      <c r="X180" s="10"/>
      <c r="Y180" s="5"/>
      <c r="AA180" s="14"/>
      <c r="AC180" s="14"/>
      <c r="AD180" s="17"/>
      <c r="AF180" s="10"/>
      <c r="AH180" s="10"/>
      <c r="AI180" s="10"/>
      <c r="AJ180" s="10"/>
      <c r="AK180" s="114">
        <f t="shared" si="11"/>
        <v>0</v>
      </c>
      <c r="AM180" s="167" t="e">
        <f t="shared" si="12"/>
        <v>#DIV/0!</v>
      </c>
      <c r="AN180" s="21"/>
      <c r="AO180" s="13" t="str">
        <f t="shared" si="10"/>
        <v xml:space="preserve">   </v>
      </c>
    </row>
    <row r="181" spans="2:41" ht="27" customHeight="1">
      <c r="B181" s="4"/>
      <c r="C181" s="5"/>
      <c r="D181" s="6"/>
      <c r="E181" s="4"/>
      <c r="F181" s="4"/>
      <c r="G181" s="4"/>
      <c r="H181" s="6"/>
      <c r="I181" s="4"/>
      <c r="N181" s="4"/>
      <c r="Q181" s="14"/>
      <c r="R181" s="1"/>
      <c r="W181" s="22"/>
      <c r="X181" s="10"/>
      <c r="Y181" s="5"/>
      <c r="AA181" s="14"/>
      <c r="AC181" s="14"/>
      <c r="AD181" s="17"/>
      <c r="AF181" s="10"/>
      <c r="AH181" s="10"/>
      <c r="AI181" s="10"/>
      <c r="AJ181" s="10"/>
      <c r="AK181" s="114">
        <f t="shared" si="11"/>
        <v>0</v>
      </c>
      <c r="AM181" s="167" t="e">
        <f t="shared" si="12"/>
        <v>#DIV/0!</v>
      </c>
      <c r="AN181" s="21"/>
      <c r="AO181" s="13" t="str">
        <f t="shared" si="10"/>
        <v xml:space="preserve">   </v>
      </c>
    </row>
    <row r="182" spans="2:41" ht="27" customHeight="1">
      <c r="B182" s="4"/>
      <c r="C182" s="5"/>
      <c r="D182" s="6"/>
      <c r="E182" s="4"/>
      <c r="F182" s="4"/>
      <c r="G182" s="4"/>
      <c r="H182" s="6"/>
      <c r="I182" s="4"/>
      <c r="N182" s="4"/>
      <c r="Q182" s="14"/>
      <c r="R182" s="1"/>
      <c r="W182" s="22"/>
      <c r="X182" s="10"/>
      <c r="Y182" s="5"/>
      <c r="AA182" s="14"/>
      <c r="AC182" s="14"/>
      <c r="AD182" s="17"/>
      <c r="AF182" s="10"/>
      <c r="AH182" s="10"/>
      <c r="AI182" s="10"/>
      <c r="AJ182" s="10"/>
      <c r="AK182" s="114">
        <f t="shared" si="11"/>
        <v>0</v>
      </c>
      <c r="AM182" s="167" t="e">
        <f t="shared" si="12"/>
        <v>#DIV/0!</v>
      </c>
      <c r="AN182" s="21"/>
      <c r="AO182" s="13" t="str">
        <f t="shared" si="10"/>
        <v xml:space="preserve">   </v>
      </c>
    </row>
    <row r="183" spans="2:41" ht="27" customHeight="1">
      <c r="B183" s="4"/>
      <c r="C183" s="5"/>
      <c r="D183" s="6"/>
      <c r="E183" s="4"/>
      <c r="F183" s="4"/>
      <c r="G183" s="4"/>
      <c r="H183" s="6"/>
      <c r="I183" s="4"/>
      <c r="N183" s="4"/>
      <c r="Q183" s="14"/>
      <c r="R183" s="1"/>
      <c r="W183" s="22"/>
      <c r="X183" s="10"/>
      <c r="Y183" s="5"/>
      <c r="AA183" s="14"/>
      <c r="AC183" s="14"/>
      <c r="AD183" s="17"/>
      <c r="AF183" s="10"/>
      <c r="AH183" s="10"/>
      <c r="AI183" s="10"/>
      <c r="AJ183" s="10"/>
      <c r="AK183" s="114">
        <f t="shared" si="11"/>
        <v>0</v>
      </c>
      <c r="AM183" s="167" t="e">
        <f t="shared" si="12"/>
        <v>#DIV/0!</v>
      </c>
      <c r="AN183" s="21"/>
      <c r="AO183" s="13" t="str">
        <f t="shared" si="10"/>
        <v xml:space="preserve">   </v>
      </c>
    </row>
    <row r="184" spans="2:41" ht="27" customHeight="1">
      <c r="B184" s="4"/>
      <c r="C184" s="5"/>
      <c r="D184" s="6"/>
      <c r="E184" s="4"/>
      <c r="F184" s="4"/>
      <c r="G184" s="4"/>
      <c r="H184" s="6"/>
      <c r="I184" s="4"/>
      <c r="N184" s="4"/>
      <c r="Q184" s="14"/>
      <c r="R184" s="1"/>
      <c r="W184" s="22"/>
      <c r="X184" s="10"/>
      <c r="Y184" s="5"/>
      <c r="AA184" s="14"/>
      <c r="AC184" s="14"/>
      <c r="AD184" s="17"/>
      <c r="AF184" s="10"/>
      <c r="AH184" s="10"/>
      <c r="AI184" s="10"/>
      <c r="AJ184" s="10"/>
      <c r="AK184" s="114">
        <f t="shared" si="11"/>
        <v>0</v>
      </c>
      <c r="AM184" s="167" t="e">
        <f t="shared" si="12"/>
        <v>#DIV/0!</v>
      </c>
      <c r="AN184" s="21"/>
      <c r="AO184" s="13" t="str">
        <f t="shared" si="10"/>
        <v xml:space="preserve">   </v>
      </c>
    </row>
    <row r="185" spans="2:41" ht="27" customHeight="1">
      <c r="B185" s="4"/>
      <c r="C185" s="5"/>
      <c r="D185" s="6"/>
      <c r="E185" s="4"/>
      <c r="F185" s="4"/>
      <c r="G185" s="4"/>
      <c r="H185" s="6"/>
      <c r="I185" s="4"/>
      <c r="N185" s="4"/>
      <c r="Q185" s="14"/>
      <c r="R185" s="1"/>
      <c r="W185" s="22"/>
      <c r="X185" s="10"/>
      <c r="Y185" s="5"/>
      <c r="AA185" s="14"/>
      <c r="AC185" s="14"/>
      <c r="AD185" s="17"/>
      <c r="AF185" s="10"/>
      <c r="AH185" s="10"/>
      <c r="AI185" s="10"/>
      <c r="AJ185" s="10"/>
      <c r="AK185" s="114">
        <f t="shared" si="11"/>
        <v>0</v>
      </c>
      <c r="AM185" s="167" t="e">
        <f t="shared" si="12"/>
        <v>#DIV/0!</v>
      </c>
      <c r="AN185" s="21"/>
      <c r="AO185" s="13" t="str">
        <f t="shared" si="10"/>
        <v xml:space="preserve">   </v>
      </c>
    </row>
    <row r="186" spans="2:41" ht="27" customHeight="1">
      <c r="B186" s="4"/>
      <c r="C186" s="5"/>
      <c r="D186" s="6"/>
      <c r="E186" s="4"/>
      <c r="F186" s="4"/>
      <c r="G186" s="4"/>
      <c r="H186" s="6"/>
      <c r="I186" s="4"/>
      <c r="N186" s="4"/>
      <c r="Q186" s="14"/>
      <c r="R186" s="1"/>
      <c r="W186" s="22"/>
      <c r="X186" s="10"/>
      <c r="Y186" s="5"/>
      <c r="AA186" s="14"/>
      <c r="AC186" s="14"/>
      <c r="AD186" s="17"/>
      <c r="AF186" s="10"/>
      <c r="AH186" s="10"/>
      <c r="AI186" s="10"/>
      <c r="AJ186" s="10"/>
      <c r="AK186" s="114">
        <f t="shared" si="11"/>
        <v>0</v>
      </c>
      <c r="AM186" s="167" t="e">
        <f t="shared" si="12"/>
        <v>#DIV/0!</v>
      </c>
      <c r="AN186" s="21"/>
      <c r="AO186" s="13" t="str">
        <f t="shared" si="10"/>
        <v xml:space="preserve">   </v>
      </c>
    </row>
    <row r="187" spans="2:41" ht="27" customHeight="1">
      <c r="B187" s="4"/>
      <c r="C187" s="5"/>
      <c r="D187" s="6"/>
      <c r="E187" s="4"/>
      <c r="F187" s="4"/>
      <c r="G187" s="4"/>
      <c r="H187" s="6"/>
      <c r="I187" s="4"/>
      <c r="N187" s="4"/>
      <c r="Q187" s="14"/>
      <c r="R187" s="1"/>
      <c r="W187" s="22"/>
      <c r="X187" s="10"/>
      <c r="Y187" s="5"/>
      <c r="AA187" s="14"/>
      <c r="AC187" s="14"/>
      <c r="AD187" s="17"/>
      <c r="AF187" s="10"/>
      <c r="AH187" s="10"/>
      <c r="AI187" s="10"/>
      <c r="AJ187" s="10"/>
      <c r="AK187" s="114">
        <f t="shared" si="11"/>
        <v>0</v>
      </c>
      <c r="AM187" s="167" t="e">
        <f t="shared" si="12"/>
        <v>#DIV/0!</v>
      </c>
      <c r="AN187" s="21"/>
      <c r="AO187" s="13" t="str">
        <f t="shared" si="10"/>
        <v xml:space="preserve">   </v>
      </c>
    </row>
    <row r="188" spans="2:41" ht="27" customHeight="1">
      <c r="B188" s="4"/>
      <c r="C188" s="5"/>
      <c r="D188" s="6"/>
      <c r="E188" s="4"/>
      <c r="F188" s="4"/>
      <c r="G188" s="4"/>
      <c r="H188" s="6"/>
      <c r="I188" s="4"/>
      <c r="N188" s="4"/>
      <c r="Q188" s="14"/>
      <c r="R188" s="1"/>
      <c r="W188" s="22"/>
      <c r="X188" s="10"/>
      <c r="Y188" s="5"/>
      <c r="AA188" s="14"/>
      <c r="AC188" s="14"/>
      <c r="AD188" s="17"/>
      <c r="AF188" s="10"/>
      <c r="AH188" s="10"/>
      <c r="AI188" s="10"/>
      <c r="AJ188" s="10"/>
      <c r="AK188" s="114">
        <f t="shared" si="11"/>
        <v>0</v>
      </c>
      <c r="AM188" s="167" t="e">
        <f t="shared" si="12"/>
        <v>#DIV/0!</v>
      </c>
      <c r="AN188" s="21"/>
      <c r="AO188" s="13" t="str">
        <f t="shared" si="10"/>
        <v xml:space="preserve">   </v>
      </c>
    </row>
    <row r="189" spans="2:41" ht="27" customHeight="1">
      <c r="B189" s="4"/>
      <c r="C189" s="5"/>
      <c r="D189" s="6"/>
      <c r="E189" s="4"/>
      <c r="F189" s="4"/>
      <c r="G189" s="4"/>
      <c r="H189" s="6"/>
      <c r="I189" s="4"/>
      <c r="N189" s="4"/>
      <c r="Q189" s="14"/>
      <c r="R189" s="1"/>
      <c r="W189" s="22"/>
      <c r="X189" s="10"/>
      <c r="Y189" s="5"/>
      <c r="AA189" s="14"/>
      <c r="AC189" s="14"/>
      <c r="AD189" s="17"/>
      <c r="AF189" s="10"/>
      <c r="AH189" s="10"/>
      <c r="AI189" s="10"/>
      <c r="AJ189" s="10"/>
      <c r="AK189" s="114">
        <f t="shared" si="11"/>
        <v>0</v>
      </c>
      <c r="AM189" s="167" t="e">
        <f t="shared" si="12"/>
        <v>#DIV/0!</v>
      </c>
      <c r="AN189" s="21"/>
      <c r="AO189" s="13" t="str">
        <f t="shared" si="10"/>
        <v xml:space="preserve">   </v>
      </c>
    </row>
    <row r="190" spans="2:41" ht="27" customHeight="1">
      <c r="B190" s="4"/>
      <c r="C190" s="5"/>
      <c r="D190" s="6"/>
      <c r="E190" s="4"/>
      <c r="F190" s="4"/>
      <c r="G190" s="4"/>
      <c r="H190" s="6"/>
      <c r="I190" s="4"/>
      <c r="N190" s="4"/>
      <c r="Q190" s="14"/>
      <c r="R190" s="1"/>
      <c r="W190" s="22"/>
      <c r="X190" s="10"/>
      <c r="Y190" s="5"/>
      <c r="AA190" s="14"/>
      <c r="AC190" s="14"/>
      <c r="AD190" s="17"/>
      <c r="AF190" s="10"/>
      <c r="AH190" s="10"/>
      <c r="AI190" s="10"/>
      <c r="AJ190" s="10"/>
      <c r="AK190" s="114">
        <f t="shared" si="11"/>
        <v>0</v>
      </c>
      <c r="AM190" s="167" t="e">
        <f t="shared" si="12"/>
        <v>#DIV/0!</v>
      </c>
      <c r="AN190" s="21"/>
      <c r="AO190" s="13" t="str">
        <f t="shared" si="10"/>
        <v xml:space="preserve">   </v>
      </c>
    </row>
    <row r="191" spans="2:41" ht="27" customHeight="1">
      <c r="B191" s="4"/>
      <c r="C191" s="5"/>
      <c r="D191" s="6"/>
      <c r="E191" s="4"/>
      <c r="F191" s="4"/>
      <c r="G191" s="4"/>
      <c r="H191" s="6"/>
      <c r="I191" s="4"/>
      <c r="N191" s="4"/>
      <c r="Q191" s="14"/>
      <c r="R191" s="1"/>
      <c r="W191" s="22"/>
      <c r="X191" s="10"/>
      <c r="Y191" s="5"/>
      <c r="AA191" s="14"/>
      <c r="AC191" s="14"/>
      <c r="AD191" s="17"/>
      <c r="AF191" s="10"/>
      <c r="AH191" s="10"/>
      <c r="AI191" s="10"/>
      <c r="AJ191" s="10"/>
      <c r="AK191" s="114">
        <f t="shared" si="11"/>
        <v>0</v>
      </c>
      <c r="AM191" s="167" t="e">
        <f t="shared" si="12"/>
        <v>#DIV/0!</v>
      </c>
      <c r="AN191" s="21"/>
      <c r="AO191" s="13" t="str">
        <f t="shared" ref="AO191:AO254" si="13">+C191&amp;" "&amp;D191&amp;" "&amp;" "&amp;U191</f>
        <v xml:space="preserve">   </v>
      </c>
    </row>
    <row r="192" spans="2:41" ht="27" customHeight="1">
      <c r="B192" s="4"/>
      <c r="C192" s="5"/>
      <c r="D192" s="6"/>
      <c r="E192" s="4"/>
      <c r="F192" s="4"/>
      <c r="G192" s="4"/>
      <c r="H192" s="6"/>
      <c r="I192" s="4"/>
      <c r="N192" s="4"/>
      <c r="Q192" s="14"/>
      <c r="R192" s="1"/>
      <c r="W192" s="22"/>
      <c r="X192" s="10"/>
      <c r="Y192" s="5"/>
      <c r="AA192" s="14"/>
      <c r="AC192" s="14"/>
      <c r="AD192" s="17"/>
      <c r="AF192" s="10"/>
      <c r="AH192" s="10"/>
      <c r="AI192" s="10"/>
      <c r="AJ192" s="10"/>
      <c r="AK192" s="114">
        <f t="shared" si="11"/>
        <v>0</v>
      </c>
      <c r="AM192" s="167" t="e">
        <f t="shared" si="12"/>
        <v>#DIV/0!</v>
      </c>
      <c r="AN192" s="21"/>
      <c r="AO192" s="13" t="str">
        <f t="shared" si="13"/>
        <v xml:space="preserve">   </v>
      </c>
    </row>
    <row r="193" spans="2:41" ht="27" customHeight="1">
      <c r="B193" s="4"/>
      <c r="C193" s="5"/>
      <c r="D193" s="6"/>
      <c r="E193" s="4"/>
      <c r="F193" s="4"/>
      <c r="G193" s="4"/>
      <c r="H193" s="6"/>
      <c r="I193" s="4"/>
      <c r="N193" s="4"/>
      <c r="Q193" s="14"/>
      <c r="R193" s="1"/>
      <c r="W193" s="22"/>
      <c r="X193" s="10"/>
      <c r="Y193" s="5"/>
      <c r="AA193" s="14"/>
      <c r="AC193" s="14"/>
      <c r="AD193" s="17"/>
      <c r="AF193" s="10"/>
      <c r="AH193" s="10"/>
      <c r="AI193" s="10"/>
      <c r="AJ193" s="10"/>
      <c r="AK193" s="114">
        <f t="shared" si="11"/>
        <v>0</v>
      </c>
      <c r="AM193" s="167" t="e">
        <f t="shared" si="12"/>
        <v>#DIV/0!</v>
      </c>
      <c r="AN193" s="21"/>
      <c r="AO193" s="13" t="str">
        <f t="shared" si="13"/>
        <v xml:space="preserve">   </v>
      </c>
    </row>
    <row r="194" spans="2:41" ht="27" customHeight="1">
      <c r="B194" s="4"/>
      <c r="C194" s="5"/>
      <c r="D194" s="6"/>
      <c r="E194" s="4"/>
      <c r="F194" s="4"/>
      <c r="G194" s="4"/>
      <c r="H194" s="6"/>
      <c r="I194" s="4"/>
      <c r="N194" s="4"/>
      <c r="Q194" s="14"/>
      <c r="R194" s="1"/>
      <c r="W194" s="22"/>
      <c r="X194" s="10"/>
      <c r="Y194" s="5"/>
      <c r="AA194" s="14"/>
      <c r="AC194" s="14"/>
      <c r="AD194" s="17"/>
      <c r="AF194" s="10"/>
      <c r="AH194" s="10"/>
      <c r="AI194" s="10"/>
      <c r="AJ194" s="10"/>
      <c r="AK194" s="114">
        <f t="shared" si="11"/>
        <v>0</v>
      </c>
      <c r="AM194" s="167" t="e">
        <f t="shared" si="12"/>
        <v>#DIV/0!</v>
      </c>
      <c r="AN194" s="21"/>
      <c r="AO194" s="13" t="str">
        <f t="shared" si="13"/>
        <v xml:space="preserve">   </v>
      </c>
    </row>
    <row r="195" spans="2:41" ht="27" customHeight="1">
      <c r="B195" s="4"/>
      <c r="C195" s="5"/>
      <c r="D195" s="6"/>
      <c r="E195" s="4"/>
      <c r="F195" s="4"/>
      <c r="G195" s="4"/>
      <c r="H195" s="6"/>
      <c r="I195" s="4"/>
      <c r="N195" s="4"/>
      <c r="Q195" s="14"/>
      <c r="R195" s="1"/>
      <c r="W195" s="22"/>
      <c r="X195" s="10"/>
      <c r="Y195" s="5"/>
      <c r="AA195" s="14"/>
      <c r="AC195" s="14"/>
      <c r="AD195" s="17"/>
      <c r="AF195" s="10"/>
      <c r="AH195" s="10"/>
      <c r="AI195" s="10"/>
      <c r="AJ195" s="10"/>
      <c r="AK195" s="114">
        <f t="shared" si="11"/>
        <v>0</v>
      </c>
      <c r="AM195" s="167" t="e">
        <f t="shared" si="12"/>
        <v>#DIV/0!</v>
      </c>
      <c r="AN195" s="21"/>
      <c r="AO195" s="13" t="str">
        <f t="shared" si="13"/>
        <v xml:space="preserve">   </v>
      </c>
    </row>
    <row r="196" spans="2:41" ht="27" customHeight="1">
      <c r="B196" s="4"/>
      <c r="C196" s="5"/>
      <c r="D196" s="6"/>
      <c r="E196" s="4"/>
      <c r="F196" s="4"/>
      <c r="G196" s="4"/>
      <c r="H196" s="6"/>
      <c r="I196" s="4"/>
      <c r="N196" s="4"/>
      <c r="Q196" s="14"/>
      <c r="R196" s="1"/>
      <c r="W196" s="22"/>
      <c r="X196" s="10"/>
      <c r="Y196" s="5"/>
      <c r="AA196" s="14"/>
      <c r="AC196" s="14"/>
      <c r="AD196" s="17"/>
      <c r="AF196" s="10"/>
      <c r="AH196" s="10"/>
      <c r="AI196" s="10"/>
      <c r="AJ196" s="10"/>
      <c r="AK196" s="114">
        <f t="shared" ref="AK196:AK259" si="14">R196*$AM$1</f>
        <v>0</v>
      </c>
      <c r="AM196" s="167" t="e">
        <f t="shared" ref="AM196:AM259" si="15">AK196/X196</f>
        <v>#DIV/0!</v>
      </c>
      <c r="AN196" s="21"/>
      <c r="AO196" s="13" t="str">
        <f t="shared" si="13"/>
        <v xml:space="preserve">   </v>
      </c>
    </row>
    <row r="197" spans="2:41" ht="27" customHeight="1">
      <c r="B197" s="4"/>
      <c r="C197" s="5"/>
      <c r="D197" s="6"/>
      <c r="E197" s="4"/>
      <c r="F197" s="4"/>
      <c r="G197" s="4"/>
      <c r="H197" s="6"/>
      <c r="I197" s="4"/>
      <c r="N197" s="4"/>
      <c r="Q197" s="14"/>
      <c r="R197" s="1"/>
      <c r="W197" s="22"/>
      <c r="X197" s="10"/>
      <c r="Y197" s="5"/>
      <c r="AA197" s="14"/>
      <c r="AC197" s="14"/>
      <c r="AD197" s="17"/>
      <c r="AF197" s="10"/>
      <c r="AH197" s="10"/>
      <c r="AI197" s="10"/>
      <c r="AJ197" s="10"/>
      <c r="AK197" s="114">
        <f t="shared" si="14"/>
        <v>0</v>
      </c>
      <c r="AM197" s="167" t="e">
        <f t="shared" si="15"/>
        <v>#DIV/0!</v>
      </c>
      <c r="AN197" s="21"/>
      <c r="AO197" s="13" t="str">
        <f t="shared" si="13"/>
        <v xml:space="preserve">   </v>
      </c>
    </row>
    <row r="198" spans="2:41" ht="27" customHeight="1">
      <c r="B198" s="4"/>
      <c r="C198" s="5"/>
      <c r="D198" s="6"/>
      <c r="E198" s="4"/>
      <c r="F198" s="4"/>
      <c r="G198" s="4"/>
      <c r="H198" s="6"/>
      <c r="I198" s="4"/>
      <c r="N198" s="4"/>
      <c r="Q198" s="14"/>
      <c r="R198" s="1"/>
      <c r="W198" s="22"/>
      <c r="X198" s="10"/>
      <c r="Y198" s="5"/>
      <c r="AA198" s="14"/>
      <c r="AC198" s="14"/>
      <c r="AD198" s="17"/>
      <c r="AF198" s="10"/>
      <c r="AH198" s="10"/>
      <c r="AI198" s="10"/>
      <c r="AJ198" s="10"/>
      <c r="AK198" s="114">
        <f t="shared" si="14"/>
        <v>0</v>
      </c>
      <c r="AM198" s="167" t="e">
        <f t="shared" si="15"/>
        <v>#DIV/0!</v>
      </c>
      <c r="AN198" s="21"/>
      <c r="AO198" s="13" t="str">
        <f t="shared" si="13"/>
        <v xml:space="preserve">   </v>
      </c>
    </row>
    <row r="199" spans="2:41" ht="27" customHeight="1">
      <c r="B199" s="4"/>
      <c r="C199" s="5"/>
      <c r="D199" s="6"/>
      <c r="E199" s="4"/>
      <c r="F199" s="4"/>
      <c r="G199" s="4"/>
      <c r="H199" s="6"/>
      <c r="I199" s="4"/>
      <c r="N199" s="4"/>
      <c r="Q199" s="14"/>
      <c r="R199" s="1"/>
      <c r="W199" s="22"/>
      <c r="X199" s="10"/>
      <c r="Y199" s="5"/>
      <c r="AA199" s="14"/>
      <c r="AC199" s="14"/>
      <c r="AD199" s="17"/>
      <c r="AF199" s="10"/>
      <c r="AH199" s="10"/>
      <c r="AI199" s="10"/>
      <c r="AJ199" s="10"/>
      <c r="AK199" s="114">
        <f t="shared" si="14"/>
        <v>0</v>
      </c>
      <c r="AM199" s="167" t="e">
        <f t="shared" si="15"/>
        <v>#DIV/0!</v>
      </c>
      <c r="AN199" s="21"/>
      <c r="AO199" s="13" t="str">
        <f t="shared" si="13"/>
        <v xml:space="preserve">   </v>
      </c>
    </row>
    <row r="200" spans="2:41" ht="27" customHeight="1">
      <c r="B200" s="4"/>
      <c r="C200" s="5"/>
      <c r="D200" s="6"/>
      <c r="E200" s="4"/>
      <c r="F200" s="4"/>
      <c r="G200" s="4"/>
      <c r="H200" s="6"/>
      <c r="I200" s="4"/>
      <c r="N200" s="4"/>
      <c r="Q200" s="14"/>
      <c r="R200" s="1"/>
      <c r="W200" s="22"/>
      <c r="X200" s="10"/>
      <c r="Y200" s="5"/>
      <c r="AA200" s="14"/>
      <c r="AC200" s="14"/>
      <c r="AD200" s="17"/>
      <c r="AF200" s="10"/>
      <c r="AH200" s="10"/>
      <c r="AI200" s="10"/>
      <c r="AJ200" s="10"/>
      <c r="AK200" s="114">
        <f t="shared" si="14"/>
        <v>0</v>
      </c>
      <c r="AM200" s="167" t="e">
        <f t="shared" si="15"/>
        <v>#DIV/0!</v>
      </c>
      <c r="AN200" s="21"/>
      <c r="AO200" s="13" t="str">
        <f t="shared" si="13"/>
        <v xml:space="preserve">   </v>
      </c>
    </row>
    <row r="201" spans="2:41" ht="27" customHeight="1">
      <c r="B201" s="4"/>
      <c r="C201" s="5"/>
      <c r="D201" s="6"/>
      <c r="E201" s="4"/>
      <c r="F201" s="4"/>
      <c r="G201" s="4"/>
      <c r="H201" s="6"/>
      <c r="I201" s="4"/>
      <c r="N201" s="4"/>
      <c r="Q201" s="14"/>
      <c r="R201" s="1"/>
      <c r="W201" s="22"/>
      <c r="X201" s="10"/>
      <c r="Y201" s="5"/>
      <c r="AA201" s="14"/>
      <c r="AC201" s="14"/>
      <c r="AD201" s="17"/>
      <c r="AF201" s="10"/>
      <c r="AH201" s="10"/>
      <c r="AI201" s="10"/>
      <c r="AJ201" s="10"/>
      <c r="AK201" s="114">
        <f t="shared" si="14"/>
        <v>0</v>
      </c>
      <c r="AM201" s="167" t="e">
        <f t="shared" si="15"/>
        <v>#DIV/0!</v>
      </c>
      <c r="AN201" s="21"/>
      <c r="AO201" s="13" t="str">
        <f t="shared" si="13"/>
        <v xml:space="preserve">   </v>
      </c>
    </row>
    <row r="202" spans="2:41" ht="27" customHeight="1">
      <c r="B202" s="4"/>
      <c r="C202" s="5"/>
      <c r="D202" s="6"/>
      <c r="E202" s="4"/>
      <c r="F202" s="4"/>
      <c r="G202" s="4"/>
      <c r="H202" s="6"/>
      <c r="I202" s="4"/>
      <c r="N202" s="4"/>
      <c r="Q202" s="14"/>
      <c r="R202" s="1"/>
      <c r="W202" s="22"/>
      <c r="X202" s="10"/>
      <c r="Y202" s="5"/>
      <c r="AA202" s="14"/>
      <c r="AC202" s="14"/>
      <c r="AD202" s="17"/>
      <c r="AF202" s="10"/>
      <c r="AH202" s="10"/>
      <c r="AI202" s="10"/>
      <c r="AJ202" s="10"/>
      <c r="AK202" s="114">
        <f t="shared" si="14"/>
        <v>0</v>
      </c>
      <c r="AM202" s="167" t="e">
        <f t="shared" si="15"/>
        <v>#DIV/0!</v>
      </c>
      <c r="AN202" s="21"/>
      <c r="AO202" s="13" t="str">
        <f t="shared" si="13"/>
        <v xml:space="preserve">   </v>
      </c>
    </row>
    <row r="203" spans="2:41" ht="27" customHeight="1">
      <c r="B203" s="4"/>
      <c r="C203" s="5"/>
      <c r="D203" s="6"/>
      <c r="E203" s="4"/>
      <c r="F203" s="4"/>
      <c r="G203" s="4"/>
      <c r="H203" s="6"/>
      <c r="I203" s="4"/>
      <c r="N203" s="4"/>
      <c r="Q203" s="14"/>
      <c r="R203" s="1"/>
      <c r="W203" s="22"/>
      <c r="X203" s="10"/>
      <c r="Y203" s="5"/>
      <c r="AA203" s="14"/>
      <c r="AC203" s="14"/>
      <c r="AD203" s="17"/>
      <c r="AF203" s="10"/>
      <c r="AH203" s="10"/>
      <c r="AI203" s="10"/>
      <c r="AJ203" s="10"/>
      <c r="AK203" s="114">
        <f t="shared" si="14"/>
        <v>0</v>
      </c>
      <c r="AM203" s="167" t="e">
        <f t="shared" si="15"/>
        <v>#DIV/0!</v>
      </c>
      <c r="AN203" s="21"/>
      <c r="AO203" s="13" t="str">
        <f t="shared" si="13"/>
        <v xml:space="preserve">   </v>
      </c>
    </row>
    <row r="204" spans="2:41" ht="27" customHeight="1">
      <c r="B204" s="4"/>
      <c r="C204" s="5"/>
      <c r="D204" s="6"/>
      <c r="E204" s="4"/>
      <c r="F204" s="4"/>
      <c r="G204" s="4"/>
      <c r="H204" s="6"/>
      <c r="I204" s="4"/>
      <c r="N204" s="4"/>
      <c r="Q204" s="14"/>
      <c r="R204" s="1"/>
      <c r="W204" s="22"/>
      <c r="X204" s="10"/>
      <c r="Y204" s="5"/>
      <c r="AA204" s="14"/>
      <c r="AC204" s="14"/>
      <c r="AD204" s="17"/>
      <c r="AF204" s="10"/>
      <c r="AH204" s="10"/>
      <c r="AI204" s="10"/>
      <c r="AJ204" s="10"/>
      <c r="AK204" s="114">
        <f t="shared" si="14"/>
        <v>0</v>
      </c>
      <c r="AM204" s="167" t="e">
        <f t="shared" si="15"/>
        <v>#DIV/0!</v>
      </c>
      <c r="AN204" s="21"/>
      <c r="AO204" s="13" t="str">
        <f t="shared" si="13"/>
        <v xml:space="preserve">   </v>
      </c>
    </row>
    <row r="205" spans="2:41" ht="27" customHeight="1">
      <c r="B205" s="4"/>
      <c r="C205" s="5"/>
      <c r="D205" s="6"/>
      <c r="E205" s="4"/>
      <c r="F205" s="4"/>
      <c r="G205" s="4"/>
      <c r="H205" s="6"/>
      <c r="I205" s="4"/>
      <c r="N205" s="4"/>
      <c r="Q205" s="14"/>
      <c r="R205" s="1"/>
      <c r="W205" s="22"/>
      <c r="X205" s="10"/>
      <c r="Y205" s="5"/>
      <c r="AA205" s="14"/>
      <c r="AC205" s="14"/>
      <c r="AD205" s="17"/>
      <c r="AF205" s="10"/>
      <c r="AH205" s="10"/>
      <c r="AI205" s="10"/>
      <c r="AJ205" s="10"/>
      <c r="AK205" s="114">
        <f t="shared" si="14"/>
        <v>0</v>
      </c>
      <c r="AM205" s="167" t="e">
        <f t="shared" si="15"/>
        <v>#DIV/0!</v>
      </c>
      <c r="AN205" s="21"/>
      <c r="AO205" s="13" t="str">
        <f t="shared" si="13"/>
        <v xml:space="preserve">   </v>
      </c>
    </row>
    <row r="206" spans="2:41" ht="27" customHeight="1">
      <c r="B206" s="4"/>
      <c r="C206" s="5"/>
      <c r="D206" s="6"/>
      <c r="E206" s="4"/>
      <c r="F206" s="4"/>
      <c r="G206" s="4"/>
      <c r="H206" s="6"/>
      <c r="I206" s="4"/>
      <c r="N206" s="4"/>
      <c r="Q206" s="14"/>
      <c r="R206" s="1"/>
      <c r="W206" s="22"/>
      <c r="X206" s="10"/>
      <c r="Y206" s="5"/>
      <c r="AA206" s="14"/>
      <c r="AC206" s="14"/>
      <c r="AD206" s="17"/>
      <c r="AF206" s="10"/>
      <c r="AH206" s="10"/>
      <c r="AI206" s="10"/>
      <c r="AJ206" s="10"/>
      <c r="AK206" s="114">
        <f t="shared" si="14"/>
        <v>0</v>
      </c>
      <c r="AM206" s="167" t="e">
        <f t="shared" si="15"/>
        <v>#DIV/0!</v>
      </c>
      <c r="AN206" s="21"/>
      <c r="AO206" s="13" t="str">
        <f t="shared" si="13"/>
        <v xml:space="preserve">   </v>
      </c>
    </row>
    <row r="207" spans="2:41" ht="27" customHeight="1">
      <c r="B207" s="4"/>
      <c r="C207" s="5"/>
      <c r="D207" s="6"/>
      <c r="E207" s="4"/>
      <c r="F207" s="4"/>
      <c r="G207" s="4"/>
      <c r="H207" s="6"/>
      <c r="I207" s="4"/>
      <c r="N207" s="4"/>
      <c r="Q207" s="14"/>
      <c r="R207" s="1"/>
      <c r="W207" s="22"/>
      <c r="X207" s="10"/>
      <c r="Y207" s="5"/>
      <c r="AA207" s="14"/>
      <c r="AC207" s="14"/>
      <c r="AD207" s="17"/>
      <c r="AF207" s="10"/>
      <c r="AH207" s="10"/>
      <c r="AI207" s="10"/>
      <c r="AJ207" s="10"/>
      <c r="AK207" s="114">
        <f t="shared" si="14"/>
        <v>0</v>
      </c>
      <c r="AM207" s="167" t="e">
        <f t="shared" si="15"/>
        <v>#DIV/0!</v>
      </c>
      <c r="AN207" s="21"/>
      <c r="AO207" s="13" t="str">
        <f t="shared" si="13"/>
        <v xml:space="preserve">   </v>
      </c>
    </row>
    <row r="208" spans="2:41" ht="27" customHeight="1">
      <c r="B208" s="4"/>
      <c r="C208" s="5"/>
      <c r="D208" s="6"/>
      <c r="E208" s="4"/>
      <c r="F208" s="4"/>
      <c r="G208" s="4"/>
      <c r="H208" s="6"/>
      <c r="I208" s="4"/>
      <c r="N208" s="4"/>
      <c r="Q208" s="14"/>
      <c r="R208" s="1"/>
      <c r="W208" s="22"/>
      <c r="X208" s="10"/>
      <c r="Y208" s="5"/>
      <c r="AA208" s="14"/>
      <c r="AC208" s="14"/>
      <c r="AD208" s="17"/>
      <c r="AF208" s="10"/>
      <c r="AH208" s="10"/>
      <c r="AI208" s="10"/>
      <c r="AJ208" s="10"/>
      <c r="AK208" s="114">
        <f t="shared" si="14"/>
        <v>0</v>
      </c>
      <c r="AM208" s="167" t="e">
        <f t="shared" si="15"/>
        <v>#DIV/0!</v>
      </c>
      <c r="AN208" s="21"/>
      <c r="AO208" s="13" t="str">
        <f t="shared" si="13"/>
        <v xml:space="preserve">   </v>
      </c>
    </row>
    <row r="209" spans="2:41" ht="27" customHeight="1">
      <c r="B209" s="4"/>
      <c r="C209" s="5"/>
      <c r="D209" s="6"/>
      <c r="E209" s="4"/>
      <c r="F209" s="4"/>
      <c r="G209" s="4"/>
      <c r="H209" s="6"/>
      <c r="I209" s="4"/>
      <c r="N209" s="4"/>
      <c r="Q209" s="14"/>
      <c r="R209" s="1"/>
      <c r="W209" s="22"/>
      <c r="X209" s="10"/>
      <c r="Y209" s="5"/>
      <c r="AA209" s="14"/>
      <c r="AC209" s="14"/>
      <c r="AD209" s="17"/>
      <c r="AF209" s="10"/>
      <c r="AH209" s="10"/>
      <c r="AI209" s="10"/>
      <c r="AJ209" s="10"/>
      <c r="AK209" s="114">
        <f t="shared" si="14"/>
        <v>0</v>
      </c>
      <c r="AM209" s="167" t="e">
        <f t="shared" si="15"/>
        <v>#DIV/0!</v>
      </c>
      <c r="AN209" s="21"/>
      <c r="AO209" s="13" t="str">
        <f t="shared" si="13"/>
        <v xml:space="preserve">   </v>
      </c>
    </row>
    <row r="210" spans="2:41" ht="27" customHeight="1">
      <c r="B210" s="4"/>
      <c r="C210" s="5"/>
      <c r="D210" s="6"/>
      <c r="E210" s="4"/>
      <c r="F210" s="4"/>
      <c r="G210" s="4"/>
      <c r="H210" s="6"/>
      <c r="I210" s="4"/>
      <c r="N210" s="4"/>
      <c r="Q210" s="14"/>
      <c r="R210" s="1"/>
      <c r="W210" s="22"/>
      <c r="X210" s="10"/>
      <c r="Y210" s="5"/>
      <c r="AA210" s="14"/>
      <c r="AC210" s="14"/>
      <c r="AD210" s="17"/>
      <c r="AF210" s="10"/>
      <c r="AH210" s="10"/>
      <c r="AI210" s="10"/>
      <c r="AJ210" s="10"/>
      <c r="AK210" s="114">
        <f t="shared" si="14"/>
        <v>0</v>
      </c>
      <c r="AM210" s="167" t="e">
        <f t="shared" si="15"/>
        <v>#DIV/0!</v>
      </c>
      <c r="AN210" s="21"/>
      <c r="AO210" s="13" t="str">
        <f t="shared" si="13"/>
        <v xml:space="preserve">   </v>
      </c>
    </row>
    <row r="211" spans="2:41" ht="27" customHeight="1">
      <c r="B211" s="4"/>
      <c r="C211" s="5"/>
      <c r="D211" s="6"/>
      <c r="E211" s="4"/>
      <c r="F211" s="4"/>
      <c r="G211" s="4"/>
      <c r="H211" s="6"/>
      <c r="I211" s="4"/>
      <c r="N211" s="4"/>
      <c r="Q211" s="14"/>
      <c r="R211" s="1"/>
      <c r="W211" s="22"/>
      <c r="X211" s="10"/>
      <c r="Y211" s="5"/>
      <c r="AA211" s="14"/>
      <c r="AC211" s="14"/>
      <c r="AD211" s="17"/>
      <c r="AF211" s="10"/>
      <c r="AH211" s="10"/>
      <c r="AI211" s="10"/>
      <c r="AJ211" s="10"/>
      <c r="AK211" s="114">
        <f t="shared" si="14"/>
        <v>0</v>
      </c>
      <c r="AM211" s="167" t="e">
        <f t="shared" si="15"/>
        <v>#DIV/0!</v>
      </c>
      <c r="AN211" s="21"/>
      <c r="AO211" s="13" t="str">
        <f t="shared" si="13"/>
        <v xml:space="preserve">   </v>
      </c>
    </row>
    <row r="212" spans="2:41" ht="27" customHeight="1">
      <c r="B212" s="4"/>
      <c r="C212" s="5"/>
      <c r="D212" s="6"/>
      <c r="E212" s="4"/>
      <c r="F212" s="4"/>
      <c r="G212" s="4"/>
      <c r="H212" s="6"/>
      <c r="I212" s="4"/>
      <c r="N212" s="4"/>
      <c r="Q212" s="14"/>
      <c r="R212" s="1"/>
      <c r="W212" s="22"/>
      <c r="X212" s="10"/>
      <c r="Y212" s="5"/>
      <c r="AA212" s="14"/>
      <c r="AC212" s="14"/>
      <c r="AD212" s="17"/>
      <c r="AF212" s="10"/>
      <c r="AH212" s="10"/>
      <c r="AI212" s="10"/>
      <c r="AJ212" s="10"/>
      <c r="AK212" s="114">
        <f t="shared" si="14"/>
        <v>0</v>
      </c>
      <c r="AM212" s="167" t="e">
        <f t="shared" si="15"/>
        <v>#DIV/0!</v>
      </c>
      <c r="AN212" s="21"/>
      <c r="AO212" s="13" t="str">
        <f t="shared" si="13"/>
        <v xml:space="preserve">   </v>
      </c>
    </row>
    <row r="213" spans="2:41" ht="27" customHeight="1">
      <c r="B213" s="4"/>
      <c r="C213" s="5"/>
      <c r="D213" s="6"/>
      <c r="E213" s="4"/>
      <c r="F213" s="4"/>
      <c r="G213" s="4"/>
      <c r="H213" s="6"/>
      <c r="I213" s="4"/>
      <c r="N213" s="4"/>
      <c r="Q213" s="14"/>
      <c r="R213" s="1"/>
      <c r="W213" s="22"/>
      <c r="X213" s="10"/>
      <c r="Y213" s="5"/>
      <c r="AA213" s="14"/>
      <c r="AC213" s="14"/>
      <c r="AD213" s="17"/>
      <c r="AF213" s="10"/>
      <c r="AH213" s="10"/>
      <c r="AI213" s="10"/>
      <c r="AJ213" s="10"/>
      <c r="AK213" s="114">
        <f t="shared" si="14"/>
        <v>0</v>
      </c>
      <c r="AM213" s="167" t="e">
        <f t="shared" si="15"/>
        <v>#DIV/0!</v>
      </c>
      <c r="AN213" s="21"/>
      <c r="AO213" s="13" t="str">
        <f t="shared" si="13"/>
        <v xml:space="preserve">   </v>
      </c>
    </row>
    <row r="214" spans="2:41" ht="27" customHeight="1">
      <c r="B214" s="4"/>
      <c r="C214" s="5"/>
      <c r="D214" s="6"/>
      <c r="E214" s="4"/>
      <c r="F214" s="4"/>
      <c r="G214" s="4"/>
      <c r="H214" s="6"/>
      <c r="I214" s="4"/>
      <c r="N214" s="4"/>
      <c r="Q214" s="14"/>
      <c r="R214" s="1"/>
      <c r="W214" s="22"/>
      <c r="X214" s="10"/>
      <c r="Y214" s="5"/>
      <c r="AA214" s="14"/>
      <c r="AC214" s="14"/>
      <c r="AD214" s="17"/>
      <c r="AF214" s="10"/>
      <c r="AH214" s="10"/>
      <c r="AI214" s="10"/>
      <c r="AJ214" s="10"/>
      <c r="AK214" s="114">
        <f t="shared" si="14"/>
        <v>0</v>
      </c>
      <c r="AM214" s="167" t="e">
        <f t="shared" si="15"/>
        <v>#DIV/0!</v>
      </c>
      <c r="AN214" s="21"/>
      <c r="AO214" s="13" t="str">
        <f t="shared" si="13"/>
        <v xml:space="preserve">   </v>
      </c>
    </row>
    <row r="215" spans="2:41" ht="27" customHeight="1">
      <c r="B215" s="4"/>
      <c r="C215" s="5"/>
      <c r="D215" s="6"/>
      <c r="E215" s="4"/>
      <c r="F215" s="4"/>
      <c r="G215" s="4"/>
      <c r="H215" s="6"/>
      <c r="I215" s="4"/>
      <c r="N215" s="4"/>
      <c r="Q215" s="14"/>
      <c r="R215" s="1"/>
      <c r="W215" s="22"/>
      <c r="X215" s="10"/>
      <c r="Y215" s="5"/>
      <c r="AA215" s="14"/>
      <c r="AC215" s="14"/>
      <c r="AD215" s="17"/>
      <c r="AF215" s="10"/>
      <c r="AH215" s="10"/>
      <c r="AI215" s="10"/>
      <c r="AJ215" s="10"/>
      <c r="AK215" s="114">
        <f t="shared" si="14"/>
        <v>0</v>
      </c>
      <c r="AM215" s="167" t="e">
        <f t="shared" si="15"/>
        <v>#DIV/0!</v>
      </c>
      <c r="AN215" s="21"/>
      <c r="AO215" s="13" t="str">
        <f t="shared" si="13"/>
        <v xml:space="preserve">   </v>
      </c>
    </row>
    <row r="216" spans="2:41" ht="27" customHeight="1">
      <c r="B216" s="4"/>
      <c r="C216" s="5"/>
      <c r="D216" s="6"/>
      <c r="E216" s="4"/>
      <c r="F216" s="4"/>
      <c r="G216" s="4"/>
      <c r="H216" s="6"/>
      <c r="I216" s="4"/>
      <c r="N216" s="4"/>
      <c r="Q216" s="14"/>
      <c r="R216" s="1"/>
      <c r="W216" s="22"/>
      <c r="X216" s="10"/>
      <c r="Y216" s="5"/>
      <c r="AA216" s="14"/>
      <c r="AC216" s="14"/>
      <c r="AD216" s="17"/>
      <c r="AF216" s="10"/>
      <c r="AH216" s="10"/>
      <c r="AI216" s="10"/>
      <c r="AJ216" s="10"/>
      <c r="AK216" s="114">
        <f t="shared" si="14"/>
        <v>0</v>
      </c>
      <c r="AM216" s="167" t="e">
        <f t="shared" si="15"/>
        <v>#DIV/0!</v>
      </c>
      <c r="AN216" s="21"/>
      <c r="AO216" s="13" t="str">
        <f t="shared" si="13"/>
        <v xml:space="preserve">   </v>
      </c>
    </row>
    <row r="217" spans="2:41" ht="27" customHeight="1">
      <c r="B217" s="4"/>
      <c r="C217" s="5"/>
      <c r="D217" s="6"/>
      <c r="E217" s="4"/>
      <c r="F217" s="4"/>
      <c r="G217" s="4"/>
      <c r="H217" s="6"/>
      <c r="I217" s="4"/>
      <c r="N217" s="4"/>
      <c r="Q217" s="14"/>
      <c r="R217" s="1"/>
      <c r="W217" s="22"/>
      <c r="X217" s="10"/>
      <c r="Y217" s="5"/>
      <c r="AA217" s="14"/>
      <c r="AC217" s="14"/>
      <c r="AD217" s="17"/>
      <c r="AF217" s="10"/>
      <c r="AH217" s="10"/>
      <c r="AI217" s="10"/>
      <c r="AJ217" s="10"/>
      <c r="AK217" s="114">
        <f t="shared" si="14"/>
        <v>0</v>
      </c>
      <c r="AM217" s="167" t="e">
        <f t="shared" si="15"/>
        <v>#DIV/0!</v>
      </c>
      <c r="AN217" s="21"/>
      <c r="AO217" s="13" t="str">
        <f t="shared" si="13"/>
        <v xml:space="preserve">   </v>
      </c>
    </row>
    <row r="218" spans="2:41" ht="27" customHeight="1">
      <c r="B218" s="4"/>
      <c r="C218" s="5"/>
      <c r="D218" s="6"/>
      <c r="E218" s="4"/>
      <c r="F218" s="4"/>
      <c r="G218" s="4"/>
      <c r="H218" s="6"/>
      <c r="I218" s="4"/>
      <c r="N218" s="4"/>
      <c r="Q218" s="14"/>
      <c r="R218" s="1"/>
      <c r="W218" s="22"/>
      <c r="X218" s="10"/>
      <c r="Y218" s="5"/>
      <c r="AA218" s="14"/>
      <c r="AC218" s="14"/>
      <c r="AD218" s="17"/>
      <c r="AF218" s="10"/>
      <c r="AH218" s="10"/>
      <c r="AI218" s="10"/>
      <c r="AJ218" s="10"/>
      <c r="AK218" s="114">
        <f t="shared" si="14"/>
        <v>0</v>
      </c>
      <c r="AM218" s="167" t="e">
        <f t="shared" si="15"/>
        <v>#DIV/0!</v>
      </c>
      <c r="AN218" s="21"/>
      <c r="AO218" s="13" t="str">
        <f t="shared" si="13"/>
        <v xml:space="preserve">   </v>
      </c>
    </row>
    <row r="219" spans="2:41" ht="27" customHeight="1">
      <c r="B219" s="4"/>
      <c r="C219" s="5"/>
      <c r="D219" s="6"/>
      <c r="E219" s="4"/>
      <c r="F219" s="4"/>
      <c r="G219" s="4"/>
      <c r="H219" s="6"/>
      <c r="I219" s="4"/>
      <c r="N219" s="4"/>
      <c r="Q219" s="14"/>
      <c r="R219" s="1"/>
      <c r="W219" s="22"/>
      <c r="X219" s="10"/>
      <c r="Y219" s="5"/>
      <c r="AA219" s="14"/>
      <c r="AC219" s="14"/>
      <c r="AD219" s="17"/>
      <c r="AF219" s="10"/>
      <c r="AH219" s="10"/>
      <c r="AI219" s="10"/>
      <c r="AJ219" s="10"/>
      <c r="AK219" s="114">
        <f t="shared" si="14"/>
        <v>0</v>
      </c>
      <c r="AM219" s="167" t="e">
        <f t="shared" si="15"/>
        <v>#DIV/0!</v>
      </c>
      <c r="AN219" s="21"/>
      <c r="AO219" s="13" t="str">
        <f t="shared" si="13"/>
        <v xml:space="preserve">   </v>
      </c>
    </row>
    <row r="220" spans="2:41" ht="27" customHeight="1">
      <c r="B220" s="4"/>
      <c r="C220" s="5"/>
      <c r="D220" s="6"/>
      <c r="E220" s="4"/>
      <c r="F220" s="4"/>
      <c r="G220" s="4"/>
      <c r="H220" s="6"/>
      <c r="I220" s="4"/>
      <c r="N220" s="4"/>
      <c r="Q220" s="14"/>
      <c r="R220" s="1"/>
      <c r="W220" s="22"/>
      <c r="X220" s="10"/>
      <c r="Y220" s="5"/>
      <c r="AA220" s="14"/>
      <c r="AC220" s="14"/>
      <c r="AD220" s="17"/>
      <c r="AF220" s="10"/>
      <c r="AH220" s="10"/>
      <c r="AI220" s="10"/>
      <c r="AJ220" s="10"/>
      <c r="AK220" s="114">
        <f t="shared" si="14"/>
        <v>0</v>
      </c>
      <c r="AM220" s="167" t="e">
        <f t="shared" si="15"/>
        <v>#DIV/0!</v>
      </c>
      <c r="AN220" s="21"/>
      <c r="AO220" s="13" t="str">
        <f t="shared" si="13"/>
        <v xml:space="preserve">   </v>
      </c>
    </row>
    <row r="221" spans="2:41" ht="27" customHeight="1">
      <c r="B221" s="4"/>
      <c r="C221" s="5"/>
      <c r="D221" s="6"/>
      <c r="E221" s="4"/>
      <c r="F221" s="4"/>
      <c r="G221" s="4"/>
      <c r="H221" s="6"/>
      <c r="I221" s="4"/>
      <c r="N221" s="4"/>
      <c r="Q221" s="14"/>
      <c r="R221" s="1"/>
      <c r="W221" s="22"/>
      <c r="X221" s="10"/>
      <c r="Y221" s="5"/>
      <c r="AA221" s="14"/>
      <c r="AC221" s="14"/>
      <c r="AD221" s="17"/>
      <c r="AF221" s="10"/>
      <c r="AH221" s="10"/>
      <c r="AI221" s="10"/>
      <c r="AJ221" s="10"/>
      <c r="AK221" s="114">
        <f t="shared" si="14"/>
        <v>0</v>
      </c>
      <c r="AM221" s="167" t="e">
        <f t="shared" si="15"/>
        <v>#DIV/0!</v>
      </c>
      <c r="AN221" s="21"/>
      <c r="AO221" s="13" t="str">
        <f t="shared" si="13"/>
        <v xml:space="preserve">   </v>
      </c>
    </row>
    <row r="222" spans="2:41" ht="27" customHeight="1">
      <c r="B222" s="4"/>
      <c r="C222" s="5"/>
      <c r="D222" s="6"/>
      <c r="E222" s="4"/>
      <c r="F222" s="4"/>
      <c r="G222" s="4"/>
      <c r="H222" s="6"/>
      <c r="I222" s="4"/>
      <c r="N222" s="4"/>
      <c r="Q222" s="14"/>
      <c r="R222" s="1"/>
      <c r="W222" s="22"/>
      <c r="X222" s="10"/>
      <c r="Y222" s="5"/>
      <c r="AA222" s="14"/>
      <c r="AC222" s="14"/>
      <c r="AD222" s="17"/>
      <c r="AF222" s="10"/>
      <c r="AH222" s="10"/>
      <c r="AI222" s="10"/>
      <c r="AJ222" s="10"/>
      <c r="AK222" s="114">
        <f t="shared" si="14"/>
        <v>0</v>
      </c>
      <c r="AM222" s="167" t="e">
        <f t="shared" si="15"/>
        <v>#DIV/0!</v>
      </c>
      <c r="AN222" s="21"/>
      <c r="AO222" s="13" t="str">
        <f t="shared" si="13"/>
        <v xml:space="preserve">   </v>
      </c>
    </row>
    <row r="223" spans="2:41" ht="27" customHeight="1">
      <c r="B223" s="4"/>
      <c r="C223" s="5"/>
      <c r="D223" s="6"/>
      <c r="E223" s="4"/>
      <c r="F223" s="4"/>
      <c r="G223" s="4"/>
      <c r="H223" s="6"/>
      <c r="I223" s="4"/>
      <c r="N223" s="4"/>
      <c r="Q223" s="14"/>
      <c r="R223" s="1"/>
      <c r="W223" s="22"/>
      <c r="X223" s="10"/>
      <c r="Y223" s="5"/>
      <c r="AA223" s="14"/>
      <c r="AC223" s="14"/>
      <c r="AD223" s="17"/>
      <c r="AF223" s="10"/>
      <c r="AH223" s="10"/>
      <c r="AI223" s="10"/>
      <c r="AJ223" s="10"/>
      <c r="AK223" s="114">
        <f t="shared" si="14"/>
        <v>0</v>
      </c>
      <c r="AM223" s="167" t="e">
        <f t="shared" si="15"/>
        <v>#DIV/0!</v>
      </c>
      <c r="AN223" s="21"/>
      <c r="AO223" s="13" t="str">
        <f t="shared" si="13"/>
        <v xml:space="preserve">   </v>
      </c>
    </row>
    <row r="224" spans="2:41" ht="27" customHeight="1">
      <c r="B224" s="4"/>
      <c r="C224" s="5"/>
      <c r="D224" s="6"/>
      <c r="E224" s="4"/>
      <c r="F224" s="4"/>
      <c r="G224" s="4"/>
      <c r="H224" s="6"/>
      <c r="I224" s="4"/>
      <c r="N224" s="4"/>
      <c r="Q224" s="14"/>
      <c r="R224" s="1"/>
      <c r="W224" s="22"/>
      <c r="X224" s="10"/>
      <c r="Y224" s="5"/>
      <c r="AA224" s="14"/>
      <c r="AC224" s="14"/>
      <c r="AD224" s="17"/>
      <c r="AF224" s="10"/>
      <c r="AH224" s="10"/>
      <c r="AI224" s="10"/>
      <c r="AJ224" s="10"/>
      <c r="AK224" s="114">
        <f t="shared" si="14"/>
        <v>0</v>
      </c>
      <c r="AM224" s="167" t="e">
        <f t="shared" si="15"/>
        <v>#DIV/0!</v>
      </c>
      <c r="AN224" s="21"/>
      <c r="AO224" s="13" t="str">
        <f t="shared" si="13"/>
        <v xml:space="preserve">   </v>
      </c>
    </row>
    <row r="225" spans="2:41" ht="27" customHeight="1">
      <c r="B225" s="4"/>
      <c r="C225" s="5"/>
      <c r="D225" s="6"/>
      <c r="E225" s="4"/>
      <c r="F225" s="4"/>
      <c r="G225" s="4"/>
      <c r="H225" s="6"/>
      <c r="I225" s="4"/>
      <c r="N225" s="4"/>
      <c r="Q225" s="14"/>
      <c r="R225" s="1"/>
      <c r="W225" s="22"/>
      <c r="X225" s="10"/>
      <c r="Y225" s="5"/>
      <c r="AA225" s="14"/>
      <c r="AC225" s="14"/>
      <c r="AD225" s="17"/>
      <c r="AF225" s="10"/>
      <c r="AH225" s="10"/>
      <c r="AI225" s="10"/>
      <c r="AJ225" s="10"/>
      <c r="AK225" s="114">
        <f t="shared" si="14"/>
        <v>0</v>
      </c>
      <c r="AM225" s="167" t="e">
        <f t="shared" si="15"/>
        <v>#DIV/0!</v>
      </c>
      <c r="AN225" s="21"/>
      <c r="AO225" s="13" t="str">
        <f t="shared" si="13"/>
        <v xml:space="preserve">   </v>
      </c>
    </row>
    <row r="226" spans="2:41" ht="27" customHeight="1">
      <c r="B226" s="4"/>
      <c r="C226" s="5"/>
      <c r="D226" s="6"/>
      <c r="E226" s="4"/>
      <c r="F226" s="4"/>
      <c r="G226" s="4"/>
      <c r="H226" s="6"/>
      <c r="I226" s="4"/>
      <c r="N226" s="4"/>
      <c r="Q226" s="14"/>
      <c r="R226" s="1"/>
      <c r="W226" s="22"/>
      <c r="X226" s="10"/>
      <c r="Y226" s="5"/>
      <c r="AA226" s="14"/>
      <c r="AC226" s="14"/>
      <c r="AD226" s="17"/>
      <c r="AF226" s="10"/>
      <c r="AH226" s="10"/>
      <c r="AI226" s="10"/>
      <c r="AJ226" s="10"/>
      <c r="AK226" s="114">
        <f t="shared" si="14"/>
        <v>0</v>
      </c>
      <c r="AM226" s="167" t="e">
        <f t="shared" si="15"/>
        <v>#DIV/0!</v>
      </c>
      <c r="AN226" s="21"/>
      <c r="AO226" s="13" t="str">
        <f t="shared" si="13"/>
        <v xml:space="preserve">   </v>
      </c>
    </row>
    <row r="227" spans="2:41" ht="27" customHeight="1">
      <c r="B227" s="4"/>
      <c r="C227" s="5"/>
      <c r="D227" s="6"/>
      <c r="E227" s="4"/>
      <c r="F227" s="4"/>
      <c r="G227" s="4"/>
      <c r="H227" s="6"/>
      <c r="I227" s="4"/>
      <c r="N227" s="4"/>
      <c r="Q227" s="14"/>
      <c r="R227" s="1"/>
      <c r="W227" s="22"/>
      <c r="X227" s="10"/>
      <c r="Y227" s="5"/>
      <c r="AA227" s="14"/>
      <c r="AC227" s="14"/>
      <c r="AD227" s="17"/>
      <c r="AF227" s="10"/>
      <c r="AH227" s="10"/>
      <c r="AI227" s="10"/>
      <c r="AJ227" s="10"/>
      <c r="AK227" s="114">
        <f t="shared" si="14"/>
        <v>0</v>
      </c>
      <c r="AM227" s="167" t="e">
        <f t="shared" si="15"/>
        <v>#DIV/0!</v>
      </c>
      <c r="AN227" s="21"/>
      <c r="AO227" s="13" t="str">
        <f t="shared" si="13"/>
        <v xml:space="preserve">   </v>
      </c>
    </row>
    <row r="228" spans="2:41" ht="27" customHeight="1">
      <c r="B228" s="4"/>
      <c r="C228" s="5"/>
      <c r="D228" s="6"/>
      <c r="E228" s="4"/>
      <c r="F228" s="4"/>
      <c r="G228" s="4"/>
      <c r="H228" s="6"/>
      <c r="I228" s="4"/>
      <c r="N228" s="4"/>
      <c r="Q228" s="14"/>
      <c r="R228" s="1"/>
      <c r="W228" s="22"/>
      <c r="X228" s="10"/>
      <c r="Y228" s="5"/>
      <c r="AA228" s="14"/>
      <c r="AC228" s="14"/>
      <c r="AD228" s="17"/>
      <c r="AF228" s="10"/>
      <c r="AH228" s="10"/>
      <c r="AI228" s="10"/>
      <c r="AJ228" s="10"/>
      <c r="AK228" s="114">
        <f t="shared" si="14"/>
        <v>0</v>
      </c>
      <c r="AM228" s="167" t="e">
        <f t="shared" si="15"/>
        <v>#DIV/0!</v>
      </c>
      <c r="AN228" s="21"/>
      <c r="AO228" s="13" t="str">
        <f t="shared" si="13"/>
        <v xml:space="preserve">   </v>
      </c>
    </row>
    <row r="229" spans="2:41" ht="27" customHeight="1">
      <c r="B229" s="4"/>
      <c r="C229" s="5"/>
      <c r="D229" s="6"/>
      <c r="E229" s="4"/>
      <c r="F229" s="4"/>
      <c r="G229" s="4"/>
      <c r="H229" s="6"/>
      <c r="I229" s="4"/>
      <c r="N229" s="4"/>
      <c r="Q229" s="14"/>
      <c r="R229" s="1"/>
      <c r="W229" s="22"/>
      <c r="X229" s="10"/>
      <c r="Y229" s="5"/>
      <c r="AA229" s="14"/>
      <c r="AC229" s="14"/>
      <c r="AD229" s="17"/>
      <c r="AF229" s="10"/>
      <c r="AH229" s="10"/>
      <c r="AI229" s="10"/>
      <c r="AJ229" s="10"/>
      <c r="AK229" s="114">
        <f t="shared" si="14"/>
        <v>0</v>
      </c>
      <c r="AM229" s="167" t="e">
        <f t="shared" si="15"/>
        <v>#DIV/0!</v>
      </c>
      <c r="AN229" s="21"/>
      <c r="AO229" s="13" t="str">
        <f t="shared" si="13"/>
        <v xml:space="preserve">   </v>
      </c>
    </row>
    <row r="230" spans="2:41" ht="27" customHeight="1">
      <c r="B230" s="4"/>
      <c r="C230" s="5"/>
      <c r="D230" s="6"/>
      <c r="E230" s="4"/>
      <c r="F230" s="4"/>
      <c r="G230" s="4"/>
      <c r="H230" s="6"/>
      <c r="I230" s="4"/>
      <c r="N230" s="4"/>
      <c r="Q230" s="14"/>
      <c r="R230" s="1"/>
      <c r="W230" s="22"/>
      <c r="X230" s="10"/>
      <c r="Y230" s="5"/>
      <c r="AA230" s="14"/>
      <c r="AC230" s="14"/>
      <c r="AD230" s="17"/>
      <c r="AF230" s="10"/>
      <c r="AH230" s="10"/>
      <c r="AI230" s="10"/>
      <c r="AJ230" s="10"/>
      <c r="AK230" s="114">
        <f t="shared" si="14"/>
        <v>0</v>
      </c>
      <c r="AM230" s="167" t="e">
        <f t="shared" si="15"/>
        <v>#DIV/0!</v>
      </c>
      <c r="AN230" s="21"/>
      <c r="AO230" s="13" t="str">
        <f t="shared" si="13"/>
        <v xml:space="preserve">   </v>
      </c>
    </row>
    <row r="231" spans="2:41" ht="27" customHeight="1">
      <c r="B231" s="4"/>
      <c r="C231" s="5"/>
      <c r="D231" s="6"/>
      <c r="E231" s="4"/>
      <c r="F231" s="4"/>
      <c r="G231" s="4"/>
      <c r="H231" s="6"/>
      <c r="I231" s="4"/>
      <c r="N231" s="4"/>
      <c r="Q231" s="14"/>
      <c r="R231" s="1"/>
      <c r="W231" s="22"/>
      <c r="X231" s="10"/>
      <c r="Y231" s="5"/>
      <c r="AA231" s="14"/>
      <c r="AC231" s="14"/>
      <c r="AD231" s="17"/>
      <c r="AF231" s="10"/>
      <c r="AH231" s="10"/>
      <c r="AI231" s="10"/>
      <c r="AJ231" s="10"/>
      <c r="AK231" s="114">
        <f t="shared" si="14"/>
        <v>0</v>
      </c>
      <c r="AM231" s="167" t="e">
        <f t="shared" si="15"/>
        <v>#DIV/0!</v>
      </c>
      <c r="AN231" s="21"/>
      <c r="AO231" s="13" t="str">
        <f t="shared" si="13"/>
        <v xml:space="preserve">   </v>
      </c>
    </row>
    <row r="232" spans="2:41" ht="27" customHeight="1">
      <c r="B232" s="4"/>
      <c r="C232" s="5"/>
      <c r="D232" s="6"/>
      <c r="E232" s="4"/>
      <c r="F232" s="4"/>
      <c r="G232" s="4"/>
      <c r="H232" s="6"/>
      <c r="I232" s="4"/>
      <c r="N232" s="4"/>
      <c r="Q232" s="14"/>
      <c r="R232" s="1"/>
      <c r="W232" s="22"/>
      <c r="X232" s="10"/>
      <c r="Y232" s="5"/>
      <c r="AA232" s="14"/>
      <c r="AC232" s="14"/>
      <c r="AD232" s="17"/>
      <c r="AF232" s="10"/>
      <c r="AH232" s="10"/>
      <c r="AI232" s="10"/>
      <c r="AJ232" s="10"/>
      <c r="AK232" s="114">
        <f t="shared" si="14"/>
        <v>0</v>
      </c>
      <c r="AM232" s="167" t="e">
        <f t="shared" si="15"/>
        <v>#DIV/0!</v>
      </c>
      <c r="AN232" s="21"/>
      <c r="AO232" s="13" t="str">
        <f t="shared" si="13"/>
        <v xml:space="preserve">   </v>
      </c>
    </row>
    <row r="233" spans="2:41" ht="27" customHeight="1">
      <c r="B233" s="4"/>
      <c r="C233" s="5"/>
      <c r="D233" s="6"/>
      <c r="E233" s="4"/>
      <c r="F233" s="4"/>
      <c r="G233" s="4"/>
      <c r="H233" s="6"/>
      <c r="I233" s="4"/>
      <c r="N233" s="4"/>
      <c r="Q233" s="14"/>
      <c r="R233" s="1"/>
      <c r="W233" s="22"/>
      <c r="X233" s="10"/>
      <c r="Y233" s="5"/>
      <c r="AA233" s="14"/>
      <c r="AC233" s="14"/>
      <c r="AD233" s="17"/>
      <c r="AF233" s="10"/>
      <c r="AH233" s="10"/>
      <c r="AI233" s="10"/>
      <c r="AJ233" s="10"/>
      <c r="AK233" s="114">
        <f t="shared" si="14"/>
        <v>0</v>
      </c>
      <c r="AM233" s="167" t="e">
        <f t="shared" si="15"/>
        <v>#DIV/0!</v>
      </c>
      <c r="AN233" s="21"/>
      <c r="AO233" s="13" t="str">
        <f t="shared" si="13"/>
        <v xml:space="preserve">   </v>
      </c>
    </row>
    <row r="234" spans="2:41" ht="27" customHeight="1">
      <c r="B234" s="4"/>
      <c r="C234" s="5"/>
      <c r="D234" s="6"/>
      <c r="E234" s="4"/>
      <c r="F234" s="4"/>
      <c r="G234" s="4"/>
      <c r="H234" s="6"/>
      <c r="I234" s="4"/>
      <c r="N234" s="4"/>
      <c r="Q234" s="14"/>
      <c r="R234" s="1"/>
      <c r="W234" s="22"/>
      <c r="X234" s="10"/>
      <c r="Y234" s="5"/>
      <c r="AA234" s="14"/>
      <c r="AC234" s="14"/>
      <c r="AD234" s="17"/>
      <c r="AF234" s="10"/>
      <c r="AH234" s="10"/>
      <c r="AI234" s="10"/>
      <c r="AJ234" s="10"/>
      <c r="AK234" s="114">
        <f t="shared" si="14"/>
        <v>0</v>
      </c>
      <c r="AM234" s="167" t="e">
        <f t="shared" si="15"/>
        <v>#DIV/0!</v>
      </c>
      <c r="AN234" s="21"/>
      <c r="AO234" s="13" t="str">
        <f t="shared" si="13"/>
        <v xml:space="preserve">   </v>
      </c>
    </row>
    <row r="235" spans="2:41" ht="27" customHeight="1">
      <c r="B235" s="4"/>
      <c r="C235" s="5"/>
      <c r="D235" s="6"/>
      <c r="E235" s="4"/>
      <c r="F235" s="4"/>
      <c r="G235" s="4"/>
      <c r="H235" s="6"/>
      <c r="I235" s="4"/>
      <c r="N235" s="4"/>
      <c r="Q235" s="14"/>
      <c r="R235" s="1"/>
      <c r="W235" s="22"/>
      <c r="X235" s="10"/>
      <c r="Y235" s="5"/>
      <c r="AA235" s="14"/>
      <c r="AC235" s="14"/>
      <c r="AD235" s="17"/>
      <c r="AF235" s="10"/>
      <c r="AH235" s="10"/>
      <c r="AI235" s="10"/>
      <c r="AJ235" s="10"/>
      <c r="AK235" s="114">
        <f t="shared" si="14"/>
        <v>0</v>
      </c>
      <c r="AM235" s="167" t="e">
        <f t="shared" si="15"/>
        <v>#DIV/0!</v>
      </c>
      <c r="AN235" s="21"/>
      <c r="AO235" s="13" t="str">
        <f t="shared" si="13"/>
        <v xml:space="preserve">   </v>
      </c>
    </row>
    <row r="236" spans="2:41" ht="27" customHeight="1">
      <c r="B236" s="4"/>
      <c r="C236" s="5"/>
      <c r="D236" s="6"/>
      <c r="E236" s="4"/>
      <c r="F236" s="4"/>
      <c r="G236" s="4"/>
      <c r="H236" s="6"/>
      <c r="I236" s="4"/>
      <c r="N236" s="4"/>
      <c r="Q236" s="14"/>
      <c r="R236" s="1"/>
      <c r="W236" s="22"/>
      <c r="X236" s="10"/>
      <c r="Y236" s="5"/>
      <c r="AA236" s="14"/>
      <c r="AC236" s="14"/>
      <c r="AD236" s="17"/>
      <c r="AF236" s="10"/>
      <c r="AH236" s="10"/>
      <c r="AI236" s="10"/>
      <c r="AJ236" s="10"/>
      <c r="AK236" s="114">
        <f t="shared" si="14"/>
        <v>0</v>
      </c>
      <c r="AM236" s="167" t="e">
        <f t="shared" si="15"/>
        <v>#DIV/0!</v>
      </c>
      <c r="AN236" s="21"/>
      <c r="AO236" s="13" t="str">
        <f t="shared" si="13"/>
        <v xml:space="preserve">   </v>
      </c>
    </row>
    <row r="237" spans="2:41" ht="27" customHeight="1">
      <c r="B237" s="4"/>
      <c r="C237" s="5"/>
      <c r="D237" s="6"/>
      <c r="E237" s="4"/>
      <c r="F237" s="4"/>
      <c r="G237" s="4"/>
      <c r="H237" s="6"/>
      <c r="I237" s="4"/>
      <c r="N237" s="4"/>
      <c r="Q237" s="14"/>
      <c r="R237" s="1"/>
      <c r="W237" s="22"/>
      <c r="X237" s="10"/>
      <c r="Y237" s="5"/>
      <c r="AA237" s="14"/>
      <c r="AC237" s="14"/>
      <c r="AD237" s="17"/>
      <c r="AF237" s="10"/>
      <c r="AH237" s="10"/>
      <c r="AI237" s="10"/>
      <c r="AJ237" s="10"/>
      <c r="AK237" s="114">
        <f t="shared" si="14"/>
        <v>0</v>
      </c>
      <c r="AM237" s="167" t="e">
        <f t="shared" si="15"/>
        <v>#DIV/0!</v>
      </c>
      <c r="AN237" s="21"/>
      <c r="AO237" s="13" t="str">
        <f t="shared" si="13"/>
        <v xml:space="preserve">   </v>
      </c>
    </row>
    <row r="238" spans="2:41" ht="27" customHeight="1">
      <c r="B238" s="4"/>
      <c r="C238" s="5"/>
      <c r="D238" s="6"/>
      <c r="E238" s="4"/>
      <c r="F238" s="4"/>
      <c r="G238" s="4"/>
      <c r="H238" s="6"/>
      <c r="I238" s="4"/>
      <c r="N238" s="4"/>
      <c r="Q238" s="14"/>
      <c r="R238" s="1"/>
      <c r="W238" s="22"/>
      <c r="X238" s="10"/>
      <c r="Y238" s="5"/>
      <c r="AA238" s="14"/>
      <c r="AC238" s="14"/>
      <c r="AD238" s="17"/>
      <c r="AF238" s="10"/>
      <c r="AH238" s="10"/>
      <c r="AI238" s="10"/>
      <c r="AJ238" s="10"/>
      <c r="AK238" s="114">
        <f t="shared" si="14"/>
        <v>0</v>
      </c>
      <c r="AM238" s="167" t="e">
        <f t="shared" si="15"/>
        <v>#DIV/0!</v>
      </c>
      <c r="AN238" s="21"/>
      <c r="AO238" s="13" t="str">
        <f t="shared" si="13"/>
        <v xml:space="preserve">   </v>
      </c>
    </row>
    <row r="239" spans="2:41" ht="27" customHeight="1">
      <c r="B239" s="4"/>
      <c r="C239" s="5"/>
      <c r="D239" s="6"/>
      <c r="E239" s="4"/>
      <c r="F239" s="4"/>
      <c r="G239" s="4"/>
      <c r="H239" s="6"/>
      <c r="I239" s="4"/>
      <c r="N239" s="4"/>
      <c r="Q239" s="14"/>
      <c r="R239" s="1"/>
      <c r="W239" s="22"/>
      <c r="X239" s="10"/>
      <c r="Y239" s="5"/>
      <c r="AA239" s="14"/>
      <c r="AC239" s="14"/>
      <c r="AD239" s="17"/>
      <c r="AF239" s="10"/>
      <c r="AH239" s="10"/>
      <c r="AI239" s="10"/>
      <c r="AJ239" s="10"/>
      <c r="AK239" s="114">
        <f t="shared" si="14"/>
        <v>0</v>
      </c>
      <c r="AM239" s="167" t="e">
        <f t="shared" si="15"/>
        <v>#DIV/0!</v>
      </c>
      <c r="AN239" s="21"/>
      <c r="AO239" s="13" t="str">
        <f t="shared" si="13"/>
        <v xml:space="preserve">   </v>
      </c>
    </row>
    <row r="240" spans="2:41" ht="27" customHeight="1">
      <c r="B240" s="4"/>
      <c r="C240" s="5"/>
      <c r="D240" s="6"/>
      <c r="E240" s="4"/>
      <c r="F240" s="4"/>
      <c r="G240" s="4"/>
      <c r="H240" s="6"/>
      <c r="I240" s="4"/>
      <c r="N240" s="4"/>
      <c r="Q240" s="14"/>
      <c r="R240" s="1"/>
      <c r="W240" s="22"/>
      <c r="X240" s="10"/>
      <c r="Y240" s="5"/>
      <c r="AA240" s="14"/>
      <c r="AC240" s="14"/>
      <c r="AD240" s="17"/>
      <c r="AF240" s="10"/>
      <c r="AH240" s="10"/>
      <c r="AI240" s="10"/>
      <c r="AJ240" s="10"/>
      <c r="AK240" s="114">
        <f t="shared" si="14"/>
        <v>0</v>
      </c>
      <c r="AM240" s="167" t="e">
        <f t="shared" si="15"/>
        <v>#DIV/0!</v>
      </c>
      <c r="AN240" s="21"/>
      <c r="AO240" s="13" t="str">
        <f t="shared" si="13"/>
        <v xml:space="preserve">   </v>
      </c>
    </row>
    <row r="241" spans="2:41" ht="27" customHeight="1">
      <c r="B241" s="4"/>
      <c r="C241" s="5"/>
      <c r="D241" s="6"/>
      <c r="E241" s="4"/>
      <c r="F241" s="4"/>
      <c r="G241" s="4"/>
      <c r="H241" s="6"/>
      <c r="I241" s="4"/>
      <c r="N241" s="4"/>
      <c r="Q241" s="14"/>
      <c r="R241" s="1"/>
      <c r="W241" s="22"/>
      <c r="X241" s="10"/>
      <c r="Y241" s="5"/>
      <c r="AA241" s="14"/>
      <c r="AC241" s="14"/>
      <c r="AD241" s="17"/>
      <c r="AF241" s="10"/>
      <c r="AH241" s="10"/>
      <c r="AI241" s="10"/>
      <c r="AJ241" s="10"/>
      <c r="AK241" s="114">
        <f t="shared" si="14"/>
        <v>0</v>
      </c>
      <c r="AM241" s="167" t="e">
        <f t="shared" si="15"/>
        <v>#DIV/0!</v>
      </c>
      <c r="AN241" s="21"/>
      <c r="AO241" s="13" t="str">
        <f t="shared" si="13"/>
        <v xml:space="preserve">   </v>
      </c>
    </row>
    <row r="242" spans="2:41" ht="27" customHeight="1">
      <c r="B242" s="4"/>
      <c r="C242" s="5"/>
      <c r="D242" s="6"/>
      <c r="E242" s="4"/>
      <c r="F242" s="4"/>
      <c r="G242" s="4"/>
      <c r="H242" s="6"/>
      <c r="I242" s="4"/>
      <c r="N242" s="4"/>
      <c r="Q242" s="14"/>
      <c r="R242" s="1"/>
      <c r="W242" s="22"/>
      <c r="X242" s="10"/>
      <c r="Y242" s="5"/>
      <c r="AA242" s="14"/>
      <c r="AC242" s="14"/>
      <c r="AD242" s="17"/>
      <c r="AF242" s="10"/>
      <c r="AH242" s="10"/>
      <c r="AI242" s="10"/>
      <c r="AJ242" s="10"/>
      <c r="AK242" s="114">
        <f t="shared" si="14"/>
        <v>0</v>
      </c>
      <c r="AM242" s="167" t="e">
        <f t="shared" si="15"/>
        <v>#DIV/0!</v>
      </c>
      <c r="AN242" s="21"/>
      <c r="AO242" s="13" t="str">
        <f t="shared" si="13"/>
        <v xml:space="preserve">   </v>
      </c>
    </row>
    <row r="243" spans="2:41" ht="27" customHeight="1">
      <c r="B243" s="4"/>
      <c r="C243" s="5"/>
      <c r="D243" s="6"/>
      <c r="E243" s="4"/>
      <c r="F243" s="4"/>
      <c r="G243" s="4"/>
      <c r="H243" s="6"/>
      <c r="I243" s="4"/>
      <c r="N243" s="4"/>
      <c r="Q243" s="14"/>
      <c r="R243" s="1"/>
      <c r="W243" s="22"/>
      <c r="X243" s="10"/>
      <c r="Y243" s="5"/>
      <c r="AA243" s="14"/>
      <c r="AC243" s="14"/>
      <c r="AD243" s="17"/>
      <c r="AF243" s="10"/>
      <c r="AH243" s="10"/>
      <c r="AI243" s="10"/>
      <c r="AJ243" s="10"/>
      <c r="AK243" s="114">
        <f t="shared" si="14"/>
        <v>0</v>
      </c>
      <c r="AM243" s="167" t="e">
        <f t="shared" si="15"/>
        <v>#DIV/0!</v>
      </c>
      <c r="AN243" s="21"/>
      <c r="AO243" s="13" t="str">
        <f t="shared" si="13"/>
        <v xml:space="preserve">   </v>
      </c>
    </row>
    <row r="244" spans="2:41" ht="27" customHeight="1">
      <c r="B244" s="4"/>
      <c r="C244" s="5"/>
      <c r="D244" s="6"/>
      <c r="E244" s="4"/>
      <c r="F244" s="4"/>
      <c r="G244" s="4"/>
      <c r="H244" s="6"/>
      <c r="I244" s="4"/>
      <c r="N244" s="4"/>
      <c r="Q244" s="14"/>
      <c r="R244" s="1"/>
      <c r="W244" s="22"/>
      <c r="X244" s="10"/>
      <c r="Y244" s="5"/>
      <c r="AA244" s="14"/>
      <c r="AC244" s="14"/>
      <c r="AD244" s="17"/>
      <c r="AF244" s="10"/>
      <c r="AH244" s="10"/>
      <c r="AI244" s="10"/>
      <c r="AJ244" s="10"/>
      <c r="AK244" s="114">
        <f t="shared" si="14"/>
        <v>0</v>
      </c>
      <c r="AM244" s="167" t="e">
        <f t="shared" si="15"/>
        <v>#DIV/0!</v>
      </c>
      <c r="AN244" s="21"/>
      <c r="AO244" s="13" t="str">
        <f t="shared" si="13"/>
        <v xml:space="preserve">   </v>
      </c>
    </row>
    <row r="245" spans="2:41" ht="27" customHeight="1">
      <c r="B245" s="4"/>
      <c r="C245" s="5"/>
      <c r="D245" s="6"/>
      <c r="E245" s="4"/>
      <c r="F245" s="4"/>
      <c r="G245" s="4"/>
      <c r="H245" s="6"/>
      <c r="I245" s="4"/>
      <c r="N245" s="4"/>
      <c r="Q245" s="14"/>
      <c r="R245" s="1"/>
      <c r="W245" s="22"/>
      <c r="X245" s="10"/>
      <c r="Y245" s="5"/>
      <c r="AA245" s="14"/>
      <c r="AC245" s="14"/>
      <c r="AD245" s="17"/>
      <c r="AF245" s="10"/>
      <c r="AH245" s="10"/>
      <c r="AI245" s="10"/>
      <c r="AJ245" s="10"/>
      <c r="AK245" s="114">
        <f t="shared" si="14"/>
        <v>0</v>
      </c>
      <c r="AM245" s="167" t="e">
        <f t="shared" si="15"/>
        <v>#DIV/0!</v>
      </c>
      <c r="AN245" s="21"/>
      <c r="AO245" s="13" t="str">
        <f t="shared" si="13"/>
        <v xml:space="preserve">   </v>
      </c>
    </row>
    <row r="246" spans="2:41" ht="27" customHeight="1">
      <c r="B246" s="4"/>
      <c r="C246" s="5"/>
      <c r="D246" s="6"/>
      <c r="E246" s="4"/>
      <c r="F246" s="4"/>
      <c r="G246" s="4"/>
      <c r="H246" s="6"/>
      <c r="I246" s="4"/>
      <c r="N246" s="4"/>
      <c r="Q246" s="14"/>
      <c r="R246" s="1"/>
      <c r="W246" s="22"/>
      <c r="X246" s="10"/>
      <c r="Y246" s="5"/>
      <c r="AA246" s="14"/>
      <c r="AC246" s="14"/>
      <c r="AD246" s="17"/>
      <c r="AF246" s="10"/>
      <c r="AH246" s="10"/>
      <c r="AI246" s="10"/>
      <c r="AJ246" s="10"/>
      <c r="AK246" s="114">
        <f t="shared" si="14"/>
        <v>0</v>
      </c>
      <c r="AM246" s="167" t="e">
        <f t="shared" si="15"/>
        <v>#DIV/0!</v>
      </c>
      <c r="AN246" s="21"/>
      <c r="AO246" s="13" t="str">
        <f t="shared" si="13"/>
        <v xml:space="preserve">   </v>
      </c>
    </row>
    <row r="247" spans="2:41" ht="27" customHeight="1">
      <c r="B247" s="4"/>
      <c r="C247" s="5"/>
      <c r="D247" s="6"/>
      <c r="E247" s="4"/>
      <c r="F247" s="4"/>
      <c r="G247" s="4"/>
      <c r="H247" s="6"/>
      <c r="I247" s="4"/>
      <c r="N247" s="4"/>
      <c r="Q247" s="14"/>
      <c r="R247" s="1"/>
      <c r="W247" s="22"/>
      <c r="X247" s="10"/>
      <c r="Y247" s="5"/>
      <c r="AA247" s="14"/>
      <c r="AC247" s="14"/>
      <c r="AD247" s="17"/>
      <c r="AF247" s="10"/>
      <c r="AH247" s="10"/>
      <c r="AI247" s="10"/>
      <c r="AJ247" s="10"/>
      <c r="AK247" s="114">
        <f t="shared" si="14"/>
        <v>0</v>
      </c>
      <c r="AM247" s="167" t="e">
        <f t="shared" si="15"/>
        <v>#DIV/0!</v>
      </c>
      <c r="AN247" s="21"/>
      <c r="AO247" s="13" t="str">
        <f t="shared" si="13"/>
        <v xml:space="preserve">   </v>
      </c>
    </row>
    <row r="248" spans="2:41" ht="27" customHeight="1">
      <c r="B248" s="4"/>
      <c r="C248" s="5"/>
      <c r="D248" s="6"/>
      <c r="E248" s="4"/>
      <c r="F248" s="4"/>
      <c r="G248" s="4"/>
      <c r="H248" s="6"/>
      <c r="I248" s="4"/>
      <c r="N248" s="4"/>
      <c r="Q248" s="14"/>
      <c r="R248" s="1"/>
      <c r="W248" s="22"/>
      <c r="X248" s="10"/>
      <c r="Y248" s="5"/>
      <c r="AA248" s="14"/>
      <c r="AC248" s="14"/>
      <c r="AD248" s="17"/>
      <c r="AF248" s="10"/>
      <c r="AH248" s="10"/>
      <c r="AI248" s="10"/>
      <c r="AJ248" s="10"/>
      <c r="AK248" s="114">
        <f t="shared" si="14"/>
        <v>0</v>
      </c>
      <c r="AM248" s="167" t="e">
        <f t="shared" si="15"/>
        <v>#DIV/0!</v>
      </c>
      <c r="AN248" s="21"/>
      <c r="AO248" s="13" t="str">
        <f t="shared" si="13"/>
        <v xml:space="preserve">   </v>
      </c>
    </row>
    <row r="249" spans="2:41" ht="27" customHeight="1">
      <c r="B249" s="4"/>
      <c r="C249" s="5"/>
      <c r="D249" s="6"/>
      <c r="E249" s="4"/>
      <c r="F249" s="4"/>
      <c r="G249" s="4"/>
      <c r="H249" s="6"/>
      <c r="I249" s="4"/>
      <c r="N249" s="4"/>
      <c r="Q249" s="14"/>
      <c r="R249" s="1"/>
      <c r="W249" s="22"/>
      <c r="X249" s="10"/>
      <c r="Y249" s="5"/>
      <c r="AA249" s="14"/>
      <c r="AC249" s="14"/>
      <c r="AD249" s="17"/>
      <c r="AF249" s="10"/>
      <c r="AH249" s="10"/>
      <c r="AI249" s="10"/>
      <c r="AJ249" s="10"/>
      <c r="AK249" s="114">
        <f t="shared" si="14"/>
        <v>0</v>
      </c>
      <c r="AM249" s="167" t="e">
        <f t="shared" si="15"/>
        <v>#DIV/0!</v>
      </c>
      <c r="AN249" s="21"/>
      <c r="AO249" s="13" t="str">
        <f t="shared" si="13"/>
        <v xml:space="preserve">   </v>
      </c>
    </row>
    <row r="250" spans="2:41" ht="27" customHeight="1">
      <c r="B250" s="4"/>
      <c r="C250" s="5"/>
      <c r="D250" s="6"/>
      <c r="E250" s="4"/>
      <c r="F250" s="4"/>
      <c r="G250" s="4"/>
      <c r="H250" s="6"/>
      <c r="I250" s="4"/>
      <c r="N250" s="4"/>
      <c r="Q250" s="14"/>
      <c r="R250" s="1"/>
      <c r="W250" s="22"/>
      <c r="X250" s="10"/>
      <c r="Y250" s="5"/>
      <c r="AA250" s="14"/>
      <c r="AC250" s="14"/>
      <c r="AD250" s="17"/>
      <c r="AF250" s="10"/>
      <c r="AH250" s="10"/>
      <c r="AI250" s="10"/>
      <c r="AJ250" s="10"/>
      <c r="AK250" s="114">
        <f t="shared" si="14"/>
        <v>0</v>
      </c>
      <c r="AM250" s="167" t="e">
        <f t="shared" si="15"/>
        <v>#DIV/0!</v>
      </c>
      <c r="AN250" s="21"/>
      <c r="AO250" s="13" t="str">
        <f t="shared" si="13"/>
        <v xml:space="preserve">   </v>
      </c>
    </row>
    <row r="251" spans="2:41" ht="27" customHeight="1">
      <c r="B251" s="4"/>
      <c r="C251" s="5"/>
      <c r="D251" s="6"/>
      <c r="E251" s="4"/>
      <c r="F251" s="4"/>
      <c r="G251" s="4"/>
      <c r="H251" s="6"/>
      <c r="I251" s="4"/>
      <c r="N251" s="4"/>
      <c r="Q251" s="14"/>
      <c r="R251" s="1"/>
      <c r="W251" s="22"/>
      <c r="X251" s="10"/>
      <c r="Y251" s="5"/>
      <c r="AA251" s="14"/>
      <c r="AC251" s="14"/>
      <c r="AD251" s="17"/>
      <c r="AF251" s="10"/>
      <c r="AH251" s="10"/>
      <c r="AI251" s="10"/>
      <c r="AJ251" s="10"/>
      <c r="AK251" s="114">
        <f t="shared" si="14"/>
        <v>0</v>
      </c>
      <c r="AM251" s="167" t="e">
        <f t="shared" si="15"/>
        <v>#DIV/0!</v>
      </c>
      <c r="AN251" s="21"/>
      <c r="AO251" s="13" t="str">
        <f t="shared" si="13"/>
        <v xml:space="preserve">   </v>
      </c>
    </row>
    <row r="252" spans="2:41" ht="27" customHeight="1">
      <c r="B252" s="4"/>
      <c r="C252" s="5"/>
      <c r="D252" s="6"/>
      <c r="E252" s="4"/>
      <c r="F252" s="4"/>
      <c r="G252" s="4"/>
      <c r="H252" s="6"/>
      <c r="I252" s="4"/>
      <c r="N252" s="4"/>
      <c r="Q252" s="14"/>
      <c r="R252" s="1"/>
      <c r="W252" s="22"/>
      <c r="X252" s="10"/>
      <c r="Y252" s="5"/>
      <c r="AA252" s="14"/>
      <c r="AC252" s="14"/>
      <c r="AD252" s="17"/>
      <c r="AF252" s="10"/>
      <c r="AH252" s="10"/>
      <c r="AI252" s="10"/>
      <c r="AJ252" s="10"/>
      <c r="AK252" s="114">
        <f t="shared" si="14"/>
        <v>0</v>
      </c>
      <c r="AM252" s="167" t="e">
        <f t="shared" si="15"/>
        <v>#DIV/0!</v>
      </c>
      <c r="AN252" s="21"/>
      <c r="AO252" s="13" t="str">
        <f t="shared" si="13"/>
        <v xml:space="preserve">   </v>
      </c>
    </row>
    <row r="253" spans="2:41" ht="27" customHeight="1">
      <c r="B253" s="4"/>
      <c r="C253" s="5"/>
      <c r="D253" s="6"/>
      <c r="E253" s="4"/>
      <c r="F253" s="4"/>
      <c r="G253" s="4"/>
      <c r="H253" s="6"/>
      <c r="I253" s="4"/>
      <c r="N253" s="4"/>
      <c r="Q253" s="14"/>
      <c r="R253" s="1"/>
      <c r="W253" s="22"/>
      <c r="X253" s="10"/>
      <c r="Y253" s="5"/>
      <c r="AA253" s="14"/>
      <c r="AC253" s="14"/>
      <c r="AD253" s="17"/>
      <c r="AF253" s="10"/>
      <c r="AH253" s="10"/>
      <c r="AI253" s="10"/>
      <c r="AJ253" s="10"/>
      <c r="AK253" s="114">
        <f t="shared" si="14"/>
        <v>0</v>
      </c>
      <c r="AM253" s="167" t="e">
        <f t="shared" si="15"/>
        <v>#DIV/0!</v>
      </c>
      <c r="AN253" s="21"/>
      <c r="AO253" s="13" t="str">
        <f t="shared" si="13"/>
        <v xml:space="preserve">   </v>
      </c>
    </row>
    <row r="254" spans="2:41" ht="27" customHeight="1">
      <c r="B254" s="4"/>
      <c r="C254" s="5"/>
      <c r="D254" s="6"/>
      <c r="E254" s="4"/>
      <c r="F254" s="4"/>
      <c r="G254" s="4"/>
      <c r="H254" s="6"/>
      <c r="I254" s="4"/>
      <c r="N254" s="4"/>
      <c r="Q254" s="14"/>
      <c r="R254" s="1"/>
      <c r="W254" s="22"/>
      <c r="X254" s="10"/>
      <c r="Y254" s="5"/>
      <c r="AA254" s="14"/>
      <c r="AC254" s="14"/>
      <c r="AD254" s="17"/>
      <c r="AF254" s="10"/>
      <c r="AH254" s="10"/>
      <c r="AI254" s="10"/>
      <c r="AJ254" s="10"/>
      <c r="AK254" s="114">
        <f t="shared" si="14"/>
        <v>0</v>
      </c>
      <c r="AM254" s="167" t="e">
        <f t="shared" si="15"/>
        <v>#DIV/0!</v>
      </c>
      <c r="AN254" s="21"/>
      <c r="AO254" s="13" t="str">
        <f t="shared" si="13"/>
        <v xml:space="preserve">   </v>
      </c>
    </row>
    <row r="255" spans="2:41" ht="27" customHeight="1">
      <c r="B255" s="4"/>
      <c r="C255" s="5"/>
      <c r="D255" s="6"/>
      <c r="E255" s="4"/>
      <c r="F255" s="4"/>
      <c r="G255" s="4"/>
      <c r="H255" s="6"/>
      <c r="I255" s="4"/>
      <c r="N255" s="4"/>
      <c r="Q255" s="14"/>
      <c r="R255" s="1"/>
      <c r="W255" s="22"/>
      <c r="X255" s="10"/>
      <c r="Y255" s="5"/>
      <c r="AA255" s="14"/>
      <c r="AC255" s="14"/>
      <c r="AD255" s="17"/>
      <c r="AF255" s="10"/>
      <c r="AH255" s="10"/>
      <c r="AI255" s="10"/>
      <c r="AJ255" s="10"/>
      <c r="AK255" s="114">
        <f t="shared" si="14"/>
        <v>0</v>
      </c>
      <c r="AM255" s="167" t="e">
        <f t="shared" si="15"/>
        <v>#DIV/0!</v>
      </c>
      <c r="AN255" s="21"/>
      <c r="AO255" s="13" t="str">
        <f t="shared" ref="AO255:AO276" si="16">+C255&amp;" "&amp;D255&amp;" "&amp;" "&amp;U255</f>
        <v xml:space="preserve">   </v>
      </c>
    </row>
    <row r="256" spans="2:41" ht="27" customHeight="1">
      <c r="B256" s="4"/>
      <c r="C256" s="5"/>
      <c r="D256" s="6"/>
      <c r="E256" s="4"/>
      <c r="F256" s="4"/>
      <c r="G256" s="4"/>
      <c r="H256" s="6"/>
      <c r="I256" s="4"/>
      <c r="N256" s="4"/>
      <c r="Q256" s="14"/>
      <c r="R256" s="1"/>
      <c r="W256" s="22"/>
      <c r="X256" s="10"/>
      <c r="Y256" s="5"/>
      <c r="AA256" s="14"/>
      <c r="AC256" s="14"/>
      <c r="AD256" s="17"/>
      <c r="AF256" s="10"/>
      <c r="AH256" s="10"/>
      <c r="AI256" s="10"/>
      <c r="AJ256" s="10"/>
      <c r="AK256" s="114">
        <f t="shared" si="14"/>
        <v>0</v>
      </c>
      <c r="AM256" s="167" t="e">
        <f t="shared" si="15"/>
        <v>#DIV/0!</v>
      </c>
      <c r="AN256" s="21"/>
      <c r="AO256" s="13" t="str">
        <f t="shared" si="16"/>
        <v xml:space="preserve">   </v>
      </c>
    </row>
    <row r="257" spans="2:41" ht="27" customHeight="1">
      <c r="B257" s="4"/>
      <c r="C257" s="5"/>
      <c r="D257" s="6"/>
      <c r="E257" s="4"/>
      <c r="F257" s="4"/>
      <c r="G257" s="4"/>
      <c r="H257" s="6"/>
      <c r="I257" s="4"/>
      <c r="N257" s="4"/>
      <c r="Q257" s="14"/>
      <c r="R257" s="1"/>
      <c r="W257" s="22"/>
      <c r="X257" s="10"/>
      <c r="Y257" s="5"/>
      <c r="AA257" s="14"/>
      <c r="AC257" s="14"/>
      <c r="AD257" s="17"/>
      <c r="AF257" s="10"/>
      <c r="AH257" s="10"/>
      <c r="AI257" s="10"/>
      <c r="AJ257" s="10"/>
      <c r="AK257" s="114">
        <f t="shared" si="14"/>
        <v>0</v>
      </c>
      <c r="AM257" s="167" t="e">
        <f t="shared" si="15"/>
        <v>#DIV/0!</v>
      </c>
      <c r="AN257" s="21"/>
      <c r="AO257" s="13" t="str">
        <f t="shared" si="16"/>
        <v xml:space="preserve">   </v>
      </c>
    </row>
    <row r="258" spans="2:41" ht="27" customHeight="1">
      <c r="B258" s="4"/>
      <c r="C258" s="5"/>
      <c r="D258" s="6"/>
      <c r="E258" s="4"/>
      <c r="F258" s="4"/>
      <c r="G258" s="4"/>
      <c r="H258" s="6"/>
      <c r="I258" s="4"/>
      <c r="N258" s="4"/>
      <c r="Q258" s="14"/>
      <c r="R258" s="1"/>
      <c r="W258" s="22"/>
      <c r="X258" s="10"/>
      <c r="Y258" s="5"/>
      <c r="AA258" s="14"/>
      <c r="AC258" s="14"/>
      <c r="AD258" s="17"/>
      <c r="AF258" s="10"/>
      <c r="AH258" s="10"/>
      <c r="AI258" s="10"/>
      <c r="AJ258" s="10"/>
      <c r="AK258" s="114">
        <f t="shared" si="14"/>
        <v>0</v>
      </c>
      <c r="AM258" s="167" t="e">
        <f t="shared" si="15"/>
        <v>#DIV/0!</v>
      </c>
      <c r="AN258" s="21"/>
      <c r="AO258" s="13" t="str">
        <f t="shared" si="16"/>
        <v xml:space="preserve">   </v>
      </c>
    </row>
    <row r="259" spans="2:41" ht="27" customHeight="1">
      <c r="B259" s="4"/>
      <c r="C259" s="5"/>
      <c r="D259" s="6"/>
      <c r="E259" s="4"/>
      <c r="F259" s="4"/>
      <c r="G259" s="4"/>
      <c r="H259" s="6"/>
      <c r="I259" s="4"/>
      <c r="N259" s="4"/>
      <c r="Q259" s="14"/>
      <c r="R259" s="1"/>
      <c r="W259" s="22"/>
      <c r="X259" s="10"/>
      <c r="Y259" s="5"/>
      <c r="AA259" s="14"/>
      <c r="AC259" s="14"/>
      <c r="AD259" s="17"/>
      <c r="AF259" s="10"/>
      <c r="AH259" s="10"/>
      <c r="AI259" s="10"/>
      <c r="AJ259" s="10"/>
      <c r="AK259" s="114">
        <f t="shared" si="14"/>
        <v>0</v>
      </c>
      <c r="AM259" s="167" t="e">
        <f t="shared" si="15"/>
        <v>#DIV/0!</v>
      </c>
      <c r="AN259" s="21"/>
      <c r="AO259" s="13" t="str">
        <f t="shared" si="16"/>
        <v xml:space="preserve">   </v>
      </c>
    </row>
    <row r="260" spans="2:41" ht="27" customHeight="1">
      <c r="B260" s="4"/>
      <c r="C260" s="5"/>
      <c r="D260" s="6"/>
      <c r="E260" s="4"/>
      <c r="F260" s="4"/>
      <c r="G260" s="4"/>
      <c r="H260" s="6"/>
      <c r="I260" s="4"/>
      <c r="N260" s="4"/>
      <c r="Q260" s="14"/>
      <c r="R260" s="1"/>
      <c r="W260" s="22"/>
      <c r="X260" s="10"/>
      <c r="Y260" s="5"/>
      <c r="AA260" s="14"/>
      <c r="AC260" s="14"/>
      <c r="AD260" s="17"/>
      <c r="AF260" s="10"/>
      <c r="AH260" s="10"/>
      <c r="AI260" s="10"/>
      <c r="AJ260" s="10"/>
      <c r="AK260" s="114">
        <f t="shared" ref="AK260:AK276" si="17">R260*$AM$1</f>
        <v>0</v>
      </c>
      <c r="AM260" s="167" t="e">
        <f t="shared" ref="AM260:AM276" si="18">AK260/X260</f>
        <v>#DIV/0!</v>
      </c>
      <c r="AN260" s="21"/>
      <c r="AO260" s="13" t="str">
        <f t="shared" si="16"/>
        <v xml:space="preserve">   </v>
      </c>
    </row>
    <row r="261" spans="2:41" ht="27" customHeight="1">
      <c r="B261" s="4"/>
      <c r="C261" s="5"/>
      <c r="D261" s="6"/>
      <c r="E261" s="4"/>
      <c r="F261" s="4"/>
      <c r="G261" s="4"/>
      <c r="H261" s="6"/>
      <c r="I261" s="4"/>
      <c r="N261" s="4"/>
      <c r="Q261" s="14"/>
      <c r="R261" s="1"/>
      <c r="W261" s="22"/>
      <c r="X261" s="10"/>
      <c r="Y261" s="5"/>
      <c r="AA261" s="14"/>
      <c r="AC261" s="14"/>
      <c r="AD261" s="17"/>
      <c r="AF261" s="10"/>
      <c r="AH261" s="10"/>
      <c r="AI261" s="10"/>
      <c r="AJ261" s="10"/>
      <c r="AK261" s="114">
        <f t="shared" si="17"/>
        <v>0</v>
      </c>
      <c r="AM261" s="167" t="e">
        <f t="shared" si="18"/>
        <v>#DIV/0!</v>
      </c>
      <c r="AN261" s="21"/>
      <c r="AO261" s="13" t="str">
        <f t="shared" si="16"/>
        <v xml:space="preserve">   </v>
      </c>
    </row>
    <row r="262" spans="2:41" ht="27" customHeight="1">
      <c r="B262" s="4"/>
      <c r="C262" s="5"/>
      <c r="D262" s="6"/>
      <c r="E262" s="4"/>
      <c r="F262" s="4"/>
      <c r="G262" s="4"/>
      <c r="H262" s="6"/>
      <c r="I262" s="4"/>
      <c r="N262" s="4"/>
      <c r="Q262" s="14"/>
      <c r="R262" s="1"/>
      <c r="W262" s="22"/>
      <c r="X262" s="10"/>
      <c r="Y262" s="5"/>
      <c r="AA262" s="14"/>
      <c r="AC262" s="14"/>
      <c r="AD262" s="17"/>
      <c r="AF262" s="10"/>
      <c r="AH262" s="10"/>
      <c r="AI262" s="10"/>
      <c r="AJ262" s="10"/>
      <c r="AK262" s="114">
        <f t="shared" si="17"/>
        <v>0</v>
      </c>
      <c r="AM262" s="167" t="e">
        <f t="shared" si="18"/>
        <v>#DIV/0!</v>
      </c>
      <c r="AN262" s="21"/>
      <c r="AO262" s="13" t="str">
        <f t="shared" si="16"/>
        <v xml:space="preserve">   </v>
      </c>
    </row>
    <row r="263" spans="2:41" ht="27" customHeight="1">
      <c r="B263" s="4"/>
      <c r="C263" s="5"/>
      <c r="D263" s="6"/>
      <c r="E263" s="4"/>
      <c r="F263" s="4"/>
      <c r="G263" s="4"/>
      <c r="H263" s="6"/>
      <c r="I263" s="4"/>
      <c r="N263" s="4"/>
      <c r="Q263" s="14"/>
      <c r="R263" s="1"/>
      <c r="W263" s="22"/>
      <c r="X263" s="10"/>
      <c r="Y263" s="5"/>
      <c r="AA263" s="14"/>
      <c r="AC263" s="14"/>
      <c r="AD263" s="17"/>
      <c r="AF263" s="10"/>
      <c r="AH263" s="10"/>
      <c r="AI263" s="10"/>
      <c r="AJ263" s="10"/>
      <c r="AK263" s="114">
        <f t="shared" si="17"/>
        <v>0</v>
      </c>
      <c r="AM263" s="167" t="e">
        <f t="shared" si="18"/>
        <v>#DIV/0!</v>
      </c>
      <c r="AN263" s="21"/>
      <c r="AO263" s="13" t="str">
        <f t="shared" si="16"/>
        <v xml:space="preserve">   </v>
      </c>
    </row>
    <row r="264" spans="2:41" ht="27" customHeight="1">
      <c r="B264" s="4"/>
      <c r="C264" s="5"/>
      <c r="D264" s="6"/>
      <c r="E264" s="4"/>
      <c r="F264" s="4"/>
      <c r="G264" s="4"/>
      <c r="H264" s="6"/>
      <c r="I264" s="4"/>
      <c r="N264" s="4"/>
      <c r="Q264" s="14"/>
      <c r="R264" s="1"/>
      <c r="W264" s="22"/>
      <c r="X264" s="10"/>
      <c r="Y264" s="5"/>
      <c r="AA264" s="14"/>
      <c r="AC264" s="14"/>
      <c r="AD264" s="17"/>
      <c r="AF264" s="10"/>
      <c r="AH264" s="10"/>
      <c r="AI264" s="10"/>
      <c r="AJ264" s="10"/>
      <c r="AK264" s="114">
        <f t="shared" si="17"/>
        <v>0</v>
      </c>
      <c r="AM264" s="167" t="e">
        <f t="shared" si="18"/>
        <v>#DIV/0!</v>
      </c>
      <c r="AN264" s="21"/>
      <c r="AO264" s="13" t="str">
        <f t="shared" si="16"/>
        <v xml:space="preserve">   </v>
      </c>
    </row>
    <row r="265" spans="2:41" ht="27" customHeight="1">
      <c r="B265" s="4"/>
      <c r="C265" s="5"/>
      <c r="D265" s="6"/>
      <c r="E265" s="4"/>
      <c r="F265" s="4"/>
      <c r="G265" s="4"/>
      <c r="H265" s="6"/>
      <c r="I265" s="4"/>
      <c r="N265" s="4"/>
      <c r="Q265" s="14"/>
      <c r="R265" s="1"/>
      <c r="W265" s="22"/>
      <c r="X265" s="10"/>
      <c r="Y265" s="5"/>
      <c r="AA265" s="14"/>
      <c r="AC265" s="14"/>
      <c r="AD265" s="17"/>
      <c r="AF265" s="10"/>
      <c r="AH265" s="10"/>
      <c r="AI265" s="10"/>
      <c r="AJ265" s="10"/>
      <c r="AK265" s="114">
        <f t="shared" si="17"/>
        <v>0</v>
      </c>
      <c r="AM265" s="167" t="e">
        <f t="shared" si="18"/>
        <v>#DIV/0!</v>
      </c>
      <c r="AN265" s="21"/>
      <c r="AO265" s="13" t="str">
        <f t="shared" si="16"/>
        <v xml:space="preserve">   </v>
      </c>
    </row>
    <row r="266" spans="2:41" ht="27" customHeight="1">
      <c r="B266" s="4"/>
      <c r="C266" s="5"/>
      <c r="D266" s="6"/>
      <c r="E266" s="4"/>
      <c r="F266" s="4"/>
      <c r="G266" s="4"/>
      <c r="H266" s="6"/>
      <c r="I266" s="4"/>
      <c r="N266" s="4"/>
      <c r="Q266" s="14"/>
      <c r="R266" s="1"/>
      <c r="W266" s="22"/>
      <c r="X266" s="10"/>
      <c r="Y266" s="5"/>
      <c r="AA266" s="14"/>
      <c r="AC266" s="14"/>
      <c r="AD266" s="17"/>
      <c r="AF266" s="10"/>
      <c r="AH266" s="10"/>
      <c r="AI266" s="10"/>
      <c r="AJ266" s="10"/>
      <c r="AK266" s="114">
        <f t="shared" si="17"/>
        <v>0</v>
      </c>
      <c r="AM266" s="167" t="e">
        <f t="shared" si="18"/>
        <v>#DIV/0!</v>
      </c>
      <c r="AN266" s="21"/>
      <c r="AO266" s="13" t="str">
        <f t="shared" si="16"/>
        <v xml:space="preserve">   </v>
      </c>
    </row>
    <row r="267" spans="2:41" ht="27" customHeight="1">
      <c r="B267" s="4"/>
      <c r="C267" s="5"/>
      <c r="D267" s="6"/>
      <c r="E267" s="4"/>
      <c r="F267" s="4"/>
      <c r="G267" s="4"/>
      <c r="H267" s="6"/>
      <c r="I267" s="4"/>
      <c r="N267" s="4"/>
      <c r="Q267" s="14"/>
      <c r="R267" s="1"/>
      <c r="W267" s="22"/>
      <c r="X267" s="10"/>
      <c r="Y267" s="5"/>
      <c r="AA267" s="14"/>
      <c r="AC267" s="14"/>
      <c r="AD267" s="17"/>
      <c r="AF267" s="10"/>
      <c r="AH267" s="10"/>
      <c r="AI267" s="10"/>
      <c r="AJ267" s="10"/>
      <c r="AK267" s="114">
        <f t="shared" si="17"/>
        <v>0</v>
      </c>
      <c r="AM267" s="167" t="e">
        <f t="shared" si="18"/>
        <v>#DIV/0!</v>
      </c>
      <c r="AN267" s="21"/>
      <c r="AO267" s="13" t="str">
        <f t="shared" si="16"/>
        <v xml:space="preserve">   </v>
      </c>
    </row>
    <row r="268" spans="2:41" ht="27" customHeight="1">
      <c r="B268" s="4"/>
      <c r="C268" s="5"/>
      <c r="D268" s="6"/>
      <c r="E268" s="4"/>
      <c r="F268" s="4"/>
      <c r="G268" s="4"/>
      <c r="H268" s="6"/>
      <c r="I268" s="4"/>
      <c r="N268" s="4"/>
      <c r="Q268" s="14"/>
      <c r="R268" s="1"/>
      <c r="W268" s="22"/>
      <c r="X268" s="10"/>
      <c r="Y268" s="5"/>
      <c r="AA268" s="14"/>
      <c r="AC268" s="14"/>
      <c r="AD268" s="17"/>
      <c r="AF268" s="10"/>
      <c r="AH268" s="10"/>
      <c r="AI268" s="10"/>
      <c r="AJ268" s="10"/>
      <c r="AK268" s="114">
        <f t="shared" si="17"/>
        <v>0</v>
      </c>
      <c r="AM268" s="167" t="e">
        <f t="shared" si="18"/>
        <v>#DIV/0!</v>
      </c>
      <c r="AN268" s="21"/>
      <c r="AO268" s="13" t="str">
        <f t="shared" si="16"/>
        <v xml:space="preserve">   </v>
      </c>
    </row>
    <row r="269" spans="2:41" ht="27" customHeight="1">
      <c r="B269" s="4"/>
      <c r="C269" s="5"/>
      <c r="D269" s="6"/>
      <c r="E269" s="4"/>
      <c r="F269" s="4"/>
      <c r="G269" s="4"/>
      <c r="H269" s="6"/>
      <c r="I269" s="4"/>
      <c r="N269" s="4"/>
      <c r="Q269" s="14"/>
      <c r="R269" s="1"/>
      <c r="W269" s="22"/>
      <c r="X269" s="10"/>
      <c r="Y269" s="5"/>
      <c r="AA269" s="14"/>
      <c r="AC269" s="14"/>
      <c r="AD269" s="17"/>
      <c r="AF269" s="10"/>
      <c r="AH269" s="10"/>
      <c r="AI269" s="10"/>
      <c r="AJ269" s="10"/>
      <c r="AK269" s="114">
        <f t="shared" si="17"/>
        <v>0</v>
      </c>
      <c r="AM269" s="167" t="e">
        <f t="shared" si="18"/>
        <v>#DIV/0!</v>
      </c>
      <c r="AN269" s="21"/>
      <c r="AO269" s="13" t="str">
        <f t="shared" si="16"/>
        <v xml:space="preserve">   </v>
      </c>
    </row>
    <row r="270" spans="2:41" ht="27" customHeight="1">
      <c r="B270" s="4"/>
      <c r="C270" s="5"/>
      <c r="D270" s="6"/>
      <c r="E270" s="4"/>
      <c r="F270" s="4"/>
      <c r="G270" s="4"/>
      <c r="H270" s="6"/>
      <c r="I270" s="4"/>
      <c r="N270" s="4"/>
      <c r="Q270" s="14"/>
      <c r="R270" s="1"/>
      <c r="W270" s="22"/>
      <c r="X270" s="10"/>
      <c r="Y270" s="5"/>
      <c r="AA270" s="14"/>
      <c r="AC270" s="14"/>
      <c r="AD270" s="17"/>
      <c r="AF270" s="10"/>
      <c r="AH270" s="10"/>
      <c r="AI270" s="10"/>
      <c r="AJ270" s="10"/>
      <c r="AK270" s="114">
        <f t="shared" si="17"/>
        <v>0</v>
      </c>
      <c r="AM270" s="167" t="e">
        <f t="shared" si="18"/>
        <v>#DIV/0!</v>
      </c>
      <c r="AN270" s="21"/>
      <c r="AO270" s="13" t="str">
        <f t="shared" si="16"/>
        <v xml:space="preserve">   </v>
      </c>
    </row>
    <row r="271" spans="2:41" ht="27" customHeight="1">
      <c r="B271" s="4"/>
      <c r="C271" s="5"/>
      <c r="D271" s="6"/>
      <c r="E271" s="4"/>
      <c r="F271" s="4"/>
      <c r="G271" s="4"/>
      <c r="H271" s="6"/>
      <c r="I271" s="4"/>
      <c r="N271" s="4"/>
      <c r="Q271" s="14"/>
      <c r="R271" s="1"/>
      <c r="W271" s="22"/>
      <c r="X271" s="10"/>
      <c r="Y271" s="5"/>
      <c r="AA271" s="14"/>
      <c r="AC271" s="14"/>
      <c r="AD271" s="17"/>
      <c r="AF271" s="10"/>
      <c r="AH271" s="10"/>
      <c r="AI271" s="10"/>
      <c r="AJ271" s="10"/>
      <c r="AK271" s="114">
        <f t="shared" si="17"/>
        <v>0</v>
      </c>
      <c r="AM271" s="167" t="e">
        <f t="shared" si="18"/>
        <v>#DIV/0!</v>
      </c>
      <c r="AN271" s="21"/>
      <c r="AO271" s="13" t="str">
        <f t="shared" si="16"/>
        <v xml:space="preserve">   </v>
      </c>
    </row>
    <row r="272" spans="2:41" ht="27" customHeight="1">
      <c r="B272" s="4"/>
      <c r="C272" s="5"/>
      <c r="D272" s="6"/>
      <c r="E272" s="4"/>
      <c r="F272" s="4"/>
      <c r="G272" s="4"/>
      <c r="H272" s="6"/>
      <c r="I272" s="4"/>
      <c r="N272" s="4"/>
      <c r="Q272" s="14"/>
      <c r="R272" s="1"/>
      <c r="W272" s="22"/>
      <c r="X272" s="10"/>
      <c r="Y272" s="5"/>
      <c r="AA272" s="14"/>
      <c r="AC272" s="14"/>
      <c r="AD272" s="17"/>
      <c r="AF272" s="10"/>
      <c r="AH272" s="10"/>
      <c r="AI272" s="10"/>
      <c r="AJ272" s="10"/>
      <c r="AK272" s="114">
        <f t="shared" si="17"/>
        <v>0</v>
      </c>
      <c r="AM272" s="167" t="e">
        <f t="shared" si="18"/>
        <v>#DIV/0!</v>
      </c>
      <c r="AN272" s="21"/>
      <c r="AO272" s="13" t="str">
        <f t="shared" si="16"/>
        <v xml:space="preserve">   </v>
      </c>
    </row>
    <row r="273" spans="2:41" ht="27" customHeight="1">
      <c r="B273" s="4"/>
      <c r="C273" s="5"/>
      <c r="D273" s="6"/>
      <c r="E273" s="4"/>
      <c r="F273" s="4"/>
      <c r="G273" s="4"/>
      <c r="H273" s="6"/>
      <c r="I273" s="4"/>
      <c r="N273" s="4"/>
      <c r="Q273" s="14"/>
      <c r="R273" s="1"/>
      <c r="W273" s="22"/>
      <c r="X273" s="10"/>
      <c r="Y273" s="5"/>
      <c r="AA273" s="14"/>
      <c r="AC273" s="14"/>
      <c r="AD273" s="17"/>
      <c r="AF273" s="10"/>
      <c r="AH273" s="10"/>
      <c r="AI273" s="10"/>
      <c r="AJ273" s="10"/>
      <c r="AK273" s="114">
        <f t="shared" si="17"/>
        <v>0</v>
      </c>
      <c r="AM273" s="167" t="e">
        <f t="shared" si="18"/>
        <v>#DIV/0!</v>
      </c>
      <c r="AN273" s="21"/>
      <c r="AO273" s="13" t="str">
        <f t="shared" si="16"/>
        <v xml:space="preserve">   </v>
      </c>
    </row>
    <row r="274" spans="2:41" ht="27" customHeight="1">
      <c r="B274" s="4"/>
      <c r="C274" s="5"/>
      <c r="D274" s="6"/>
      <c r="E274" s="4"/>
      <c r="F274" s="4"/>
      <c r="G274" s="4"/>
      <c r="H274" s="6"/>
      <c r="I274" s="4"/>
      <c r="N274" s="4"/>
      <c r="Q274" s="14"/>
      <c r="R274" s="1"/>
      <c r="W274" s="22"/>
      <c r="X274" s="10"/>
      <c r="Y274" s="5"/>
      <c r="AA274" s="14"/>
      <c r="AC274" s="14"/>
      <c r="AD274" s="17"/>
      <c r="AF274" s="10"/>
      <c r="AH274" s="10"/>
      <c r="AI274" s="10"/>
      <c r="AJ274" s="10"/>
      <c r="AK274" s="114">
        <f t="shared" si="17"/>
        <v>0</v>
      </c>
      <c r="AM274" s="167" t="e">
        <f t="shared" si="18"/>
        <v>#DIV/0!</v>
      </c>
      <c r="AN274" s="21"/>
      <c r="AO274" s="13" t="str">
        <f t="shared" si="16"/>
        <v xml:space="preserve">   </v>
      </c>
    </row>
    <row r="275" spans="2:41" ht="27" customHeight="1">
      <c r="B275" s="4"/>
      <c r="C275" s="5"/>
      <c r="D275" s="6"/>
      <c r="E275" s="4"/>
      <c r="F275" s="4"/>
      <c r="G275" s="4"/>
      <c r="H275" s="6"/>
      <c r="I275" s="4"/>
      <c r="N275" s="4"/>
      <c r="Q275" s="14"/>
      <c r="R275" s="1"/>
      <c r="W275" s="22"/>
      <c r="X275" s="10"/>
      <c r="Y275" s="5"/>
      <c r="AA275" s="14"/>
      <c r="AC275" s="14"/>
      <c r="AD275" s="17"/>
      <c r="AF275" s="10"/>
      <c r="AH275" s="10"/>
      <c r="AI275" s="10"/>
      <c r="AJ275" s="10"/>
      <c r="AK275" s="114">
        <f t="shared" si="17"/>
        <v>0</v>
      </c>
      <c r="AM275" s="167" t="e">
        <f t="shared" si="18"/>
        <v>#DIV/0!</v>
      </c>
      <c r="AN275" s="21"/>
      <c r="AO275" s="13" t="str">
        <f t="shared" si="16"/>
        <v xml:space="preserve">   </v>
      </c>
    </row>
    <row r="276" spans="2:41" ht="27" customHeight="1">
      <c r="B276" s="4"/>
      <c r="C276" s="5"/>
      <c r="D276" s="6"/>
      <c r="E276" s="4"/>
      <c r="F276" s="4"/>
      <c r="G276" s="4"/>
      <c r="H276" s="6"/>
      <c r="I276" s="4"/>
      <c r="N276" s="4"/>
      <c r="Q276" s="14"/>
      <c r="R276" s="1"/>
      <c r="W276" s="22"/>
      <c r="X276" s="10"/>
      <c r="Y276" s="5"/>
      <c r="AA276" s="14"/>
      <c r="AC276" s="14"/>
      <c r="AD276" s="17"/>
      <c r="AF276" s="10"/>
      <c r="AH276" s="10"/>
      <c r="AI276" s="10"/>
      <c r="AJ276" s="10"/>
      <c r="AK276" s="114">
        <f t="shared" si="17"/>
        <v>0</v>
      </c>
      <c r="AM276" s="167" t="e">
        <f t="shared" si="18"/>
        <v>#DIV/0!</v>
      </c>
      <c r="AN276" s="21"/>
      <c r="AO276" s="13" t="str">
        <f t="shared" si="16"/>
        <v xml:space="preserve">   </v>
      </c>
    </row>
  </sheetData>
  <autoFilter ref="A2:XEO276"/>
  <mergeCells count="8">
    <mergeCell ref="AG1:AH1"/>
    <mergeCell ref="AN1:AS1"/>
    <mergeCell ref="B1:L1"/>
    <mergeCell ref="M1:R1"/>
    <mergeCell ref="S1:X1"/>
    <mergeCell ref="Y1:AD1"/>
    <mergeCell ref="AE1:AF1"/>
    <mergeCell ref="AI1:AJ1"/>
  </mergeCells>
  <phoneticPr fontId="11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DATA!$H$3:$H$13</xm:f>
          </x14:formula1>
          <xm:sqref>N3:N6 N8:N276</xm:sqref>
        </x14:dataValidation>
        <x14:dataValidation type="list" allowBlank="1" showInputMessage="1" showErrorMessage="1">
          <x14:formula1>
            <xm:f>DATA!$C$3:$C$39</xm:f>
          </x14:formula1>
          <xm:sqref>E3 A15:A17 A22 C3:C15 C18:C276</xm:sqref>
        </x14:dataValidation>
        <x14:dataValidation type="list" allowBlank="1" showInputMessage="1" showErrorMessage="1">
          <x14:formula1>
            <xm:f>DATA!$I$3:$I$8</xm:f>
          </x14:formula1>
          <xm:sqref>S3:T4 T5:T6 S5:S276</xm:sqref>
        </x14:dataValidation>
        <x14:dataValidation type="list" allowBlank="1" showInputMessage="1" showErrorMessage="1">
          <x14:formula1>
            <xm:f>DATA!$B$3:$B$14</xm:f>
          </x14:formula1>
          <xm:sqref>B3:B276</xm:sqref>
        </x14:dataValidation>
        <x14:dataValidation type="list" allowBlank="1" showInputMessage="1" showErrorMessage="1">
          <x14:formula1>
            <xm:f>DATA!$F$3:$F$9</xm:f>
          </x14:formula1>
          <xm:sqref>I3:I276</xm:sqref>
        </x14:dataValidation>
        <x14:dataValidation type="list" allowBlank="1" showInputMessage="1" showErrorMessage="1">
          <x14:formula1>
            <xm:f>DATA!$E$3:$E$5</xm:f>
          </x14:formula1>
          <xm:sqref>F3:F276</xm:sqref>
        </x14:dataValidation>
        <x14:dataValidation type="list" allowBlank="1" showInputMessage="1" showErrorMessage="1">
          <x14:formula1>
            <xm:f>DATA!$G$3:$G$8</xm:f>
          </x14:formula1>
          <xm:sqref>K3:K276</xm:sqref>
        </x14:dataValidation>
        <x14:dataValidation type="list" allowBlank="1" showInputMessage="1" showErrorMessage="1">
          <x14:formula1>
            <xm:f>DATA!$D$3:$D$43</xm:f>
          </x14:formula1>
          <xm:sqref>E4:E276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DATA</vt:lpstr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Angelica Nallely Aleman Martinez</dc:creator>
  <cp:lastModifiedBy>Jair Enrique Paredes Apodaca</cp:lastModifiedBy>
  <dcterms:created xsi:type="dcterms:W3CDTF">2023-01-02T14:57:19Z</dcterms:created>
  <dcterms:modified xsi:type="dcterms:W3CDTF">2025-02-18T17:15:59Z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