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Calculations" sheetId="2" r:id="rId5"/>
    <sheet state="visible" name="Company X - Order Report" sheetId="3" r:id="rId6"/>
    <sheet state="visible" name="Company X - SKU Master" sheetId="4" r:id="rId7"/>
    <sheet state="visible" name="Company X - Pincode Zones" sheetId="5" r:id="rId8"/>
    <sheet state="visible" name="Courier Company - Invoice" sheetId="6" r:id="rId9"/>
    <sheet state="visible" name="Courier Company - Rates" sheetId="7" r:id="rId10"/>
  </sheets>
  <definedNames/>
  <calcPr/>
  <extLst>
    <ext uri="GoogleSheetsCustomDataVersion1">
      <go:sheetsCustomData xmlns:go="http://customooxmlschemas.google.com/" r:id="rId11" roundtripDataSignature="AMtx7mjV+R4shrk/jIrZBKwOJ4rMAlolUg=="/>
    </ext>
  </extLst>
</workbook>
</file>

<file path=xl/sharedStrings.xml><?xml version="1.0" encoding="utf-8"?>
<sst xmlns="http://schemas.openxmlformats.org/spreadsheetml/2006/main" count="1743" uniqueCount="426">
  <si>
    <t>Count</t>
  </si>
  <si>
    <t>Amount</t>
  </si>
  <si>
    <t>Total Orders - Correctly Charged</t>
  </si>
  <si>
    <t>Total Orders - Over Charged</t>
  </si>
  <si>
    <t>Total Orders - Under Charged</t>
  </si>
  <si>
    <t>Order ID</t>
  </si>
  <si>
    <t>AWB Number</t>
  </si>
  <si>
    <t>Total weight as per X (KG)</t>
  </si>
  <si>
    <t>Weight slab as per X (KG)</t>
  </si>
  <si>
    <t>Total weight as per Courier Company (KG)</t>
  </si>
  <si>
    <t>Weight slab charged by Courier Company (KG)</t>
  </si>
  <si>
    <t>Delivery Zone as per X</t>
  </si>
  <si>
    <t>Delivery Zone charged by Courier Company</t>
  </si>
  <si>
    <t>Shipment Type</t>
  </si>
  <si>
    <t>Fixed Rate</t>
  </si>
  <si>
    <t>Additional Rate</t>
  </si>
  <si>
    <t>Expected Charge as per X (Rs.)</t>
  </si>
  <si>
    <t xml:space="preserve">Charges Billed by Courier Company (Rs.) </t>
  </si>
  <si>
    <t>Difference Between Expected Charges and Billed Charges (Rs.)</t>
  </si>
  <si>
    <t>2001827036</t>
  </si>
  <si>
    <t>2001825261</t>
  </si>
  <si>
    <t>2001823564</t>
  </si>
  <si>
    <t>2001822466</t>
  </si>
  <si>
    <t>2001821995</t>
  </si>
  <si>
    <t>2001821766</t>
  </si>
  <si>
    <t>2001821750</t>
  </si>
  <si>
    <t>2001821742</t>
  </si>
  <si>
    <t>2001821679</t>
  </si>
  <si>
    <t>2001821502</t>
  </si>
  <si>
    <t>2001821284</t>
  </si>
  <si>
    <t>2001821190</t>
  </si>
  <si>
    <t>2001821185</t>
  </si>
  <si>
    <t>2001820978</t>
  </si>
  <si>
    <t>2001820690</t>
  </si>
  <si>
    <t>2001819252</t>
  </si>
  <si>
    <t>2001818390</t>
  </si>
  <si>
    <t>2001817160</t>
  </si>
  <si>
    <t>2001817093</t>
  </si>
  <si>
    <t>2001816996</t>
  </si>
  <si>
    <t>2001816684</t>
  </si>
  <si>
    <t>2001816131</t>
  </si>
  <si>
    <t>2001815688</t>
  </si>
  <si>
    <t>2001814580</t>
  </si>
  <si>
    <t>2001813009</t>
  </si>
  <si>
    <t>2001812941</t>
  </si>
  <si>
    <t>2001812854</t>
  </si>
  <si>
    <t>2001812838</t>
  </si>
  <si>
    <t>2001812650</t>
  </si>
  <si>
    <t>2001812195</t>
  </si>
  <si>
    <t>2001811809</t>
  </si>
  <si>
    <t>2001811604</t>
  </si>
  <si>
    <t>2001811475</t>
  </si>
  <si>
    <t>2001811466</t>
  </si>
  <si>
    <t>2001811363</t>
  </si>
  <si>
    <t>2001811306</t>
  </si>
  <si>
    <t>2001811305</t>
  </si>
  <si>
    <t>2001811229</t>
  </si>
  <si>
    <t>2001811192</t>
  </si>
  <si>
    <t>2001811153</t>
  </si>
  <si>
    <t>2001811058</t>
  </si>
  <si>
    <t>2001811039</t>
  </si>
  <si>
    <t>2001810697</t>
  </si>
  <si>
    <t>2001810549</t>
  </si>
  <si>
    <t>2001810281</t>
  </si>
  <si>
    <t>2001810125</t>
  </si>
  <si>
    <t>2001810104</t>
  </si>
  <si>
    <t>2001809934</t>
  </si>
  <si>
    <t>2001809917</t>
  </si>
  <si>
    <t>2001809820</t>
  </si>
  <si>
    <t>2001809794</t>
  </si>
  <si>
    <t>2001809592</t>
  </si>
  <si>
    <t>2001809383</t>
  </si>
  <si>
    <t>2001809270</t>
  </si>
  <si>
    <t>2001808992</t>
  </si>
  <si>
    <t>2001808883</t>
  </si>
  <si>
    <t>2001808837</t>
  </si>
  <si>
    <t>2001808832</t>
  </si>
  <si>
    <t>2001808801</t>
  </si>
  <si>
    <t>2001808739</t>
  </si>
  <si>
    <t>2001808679</t>
  </si>
  <si>
    <t>2001808675</t>
  </si>
  <si>
    <t>2001808585</t>
  </si>
  <si>
    <t>2001808542</t>
  </si>
  <si>
    <t>2001808507</t>
  </si>
  <si>
    <t>2001808475</t>
  </si>
  <si>
    <t>2001808295</t>
  </si>
  <si>
    <t>2001808286</t>
  </si>
  <si>
    <t>2001808207</t>
  </si>
  <si>
    <t>2001808118</t>
  </si>
  <si>
    <t>2001808102</t>
  </si>
  <si>
    <t>2001807981</t>
  </si>
  <si>
    <t>2001807976</t>
  </si>
  <si>
    <t>2001807970</t>
  </si>
  <si>
    <t>2001807960</t>
  </si>
  <si>
    <t>2001807956</t>
  </si>
  <si>
    <t>2001807931</t>
  </si>
  <si>
    <t>2001807930</t>
  </si>
  <si>
    <t>2001807852</t>
  </si>
  <si>
    <t>2001807814</t>
  </si>
  <si>
    <t>2001807785</t>
  </si>
  <si>
    <t>2001807613</t>
  </si>
  <si>
    <t>2001807415</t>
  </si>
  <si>
    <t>2001807362</t>
  </si>
  <si>
    <t>2001807329</t>
  </si>
  <si>
    <t>2001807328</t>
  </si>
  <si>
    <t>2001807290</t>
  </si>
  <si>
    <t>2001807241</t>
  </si>
  <si>
    <t>2001807186</t>
  </si>
  <si>
    <t>2001807084</t>
  </si>
  <si>
    <t>2001807058</t>
  </si>
  <si>
    <t>2001807036</t>
  </si>
  <si>
    <t>2001807012</t>
  </si>
  <si>
    <t>2001807004</t>
  </si>
  <si>
    <t>2001806968</t>
  </si>
  <si>
    <t>2001806885</t>
  </si>
  <si>
    <t>2001806828</t>
  </si>
  <si>
    <t>2001806823</t>
  </si>
  <si>
    <t>2001806801</t>
  </si>
  <si>
    <t>2001806776</t>
  </si>
  <si>
    <t>2001806768</t>
  </si>
  <si>
    <t>2001806735</t>
  </si>
  <si>
    <t>2001806733</t>
  </si>
  <si>
    <t>2001806726</t>
  </si>
  <si>
    <t>2001806686</t>
  </si>
  <si>
    <t>2001806652</t>
  </si>
  <si>
    <t>2001806616</t>
  </si>
  <si>
    <t>2001806575</t>
  </si>
  <si>
    <t>2001806567</t>
  </si>
  <si>
    <t>2001806547</t>
  </si>
  <si>
    <t>2001806533</t>
  </si>
  <si>
    <t>2001806471</t>
  </si>
  <si>
    <t>2001806458</t>
  </si>
  <si>
    <t>2001806446</t>
  </si>
  <si>
    <t>2001806408</t>
  </si>
  <si>
    <t>2001806338</t>
  </si>
  <si>
    <t>2001806304</t>
  </si>
  <si>
    <t>2001806273</t>
  </si>
  <si>
    <t>2001806251</t>
  </si>
  <si>
    <t>2001806233</t>
  </si>
  <si>
    <t>2001806232</t>
  </si>
  <si>
    <t>2001806229</t>
  </si>
  <si>
    <t>2001806226</t>
  </si>
  <si>
    <t>2001806210</t>
  </si>
  <si>
    <t>ExternOrderNo</t>
  </si>
  <si>
    <t>SKU</t>
  </si>
  <si>
    <t>Order Qty</t>
  </si>
  <si>
    <t>Total Weight</t>
  </si>
  <si>
    <t>Concatenated_Pincode</t>
  </si>
  <si>
    <t>Zone</t>
  </si>
  <si>
    <t>Type of Shipment</t>
  </si>
  <si>
    <t>1.00</t>
  </si>
  <si>
    <t>GIFTBOX202002</t>
  </si>
  <si>
    <t>2.00</t>
  </si>
  <si>
    <t>SACHETS001</t>
  </si>
  <si>
    <t>4.00</t>
  </si>
  <si>
    <t>3.00</t>
  </si>
  <si>
    <t>8.00</t>
  </si>
  <si>
    <t>GIFTBOX202003</t>
  </si>
  <si>
    <t>GIFTBOX202004</t>
  </si>
  <si>
    <t>GIFTBOX202001</t>
  </si>
  <si>
    <t>6.00</t>
  </si>
  <si>
    <t>Weight (g)</t>
  </si>
  <si>
    <t>Warehouse Pincode</t>
  </si>
  <si>
    <t>Customer Pincode</t>
  </si>
  <si>
    <t>concatenate_pincode</t>
  </si>
  <si>
    <t>d</t>
  </si>
  <si>
    <t>b</t>
  </si>
  <si>
    <t>e</t>
  </si>
  <si>
    <t>AWB Code</t>
  </si>
  <si>
    <t>Charged Weight</t>
  </si>
  <si>
    <t>Concate_Pincode</t>
  </si>
  <si>
    <t>Billing Amount (Rs.)</t>
  </si>
  <si>
    <t>1091117222124</t>
  </si>
  <si>
    <t>507101</t>
  </si>
  <si>
    <t>Forward charges</t>
  </si>
  <si>
    <t>1091117222194</t>
  </si>
  <si>
    <t>486886</t>
  </si>
  <si>
    <t>1091117222931</t>
  </si>
  <si>
    <t>532484</t>
  </si>
  <si>
    <t>1091117223244</t>
  </si>
  <si>
    <t>143001</t>
  </si>
  <si>
    <t>1091117229345</t>
  </si>
  <si>
    <t>515591</t>
  </si>
  <si>
    <t>1091117229555</t>
  </si>
  <si>
    <t>326502</t>
  </si>
  <si>
    <t>1091117229776</t>
  </si>
  <si>
    <t>208019</t>
  </si>
  <si>
    <t>1091117323112</t>
  </si>
  <si>
    <t>140301</t>
  </si>
  <si>
    <t>1091117323812</t>
  </si>
  <si>
    <t>396001</t>
  </si>
  <si>
    <t>1091117324206</t>
  </si>
  <si>
    <t>711106</t>
  </si>
  <si>
    <t>1091117326612</t>
  </si>
  <si>
    <t>284001</t>
  </si>
  <si>
    <t>1091117327172</t>
  </si>
  <si>
    <t>441601</t>
  </si>
  <si>
    <t>1091117327275</t>
  </si>
  <si>
    <t>248006</t>
  </si>
  <si>
    <t>1091117327312</t>
  </si>
  <si>
    <t>485001</t>
  </si>
  <si>
    <t>1091117327695</t>
  </si>
  <si>
    <t>845438</t>
  </si>
  <si>
    <t>1091117435005</t>
  </si>
  <si>
    <t>463106</t>
  </si>
  <si>
    <t>1091117435134</t>
  </si>
  <si>
    <t>1091117435370</t>
  </si>
  <si>
    <t>495671</t>
  </si>
  <si>
    <t>1091117435661</t>
  </si>
  <si>
    <t>673002</t>
  </si>
  <si>
    <t>Forward and RTO charges</t>
  </si>
  <si>
    <t>1091117436383</t>
  </si>
  <si>
    <t>208002</t>
  </si>
  <si>
    <t>1091117436464</t>
  </si>
  <si>
    <t>416010</t>
  </si>
  <si>
    <t>1091117437050</t>
  </si>
  <si>
    <t>226010</t>
  </si>
  <si>
    <t>1091117327496</t>
  </si>
  <si>
    <t>400705</t>
  </si>
  <si>
    <t>1091118547832</t>
  </si>
  <si>
    <t>262405</t>
  </si>
  <si>
    <t>1091119398844</t>
  </si>
  <si>
    <t>394210</t>
  </si>
  <si>
    <t>1091119630264</t>
  </si>
  <si>
    <t>411014</t>
  </si>
  <si>
    <t>1091120014461</t>
  </si>
  <si>
    <t>783301</t>
  </si>
  <si>
    <t>1091120959015</t>
  </si>
  <si>
    <t>486661</t>
  </si>
  <si>
    <t>1091121485824</t>
  </si>
  <si>
    <t>244001</t>
  </si>
  <si>
    <t>1091121666133</t>
  </si>
  <si>
    <t>492001</t>
  </si>
  <si>
    <t>1091121981575</t>
  </si>
  <si>
    <t>517128</t>
  </si>
  <si>
    <t>1091117957780</t>
  </si>
  <si>
    <t>562110</t>
  </si>
  <si>
    <t>1091121482593</t>
  </si>
  <si>
    <t>831006</t>
  </si>
  <si>
    <t>1091117221940</t>
  </si>
  <si>
    <t>140604</t>
  </si>
  <si>
    <t>1091117222065</t>
  </si>
  <si>
    <t>723146</t>
  </si>
  <si>
    <t>1091117222080</t>
  </si>
  <si>
    <t>421204</t>
  </si>
  <si>
    <t>1091117222135</t>
  </si>
  <si>
    <t>263139</t>
  </si>
  <si>
    <t>1091117222146</t>
  </si>
  <si>
    <t>743263</t>
  </si>
  <si>
    <t>1091117222570</t>
  </si>
  <si>
    <t>392150</t>
  </si>
  <si>
    <t>1091117223211</t>
  </si>
  <si>
    <t>382830</t>
  </si>
  <si>
    <t>1091117224353</t>
  </si>
  <si>
    <t>711303</t>
  </si>
  <si>
    <t>1091117224611</t>
  </si>
  <si>
    <t>283102</t>
  </si>
  <si>
    <t>1091117224902</t>
  </si>
  <si>
    <t>370201</t>
  </si>
  <si>
    <t>1091117225016</t>
  </si>
  <si>
    <t>248001</t>
  </si>
  <si>
    <t>1091117225484</t>
  </si>
  <si>
    <t>144001</t>
  </si>
  <si>
    <t>1091117226221</t>
  </si>
  <si>
    <t>403401</t>
  </si>
  <si>
    <t>1091117226674</t>
  </si>
  <si>
    <t>452001</t>
  </si>
  <si>
    <t>1091117226711</t>
  </si>
  <si>
    <t>721636</t>
  </si>
  <si>
    <t>1091117226910</t>
  </si>
  <si>
    <t>831002</t>
  </si>
  <si>
    <t>1091117227573</t>
  </si>
  <si>
    <t>226004</t>
  </si>
  <si>
    <t>1091117227816</t>
  </si>
  <si>
    <t>1091117229290</t>
  </si>
  <si>
    <t>410206</t>
  </si>
  <si>
    <t>1091117323005</t>
  </si>
  <si>
    <t>516503</t>
  </si>
  <si>
    <t>1091117323215</t>
  </si>
  <si>
    <t>742103</t>
  </si>
  <si>
    <t>1091117324394</t>
  </si>
  <si>
    <t>452018</t>
  </si>
  <si>
    <t>1091117325094</t>
  </si>
  <si>
    <t>208001</t>
  </si>
  <si>
    <t>1091117616121</t>
  </si>
  <si>
    <t>244713</t>
  </si>
  <si>
    <t>1091117795531</t>
  </si>
  <si>
    <t>580007</t>
  </si>
  <si>
    <t>1091117795623</t>
  </si>
  <si>
    <t>360005</t>
  </si>
  <si>
    <t>1091117223351</t>
  </si>
  <si>
    <t>313027</t>
  </si>
  <si>
    <t>1091117324011</t>
  </si>
  <si>
    <t>341001</t>
  </si>
  <si>
    <t>1091117327570</t>
  </si>
  <si>
    <t>332715</t>
  </si>
  <si>
    <t>1091117435602</t>
  </si>
  <si>
    <t>302031</t>
  </si>
  <si>
    <t>1091117437680</t>
  </si>
  <si>
    <t>335001</t>
  </si>
  <si>
    <t>1091117804200</t>
  </si>
  <si>
    <t>334004</t>
  </si>
  <si>
    <t>1091117957533</t>
  </si>
  <si>
    <t>321001</t>
  </si>
  <si>
    <t>1091117957942</t>
  </si>
  <si>
    <t>324001</t>
  </si>
  <si>
    <t>1091117958395</t>
  </si>
  <si>
    <t>321608</t>
  </si>
  <si>
    <t>1091118001865</t>
  </si>
  <si>
    <t>302002</t>
  </si>
  <si>
    <t>1091118009786</t>
  </si>
  <si>
    <t>311011</t>
  </si>
  <si>
    <t>1091118548333</t>
  </si>
  <si>
    <t>306302</t>
  </si>
  <si>
    <t>1091118553701</t>
  </si>
  <si>
    <t>313001</t>
  </si>
  <si>
    <t>1091118591534</t>
  </si>
  <si>
    <t>1091118925110</t>
  </si>
  <si>
    <t>322255</t>
  </si>
  <si>
    <t>1091119169701</t>
  </si>
  <si>
    <t>302017</t>
  </si>
  <si>
    <t>1091119367193</t>
  </si>
  <si>
    <t>1091119429202</t>
  </si>
  <si>
    <t>335512</t>
  </si>
  <si>
    <t>1091120959225</t>
  </si>
  <si>
    <t>1091120962515</t>
  </si>
  <si>
    <t>1091121031745</t>
  </si>
  <si>
    <t>307026</t>
  </si>
  <si>
    <t>1091121034114</t>
  </si>
  <si>
    <t>327025</t>
  </si>
  <si>
    <t>1091121034350</t>
  </si>
  <si>
    <t>313333</t>
  </si>
  <si>
    <t>1091121034641</t>
  </si>
  <si>
    <t>1091121183730</t>
  </si>
  <si>
    <t>342008</t>
  </si>
  <si>
    <t>1091121185863</t>
  </si>
  <si>
    <t>314401</t>
  </si>
  <si>
    <t>1091121305541</t>
  </si>
  <si>
    <t>342301</t>
  </si>
  <si>
    <t>1091121306101</t>
  </si>
  <si>
    <t>313003</t>
  </si>
  <si>
    <t>1091118004245</t>
  </si>
  <si>
    <t>173212</t>
  </si>
  <si>
    <t>1091120352712</t>
  </si>
  <si>
    <t>174101</t>
  </si>
  <si>
    <t>1091122418320</t>
  </si>
  <si>
    <t>173213</t>
  </si>
  <si>
    <t>1091117222360</t>
  </si>
  <si>
    <t>1091117227116</t>
  </si>
  <si>
    <t>322201</t>
  </si>
  <si>
    <t>1091117228133</t>
  </si>
  <si>
    <t>314001</t>
  </si>
  <si>
    <t>1091117228192</t>
  </si>
  <si>
    <t>331022</t>
  </si>
  <si>
    <t>1091117229183</t>
  </si>
  <si>
    <t>305801</t>
  </si>
  <si>
    <t>1091117324346</t>
  </si>
  <si>
    <t>335502</t>
  </si>
  <si>
    <t>1091117326424</t>
  </si>
  <si>
    <t>306116</t>
  </si>
  <si>
    <t>1091117326925</t>
  </si>
  <si>
    <t>311001</t>
  </si>
  <si>
    <t>1091117327474</t>
  </si>
  <si>
    <t>302019</t>
  </si>
  <si>
    <t>1091117333100</t>
  </si>
  <si>
    <t>302039</t>
  </si>
  <si>
    <t>1091117333251</t>
  </si>
  <si>
    <t>335803</t>
  </si>
  <si>
    <t>1091117436346</t>
  </si>
  <si>
    <t>1091117436652</t>
  </si>
  <si>
    <t>175101</t>
  </si>
  <si>
    <t>1091117437035</t>
  </si>
  <si>
    <t>303903</t>
  </si>
  <si>
    <t>1091117437293</t>
  </si>
  <si>
    <t>342012</t>
  </si>
  <si>
    <t>1091117437864</t>
  </si>
  <si>
    <t>334001</t>
  </si>
  <si>
    <t>1091117437890</t>
  </si>
  <si>
    <t>1091117438074</t>
  </si>
  <si>
    <t>302012</t>
  </si>
  <si>
    <t>1091117611501</t>
  </si>
  <si>
    <t>342014</t>
  </si>
  <si>
    <t>1091117613962</t>
  </si>
  <si>
    <t>324005</t>
  </si>
  <si>
    <t>1091117803511</t>
  </si>
  <si>
    <t>302001</t>
  </si>
  <si>
    <t>1091117804314</t>
  </si>
  <si>
    <t>302004</t>
  </si>
  <si>
    <t>1091117805390</t>
  </si>
  <si>
    <t>302018</t>
  </si>
  <si>
    <t>1091117806263</t>
  </si>
  <si>
    <t>1091117807140</t>
  </si>
  <si>
    <t>324008</t>
  </si>
  <si>
    <t>1091117904860</t>
  </si>
  <si>
    <t>302020</t>
  </si>
  <si>
    <t>1091117905022</t>
  </si>
  <si>
    <t>1091117958163</t>
  </si>
  <si>
    <t>1091118442390</t>
  </si>
  <si>
    <t>1091118551656</t>
  </si>
  <si>
    <t>325207</t>
  </si>
  <si>
    <t>1091117614452</t>
  </si>
  <si>
    <t>303702</t>
  </si>
  <si>
    <t>1091120922803</t>
  </si>
  <si>
    <t>313301</t>
  </si>
  <si>
    <t>1091121844806</t>
  </si>
  <si>
    <t>1091121846136</t>
  </si>
  <si>
    <t>fwd_a_fixed</t>
  </si>
  <si>
    <t>fwd_a_additional</t>
  </si>
  <si>
    <t>fwd_b_fixed</t>
  </si>
  <si>
    <t>fwd_b_additional</t>
  </si>
  <si>
    <t>fwd_c_fixed</t>
  </si>
  <si>
    <t>fwd_c_additional</t>
  </si>
  <si>
    <t>fwd_d_fixed</t>
  </si>
  <si>
    <t>fwd_d_additional</t>
  </si>
  <si>
    <t>fwd_e_fixed</t>
  </si>
  <si>
    <t>fwd_e_additional</t>
  </si>
  <si>
    <t>rto_a_fixed</t>
  </si>
  <si>
    <t>rto_a_additional</t>
  </si>
  <si>
    <t>rto_b_fixed</t>
  </si>
  <si>
    <t>rto_b_additional</t>
  </si>
  <si>
    <t>rto_c_fixed</t>
  </si>
  <si>
    <t>rto_c_additional</t>
  </si>
  <si>
    <t>rto_d_fixed</t>
  </si>
  <si>
    <t>rto_d_additional</t>
  </si>
  <si>
    <t>rto_e_fixed</t>
  </si>
  <si>
    <t>rto_e_additional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</si>
</sst>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color theme="1"/>
      <name val="Calibri"/>
    </font>
    <font>
      <b/>
      <color theme="1"/>
      <name val="Calibri"/>
    </font>
    <font>
      <sz val="11.0"/>
      <color theme="1"/>
      <name val="Calibri"/>
    </font>
    <font>
      <sz val="9.0"/>
      <color rgb="FF000000"/>
      <name val="Calibri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2" fontId="2" numFmtId="0" xfId="0" applyAlignment="1" applyBorder="1" applyFill="1" applyFont="1">
      <alignment horizontal="center"/>
    </xf>
    <xf borderId="0" fillId="2" fontId="2" numFmtId="0" xfId="0" applyFont="1"/>
    <xf borderId="0" fillId="2" fontId="2" numFmtId="2" xfId="0" applyFont="1" applyNumberFormat="1"/>
    <xf borderId="1" fillId="0" fontId="3" numFmtId="0" xfId="0" applyBorder="1" applyFont="1"/>
    <xf borderId="1" fillId="0" fontId="1" numFmtId="2" xfId="0" applyBorder="1" applyFont="1" applyNumberFormat="1"/>
    <xf borderId="1" fillId="3" fontId="4" numFmtId="0" xfId="0" applyBorder="1" applyFill="1" applyFont="1"/>
    <xf borderId="0" fillId="0" fontId="1" numFmtId="2" xfId="0" applyFont="1" applyNumberFormat="1"/>
    <xf borderId="1" fillId="2" fontId="5" numFmtId="0" xfId="0" applyAlignment="1" applyBorder="1" applyFont="1">
      <alignment horizontal="center"/>
    </xf>
    <xf borderId="0" fillId="0" fontId="3" numFmtId="0" xfId="0" applyFont="1"/>
    <xf borderId="1" fillId="2" fontId="2" numFmtId="4" xfId="0" applyAlignment="1" applyBorder="1" applyFont="1" applyNumberFormat="1">
      <alignment horizontal="center"/>
    </xf>
    <xf borderId="1" fillId="0" fontId="1" numFmtId="4" xfId="0" applyBorder="1" applyFont="1" applyNumberFormat="1"/>
    <xf borderId="0" fillId="0" fontId="1" numFmtId="4" xfId="0" applyFont="1" applyNumberFormat="1"/>
    <xf borderId="1" fillId="0" fontId="3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86"/>
    <col customWidth="1" min="2" max="26" width="8.71"/>
  </cols>
  <sheetData>
    <row r="1">
      <c r="A1" s="1"/>
      <c r="B1" s="2" t="s">
        <v>0</v>
      </c>
      <c r="C1" s="2" t="s">
        <v>1</v>
      </c>
    </row>
    <row r="2">
      <c r="A2" s="1" t="s">
        <v>2</v>
      </c>
      <c r="B2" s="1">
        <f>countif(Calculations!N:N,0)</f>
        <v>30</v>
      </c>
      <c r="C2" s="1">
        <f>sumif(Calculations!N:N,0,Calculations!M:M)</f>
        <v>2941</v>
      </c>
    </row>
    <row r="3">
      <c r="A3" s="1" t="s">
        <v>3</v>
      </c>
      <c r="B3" s="1">
        <f>countif(Calculations!N:N,"&lt;0")</f>
        <v>89</v>
      </c>
      <c r="C3" s="1">
        <f>sumif(Calculations!N:N,"&lt;0",Calculations!N:N)</f>
        <v>-3359.1</v>
      </c>
    </row>
    <row r="4">
      <c r="A4" s="1" t="s">
        <v>4</v>
      </c>
      <c r="B4" s="1">
        <f>countif(Calculations!N:N,"&gt;0")</f>
        <v>5</v>
      </c>
      <c r="C4" s="1">
        <f>sumif(Calculations!N:N,"&gt;0",Calculations!N:N)</f>
        <v>254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15.0"/>
    <col customWidth="1" min="3" max="3" width="24.0"/>
    <col customWidth="1" min="4" max="4" width="23.43"/>
    <col customWidth="1" min="5" max="5" width="38.71"/>
    <col customWidth="1" min="6" max="6" width="42.57"/>
    <col customWidth="1" min="7" max="7" width="20.86"/>
    <col customWidth="1" min="8" max="8" width="40.0"/>
    <col customWidth="1" min="9" max="9" width="22.86"/>
    <col customWidth="1" min="10" max="10" width="9.86"/>
    <col customWidth="1" min="11" max="11" width="14.14"/>
    <col customWidth="1" min="12" max="12" width="28.0"/>
    <col customWidth="1" min="13" max="13" width="37.57"/>
    <col customWidth="1" min="14" max="14" width="57.57"/>
    <col customWidth="1" min="15" max="29" width="8.71"/>
  </cols>
  <sheetData>
    <row r="1">
      <c r="A1" s="3" t="s">
        <v>5</v>
      </c>
      <c r="B1" s="3" t="s">
        <v>6</v>
      </c>
      <c r="C1" s="4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</row>
    <row r="2">
      <c r="A2" s="1" t="s">
        <v>19</v>
      </c>
      <c r="B2" s="5" t="str">
        <f>iferror(vlookup(A2,'Courier Company - Invoice'!$A:$I,2,0),"NA")</f>
        <v>1091122418320</v>
      </c>
      <c r="C2" s="6">
        <f>round((sumif('Company X - Order Report'!$A$1:$A$401,A2,'Company X - Order Report'!$E$1:$E$401))/1000,2)</f>
        <v>1.68</v>
      </c>
      <c r="D2" s="1">
        <f t="shared" ref="D2:D125" si="1">if(mod(C2,0.5)=0,quotient(C2,0.5)*0.5,(quotient(C2,0.5)*0.5)+0.5)</f>
        <v>2</v>
      </c>
      <c r="E2" s="7">
        <f>(sumif('Courier Company - Invoice'!$A$1:$A$125,A2,'Courier Company - Invoice'!$C$1:$C$125))</f>
        <v>1.6</v>
      </c>
      <c r="F2" s="1">
        <f t="shared" ref="F2:F125" si="2">if(mod(E2,0.5)=0,quotient(E2,0.5)*0.5,(quotient(E2,0.5)*0.5)+0.5)</f>
        <v>2</v>
      </c>
      <c r="G2" s="1" t="str">
        <f>upper(iferror(vlookup(A2,'Company X - Order Report'!A:G,7,0),"NA"))</f>
        <v>E</v>
      </c>
      <c r="H2" s="1" t="str">
        <f>upper(iferror(vlookup(A2,'Courier Company - Invoice'!A:G,7,0),"NA"))</f>
        <v>B</v>
      </c>
      <c r="I2" s="1" t="str">
        <f>iferror(vlookup(A2,'Company X - Order Report'!$A:$H,8,0),"NA")</f>
        <v>Forward charges</v>
      </c>
      <c r="J2" s="1">
        <f>IF(and(G2="A",I2="Forward charges"),'Courier Company - Rates'!$A$2,
if(and(G2="B",I2="Forward charges"),'Courier Company - Rates'!$C$2,
if(and(G2="C",I2="Forward charges"),'Courier Company - Rates'!$E$2,
if(and(G2="D",I2="Forward charges"),'Courier Company - Rates'!$G$2,
if(and(G2="E",I2="Forward charges"),'Courier Company - Rates'!$I$2,
if(and(G2="A",I2="Forward and RTO charges"),'Courier Company - Rates'!$K$2,
if(and(G2="B",I2="Forward and RTO charges"),'Courier Company - Rates'!$M$2,
if(and(G2="C",I2="Forward and RTO charges"),'Courier Company - Rates'!$O$2,
if(and(G2="D",I2="Forward and RTO charges"),'Courier Company - Rates'!$Q$2,
'Courier Company - Rates'!$S$2)))))))))</f>
        <v>56.6</v>
      </c>
      <c r="K2" s="1">
        <f>IF(and(G2="A",I2="Forward charges"),'Courier Company - Rates'!$B$2,
if(and(G2="B",I2="Forward charges"),'Courier Company - Rates'!$D$2,
if(and(G2="C",I2="Forward charges"),'Courier Company - Rates'!$F$2,
if(and(G2="D",I2="Forward charges"),'Courier Company - Rates'!$H$2,
if(and(G2="E",I2="Forward charges"),'Courier Company - Rates'!$J$2,
if(and(G2="A",I2="Forward and RTO charges"),'Courier Company - Rates'!$L$2,
if(and(G2="B",I2="Forward and RTO charges"),'Courier Company - Rates'!$N$2,
if(and(G2="C",I2="Forward and RTO charges"),'Courier Company - Rates'!$P$2,
if(and(G2="D",I2="Forward and RTO charges"),'Courier Company - Rates'!$R$2,
'Courier Company - Rates'!$T$2)))))))))</f>
        <v>55.5</v>
      </c>
      <c r="L2" s="1">
        <f t="shared" ref="L2:L125" si="3">if(E2&lt;=0.5,J2,
if(and(mod(E2-0.5,0.5)=0),J2+(quotient(E2-0.5,0.5)*K2),(J2+(quotient(E2-0.5,0.5)+1)*K2)
))</f>
        <v>223.1</v>
      </c>
      <c r="M2" s="1">
        <f>iferror(vlookup(A2,'Courier Company - Invoice'!$A:$I,9,0),"NA")</f>
        <v>117.9</v>
      </c>
      <c r="N2" s="1">
        <f t="shared" ref="N2:N125" si="4">L2-M2</f>
        <v>105.2</v>
      </c>
    </row>
    <row r="3">
      <c r="A3" s="1" t="s">
        <v>20</v>
      </c>
      <c r="B3" s="5" t="str">
        <f>iferror(vlookup(A3,'Courier Company - Invoice'!$A:$I,2,0),"NA")</f>
        <v>1091121981575</v>
      </c>
      <c r="C3" s="6">
        <f>round((sumif('Company X - Order Report'!$A$1:$A$401,A3,'Company X - Order Report'!$E$1:$E$401))/1000,2)</f>
        <v>1.56</v>
      </c>
      <c r="D3" s="1">
        <f t="shared" si="1"/>
        <v>2</v>
      </c>
      <c r="E3" s="7">
        <f>(sumif('Courier Company - Invoice'!$A$1:$A$125,A3,'Courier Company - Invoice'!$C$1:$C$125))</f>
        <v>1.6</v>
      </c>
      <c r="F3" s="1">
        <f t="shared" si="2"/>
        <v>2</v>
      </c>
      <c r="G3" s="1" t="str">
        <f>upper(iferror(vlookup(A3,'Company X - Order Report'!A:G,7,0),"NA"))</f>
        <v>D</v>
      </c>
      <c r="H3" s="1" t="str">
        <f>upper(iferror(vlookup(A3,'Courier Company - Invoice'!A:G,7,0),"NA"))</f>
        <v>D</v>
      </c>
      <c r="I3" s="1" t="str">
        <f>iferror(vlookup(A3,'Company X - Order Report'!$A:$H,8,0),"NA")</f>
        <v>Forward and RTO charges</v>
      </c>
      <c r="J3" s="1">
        <f>IF(and(G3="A",I3="Forward charges"),'Courier Company - Rates'!$A$2,
if(and(G3="B",I3="Forward charges"),'Courier Company - Rates'!$C$2,
if(and(G3="C",I3="Forward charges"),'Courier Company - Rates'!$E$2,
if(and(G3="D",I3="Forward charges"),'Courier Company - Rates'!$G$2,
if(and(G3="E",I3="Forward charges"),'Courier Company - Rates'!$I$2,
if(and(G3="A",I3="Forward and RTO charges"),'Courier Company - Rates'!$K$2,
if(and(G3="B",I3="Forward and RTO charges"),'Courier Company - Rates'!$M$2,
if(and(G3="C",I3="Forward and RTO charges"),'Courier Company - Rates'!$O$2,
if(and(G3="D",I3="Forward and RTO charges"),'Courier Company - Rates'!$Q$2,
'Courier Company - Rates'!$S$2)))))))))</f>
        <v>41.3</v>
      </c>
      <c r="K3" s="1">
        <f>IF(and(G3="A",I3="Forward charges"),'Courier Company - Rates'!$B$2,
if(and(G3="B",I3="Forward charges"),'Courier Company - Rates'!$D$2,
if(and(G3="C",I3="Forward charges"),'Courier Company - Rates'!$F$2,
if(and(G3="D",I3="Forward charges"),'Courier Company - Rates'!$H$2,
if(and(G3="E",I3="Forward charges"),'Courier Company - Rates'!$J$2,
if(and(G3="A",I3="Forward and RTO charges"),'Courier Company - Rates'!$L$2,
if(and(G3="B",I3="Forward and RTO charges"),'Courier Company - Rates'!$N$2,
if(and(G3="C",I3="Forward and RTO charges"),'Courier Company - Rates'!$P$2,
if(and(G3="D",I3="Forward and RTO charges"),'Courier Company - Rates'!$R$2,
'Courier Company - Rates'!$T$2)))))))))</f>
        <v>44.8</v>
      </c>
      <c r="L3" s="1">
        <f t="shared" si="3"/>
        <v>175.7</v>
      </c>
      <c r="M3" s="1">
        <f>iferror(vlookup(A3,'Courier Company - Invoice'!$A:$I,9,0),"NA")</f>
        <v>345</v>
      </c>
      <c r="N3" s="1">
        <f t="shared" si="4"/>
        <v>-169.3</v>
      </c>
    </row>
    <row r="4">
      <c r="A4" s="1" t="s">
        <v>21</v>
      </c>
      <c r="B4" s="5" t="str">
        <f>iferror(vlookup(A4,'Courier Company - Invoice'!$A:$I,2,0),"NA")</f>
        <v>1091121666133</v>
      </c>
      <c r="C4" s="6">
        <f>round((sumif('Company X - Order Report'!$A$1:$A$401,A4,'Company X - Order Report'!$E$1:$E$401))/1000,2)</f>
        <v>0.67</v>
      </c>
      <c r="D4" s="1">
        <f t="shared" si="1"/>
        <v>1</v>
      </c>
      <c r="E4" s="7">
        <f>(sumif('Courier Company - Invoice'!$A$1:$A$125,A4,'Courier Company - Invoice'!$C$1:$C$125))</f>
        <v>0.7</v>
      </c>
      <c r="F4" s="1">
        <f t="shared" si="2"/>
        <v>1</v>
      </c>
      <c r="G4" s="1" t="str">
        <f>upper(iferror(vlookup(A4,'Company X - Order Report'!A:G,7,0),"NA"))</f>
        <v>D</v>
      </c>
      <c r="H4" s="1" t="str">
        <f>upper(iferror(vlookup(A4,'Courier Company - Invoice'!A:G,7,0),"NA"))</f>
        <v>D</v>
      </c>
      <c r="I4" s="1" t="str">
        <f>iferror(vlookup(A4,'Company X - Order Report'!$A:$H,8,0),"NA")</f>
        <v>Forward and RTO charges</v>
      </c>
      <c r="J4" s="1">
        <f>IF(and(G4="A",I4="Forward charges"),'Courier Company - Rates'!$A$2,
if(and(G4="B",I4="Forward charges"),'Courier Company - Rates'!$C$2,
if(and(G4="C",I4="Forward charges"),'Courier Company - Rates'!$E$2,
if(and(G4="D",I4="Forward charges"),'Courier Company - Rates'!$G$2,
if(and(G4="E",I4="Forward charges"),'Courier Company - Rates'!$I$2,
if(and(G4="A",I4="Forward and RTO charges"),'Courier Company - Rates'!$K$2,
if(and(G4="B",I4="Forward and RTO charges"),'Courier Company - Rates'!$M$2,
if(and(G4="C",I4="Forward and RTO charges"),'Courier Company - Rates'!$O$2,
if(and(G4="D",I4="Forward and RTO charges"),'Courier Company - Rates'!$Q$2,
'Courier Company - Rates'!$S$2)))))))))</f>
        <v>41.3</v>
      </c>
      <c r="K4" s="1">
        <f>IF(and(G4="A",I4="Forward charges"),'Courier Company - Rates'!$B$2,
if(and(G4="B",I4="Forward charges"),'Courier Company - Rates'!$D$2,
if(and(G4="C",I4="Forward charges"),'Courier Company - Rates'!$F$2,
if(and(G4="D",I4="Forward charges"),'Courier Company - Rates'!$H$2,
if(and(G4="E",I4="Forward charges"),'Courier Company - Rates'!$J$2,
if(and(G4="A",I4="Forward and RTO charges"),'Courier Company - Rates'!$L$2,
if(and(G4="B",I4="Forward and RTO charges"),'Courier Company - Rates'!$N$2,
if(and(G4="C",I4="Forward and RTO charges"),'Courier Company - Rates'!$P$2,
if(and(G4="D",I4="Forward and RTO charges"),'Courier Company - Rates'!$R$2,
'Courier Company - Rates'!$T$2)))))))))</f>
        <v>44.8</v>
      </c>
      <c r="L4" s="1">
        <f t="shared" si="3"/>
        <v>86.1</v>
      </c>
      <c r="M4" s="1">
        <f>iferror(vlookup(A4,'Courier Company - Invoice'!$A:$I,9,0),"NA")</f>
        <v>172.8</v>
      </c>
      <c r="N4" s="1">
        <f t="shared" si="4"/>
        <v>-86.7</v>
      </c>
    </row>
    <row r="5">
      <c r="A5" s="1" t="s">
        <v>22</v>
      </c>
      <c r="B5" s="5" t="str">
        <f>iferror(vlookup(A5,'Courier Company - Invoice'!$A:$I,2,0),"NA")</f>
        <v>1091121305541</v>
      </c>
      <c r="C5" s="6">
        <f>round((sumif('Company X - Order Report'!$A$1:$A$401,A5,'Company X - Order Report'!$E$1:$E$401))/1000,2)</f>
        <v>1.38</v>
      </c>
      <c r="D5" s="1">
        <f t="shared" si="1"/>
        <v>1.5</v>
      </c>
      <c r="E5" s="7">
        <f>(sumif('Courier Company - Invoice'!$A$1:$A$125,A5,'Courier Company - Invoice'!$C$1:$C$125))</f>
        <v>1.1</v>
      </c>
      <c r="F5" s="1">
        <f t="shared" si="2"/>
        <v>1.5</v>
      </c>
      <c r="G5" s="1" t="str">
        <f>upper(iferror(vlookup(A5,'Company X - Order Report'!A:G,7,0),"NA"))</f>
        <v>B</v>
      </c>
      <c r="H5" s="1" t="str">
        <f>upper(iferror(vlookup(A5,'Courier Company - Invoice'!A:G,7,0),"NA"))</f>
        <v>D</v>
      </c>
      <c r="I5" s="1" t="str">
        <f>iferror(vlookup(A5,'Company X - Order Report'!$A:$H,8,0),"NA")</f>
        <v>Forward charges</v>
      </c>
      <c r="J5" s="1">
        <f>IF(and(G5="A",I5="Forward charges"),'Courier Company - Rates'!$A$2,
if(and(G5="B",I5="Forward charges"),'Courier Company - Rates'!$C$2,
if(and(G5="C",I5="Forward charges"),'Courier Company - Rates'!$E$2,
if(and(G5="D",I5="Forward charges"),'Courier Company - Rates'!$G$2,
if(and(G5="E",I5="Forward charges"),'Courier Company - Rates'!$I$2,
if(and(G5="A",I5="Forward and RTO charges"),'Courier Company - Rates'!$K$2,
if(and(G5="B",I5="Forward and RTO charges"),'Courier Company - Rates'!$M$2,
if(and(G5="C",I5="Forward and RTO charges"),'Courier Company - Rates'!$O$2,
if(and(G5="D",I5="Forward and RTO charges"),'Courier Company - Rates'!$Q$2,
'Courier Company - Rates'!$S$2)))))))))</f>
        <v>33</v>
      </c>
      <c r="K5" s="1">
        <f>IF(and(G5="A",I5="Forward charges"),'Courier Company - Rates'!$B$2,
if(and(G5="B",I5="Forward charges"),'Courier Company - Rates'!$D$2,
if(and(G5="C",I5="Forward charges"),'Courier Company - Rates'!$F$2,
if(and(G5="D",I5="Forward charges"),'Courier Company - Rates'!$H$2,
if(and(G5="E",I5="Forward charges"),'Courier Company - Rates'!$J$2,
if(and(G5="A",I5="Forward and RTO charges"),'Courier Company - Rates'!$L$2,
if(and(G5="B",I5="Forward and RTO charges"),'Courier Company - Rates'!$N$2,
if(and(G5="C",I5="Forward and RTO charges"),'Courier Company - Rates'!$P$2,
if(and(G5="D",I5="Forward and RTO charges"),'Courier Company - Rates'!$R$2,
'Courier Company - Rates'!$T$2)))))))))</f>
        <v>28.3</v>
      </c>
      <c r="L5" s="1">
        <f t="shared" si="3"/>
        <v>89.6</v>
      </c>
      <c r="M5" s="1">
        <f>iferror(vlookup(A5,'Courier Company - Invoice'!$A:$I,9,0),"NA")</f>
        <v>135</v>
      </c>
      <c r="N5" s="1">
        <f t="shared" si="4"/>
        <v>-45.4</v>
      </c>
    </row>
    <row r="6">
      <c r="A6" s="1" t="s">
        <v>23</v>
      </c>
      <c r="B6" s="5" t="str">
        <f>iferror(vlookup(A6,'Courier Company - Invoice'!$A:$I,2,0),"NA")</f>
        <v>1091121183730</v>
      </c>
      <c r="C6" s="6">
        <f>round((sumif('Company X - Order Report'!$A$1:$A$401,A6,'Company X - Order Report'!$E$1:$E$401))/1000,2)</f>
        <v>0.48</v>
      </c>
      <c r="D6" s="1">
        <f t="shared" si="1"/>
        <v>0.5</v>
      </c>
      <c r="E6" s="7">
        <f>(sumif('Courier Company - Invoice'!$A$1:$A$125,A6,'Courier Company - Invoice'!$C$1:$C$125))</f>
        <v>0.5</v>
      </c>
      <c r="F6" s="1">
        <f t="shared" si="2"/>
        <v>0.5</v>
      </c>
      <c r="G6" s="1" t="str">
        <f>upper(iferror(vlookup(A6,'Company X - Order Report'!A:G,7,0),"NA"))</f>
        <v>B</v>
      </c>
      <c r="H6" s="1" t="str">
        <f>upper(iferror(vlookup(A6,'Courier Company - Invoice'!A:G,7,0),"NA"))</f>
        <v>D</v>
      </c>
      <c r="I6" s="1" t="str">
        <f>iferror(vlookup(A6,'Company X - Order Report'!$A:$H,8,0),"NA")</f>
        <v>Forward charges</v>
      </c>
      <c r="J6" s="1">
        <f>IF(and(G6="A",I6="Forward charges"),'Courier Company - Rates'!$A$2,
if(and(G6="B",I6="Forward charges"),'Courier Company - Rates'!$C$2,
if(and(G6="C",I6="Forward charges"),'Courier Company - Rates'!$E$2,
if(and(G6="D",I6="Forward charges"),'Courier Company - Rates'!$G$2,
if(and(G6="E",I6="Forward charges"),'Courier Company - Rates'!$I$2,
if(and(G6="A",I6="Forward and RTO charges"),'Courier Company - Rates'!$K$2,
if(and(G6="B",I6="Forward and RTO charges"),'Courier Company - Rates'!$M$2,
if(and(G6="C",I6="Forward and RTO charges"),'Courier Company - Rates'!$O$2,
if(and(G6="D",I6="Forward and RTO charges"),'Courier Company - Rates'!$Q$2,
'Courier Company - Rates'!$S$2)))))))))</f>
        <v>33</v>
      </c>
      <c r="K6" s="1">
        <f>IF(and(G6="A",I6="Forward charges"),'Courier Company - Rates'!$B$2,
if(and(G6="B",I6="Forward charges"),'Courier Company - Rates'!$D$2,
if(and(G6="C",I6="Forward charges"),'Courier Company - Rates'!$F$2,
if(and(G6="D",I6="Forward charges"),'Courier Company - Rates'!$H$2,
if(and(G6="E",I6="Forward charges"),'Courier Company - Rates'!$J$2,
if(and(G6="A",I6="Forward and RTO charges"),'Courier Company - Rates'!$L$2,
if(and(G6="B",I6="Forward and RTO charges"),'Courier Company - Rates'!$N$2,
if(and(G6="C",I6="Forward and RTO charges"),'Courier Company - Rates'!$P$2,
if(and(G6="D",I6="Forward and RTO charges"),'Courier Company - Rates'!$R$2,
'Courier Company - Rates'!$T$2)))))))))</f>
        <v>28.3</v>
      </c>
      <c r="L6" s="1">
        <f t="shared" si="3"/>
        <v>33</v>
      </c>
      <c r="M6" s="1">
        <f>iferror(vlookup(A6,'Courier Company - Invoice'!$A:$I,9,0),"NA")</f>
        <v>45.4</v>
      </c>
      <c r="N6" s="1">
        <f t="shared" si="4"/>
        <v>-12.4</v>
      </c>
    </row>
    <row r="7">
      <c r="A7" s="1" t="s">
        <v>24</v>
      </c>
      <c r="B7" s="5" t="str">
        <f>iferror(vlookup(A7,'Courier Company - Invoice'!$A:$I,2,0),"NA")</f>
        <v>1091121034641</v>
      </c>
      <c r="C7" s="6">
        <f>round((sumif('Company X - Order Report'!$A$1:$A$401,A7,'Company X - Order Report'!$E$1:$E$401))/1000,2)</f>
        <v>0.24</v>
      </c>
      <c r="D7" s="1">
        <f t="shared" si="1"/>
        <v>0.5</v>
      </c>
      <c r="E7" s="7">
        <f>(sumif('Courier Company - Invoice'!$A$1:$A$125,A7,'Courier Company - Invoice'!$C$1:$C$125))</f>
        <v>0.2</v>
      </c>
      <c r="F7" s="1">
        <f t="shared" si="2"/>
        <v>0.5</v>
      </c>
      <c r="G7" s="1" t="str">
        <f>upper(iferror(vlookup(A7,'Company X - Order Report'!A:G,7,0),"NA"))</f>
        <v>B</v>
      </c>
      <c r="H7" s="1" t="str">
        <f>upper(iferror(vlookup(A7,'Courier Company - Invoice'!A:G,7,0),"NA"))</f>
        <v>D</v>
      </c>
      <c r="I7" s="1" t="str">
        <f>iferror(vlookup(A7,'Company X - Order Report'!$A:$H,8,0),"NA")</f>
        <v>Forward charges</v>
      </c>
      <c r="J7" s="1">
        <f>IF(and(G7="A",I7="Forward charges"),'Courier Company - Rates'!$A$2,
if(and(G7="B",I7="Forward charges"),'Courier Company - Rates'!$C$2,
if(and(G7="C",I7="Forward charges"),'Courier Company - Rates'!$E$2,
if(and(G7="D",I7="Forward charges"),'Courier Company - Rates'!$G$2,
if(and(G7="E",I7="Forward charges"),'Courier Company - Rates'!$I$2,
if(and(G7="A",I7="Forward and RTO charges"),'Courier Company - Rates'!$K$2,
if(and(G7="B",I7="Forward and RTO charges"),'Courier Company - Rates'!$M$2,
if(and(G7="C",I7="Forward and RTO charges"),'Courier Company - Rates'!$O$2,
if(and(G7="D",I7="Forward and RTO charges"),'Courier Company - Rates'!$Q$2,
'Courier Company - Rates'!$S$2)))))))))</f>
        <v>33</v>
      </c>
      <c r="K7" s="1">
        <f>IF(and(G7="A",I7="Forward charges"),'Courier Company - Rates'!$B$2,
if(and(G7="B",I7="Forward charges"),'Courier Company - Rates'!$D$2,
if(and(G7="C",I7="Forward charges"),'Courier Company - Rates'!$F$2,
if(and(G7="D",I7="Forward charges"),'Courier Company - Rates'!$H$2,
if(and(G7="E",I7="Forward charges"),'Courier Company - Rates'!$J$2,
if(and(G7="A",I7="Forward and RTO charges"),'Courier Company - Rates'!$L$2,
if(and(G7="B",I7="Forward and RTO charges"),'Courier Company - Rates'!$N$2,
if(and(G7="C",I7="Forward and RTO charges"),'Courier Company - Rates'!$P$2,
if(and(G7="D",I7="Forward and RTO charges"),'Courier Company - Rates'!$R$2,
'Courier Company - Rates'!$T$2)))))))))</f>
        <v>28.3</v>
      </c>
      <c r="L7" s="1">
        <f t="shared" si="3"/>
        <v>33</v>
      </c>
      <c r="M7" s="1">
        <f>iferror(vlookup(A7,'Courier Company - Invoice'!$A:$I,9,0),"NA")</f>
        <v>45.4</v>
      </c>
      <c r="N7" s="1">
        <f t="shared" si="4"/>
        <v>-12.4</v>
      </c>
    </row>
    <row r="8">
      <c r="A8" s="1" t="s">
        <v>25</v>
      </c>
      <c r="B8" s="5" t="str">
        <f>iferror(vlookup(A8,'Courier Company - Invoice'!$A:$I,2,0),"NA")</f>
        <v>1091121034350</v>
      </c>
      <c r="C8" s="6">
        <f>round((sumif('Company X - Order Report'!$A$1:$A$401,A8,'Company X - Order Report'!$E$1:$E$401))/1000,2)</f>
        <v>0.76</v>
      </c>
      <c r="D8" s="1">
        <f t="shared" si="1"/>
        <v>1</v>
      </c>
      <c r="E8" s="7">
        <f>(sumif('Courier Company - Invoice'!$A$1:$A$125,A8,'Courier Company - Invoice'!$C$1:$C$125))</f>
        <v>0.8</v>
      </c>
      <c r="F8" s="1">
        <f t="shared" si="2"/>
        <v>1</v>
      </c>
      <c r="G8" s="1" t="str">
        <f>upper(iferror(vlookup(A8,'Company X - Order Report'!A:G,7,0),"NA"))</f>
        <v>B</v>
      </c>
      <c r="H8" s="1" t="str">
        <f>upper(iferror(vlookup(A8,'Courier Company - Invoice'!A:G,7,0),"NA"))</f>
        <v>D</v>
      </c>
      <c r="I8" s="1" t="str">
        <f>iferror(vlookup(A8,'Company X - Order Report'!$A:$H,8,0),"NA")</f>
        <v>Forward charges</v>
      </c>
      <c r="J8" s="1">
        <f>IF(and(G8="A",I8="Forward charges"),'Courier Company - Rates'!$A$2,
if(and(G8="B",I8="Forward charges"),'Courier Company - Rates'!$C$2,
if(and(G8="C",I8="Forward charges"),'Courier Company - Rates'!$E$2,
if(and(G8="D",I8="Forward charges"),'Courier Company - Rates'!$G$2,
if(and(G8="E",I8="Forward charges"),'Courier Company - Rates'!$I$2,
if(and(G8="A",I8="Forward and RTO charges"),'Courier Company - Rates'!$K$2,
if(and(G8="B",I8="Forward and RTO charges"),'Courier Company - Rates'!$M$2,
if(and(G8="C",I8="Forward and RTO charges"),'Courier Company - Rates'!$O$2,
if(and(G8="D",I8="Forward and RTO charges"),'Courier Company - Rates'!$Q$2,
'Courier Company - Rates'!$S$2)))))))))</f>
        <v>33</v>
      </c>
      <c r="K8" s="1">
        <f>IF(and(G8="A",I8="Forward charges"),'Courier Company - Rates'!$B$2,
if(and(G8="B",I8="Forward charges"),'Courier Company - Rates'!$D$2,
if(and(G8="C",I8="Forward charges"),'Courier Company - Rates'!$F$2,
if(and(G8="D",I8="Forward charges"),'Courier Company - Rates'!$H$2,
if(and(G8="E",I8="Forward charges"),'Courier Company - Rates'!$J$2,
if(and(G8="A",I8="Forward and RTO charges"),'Courier Company - Rates'!$L$2,
if(and(G8="B",I8="Forward and RTO charges"),'Courier Company - Rates'!$N$2,
if(and(G8="C",I8="Forward and RTO charges"),'Courier Company - Rates'!$P$2,
if(and(G8="D",I8="Forward and RTO charges"),'Courier Company - Rates'!$R$2,
'Courier Company - Rates'!$T$2)))))))))</f>
        <v>28.3</v>
      </c>
      <c r="L8" s="1">
        <f t="shared" si="3"/>
        <v>61.3</v>
      </c>
      <c r="M8" s="1">
        <f>iferror(vlookup(A8,'Courier Company - Invoice'!$A:$I,9,0),"NA")</f>
        <v>90.2</v>
      </c>
      <c r="N8" s="1">
        <f t="shared" si="4"/>
        <v>-28.9</v>
      </c>
    </row>
    <row r="9">
      <c r="A9" s="1" t="s">
        <v>26</v>
      </c>
      <c r="B9" s="5" t="str">
        <f>iferror(vlookup(A9,'Courier Company - Invoice'!$A:$I,2,0),"NA")</f>
        <v>1091121034114</v>
      </c>
      <c r="C9" s="6">
        <f>round((sumif('Company X - Order Report'!$A$1:$A$401,A9,'Company X - Order Report'!$E$1:$E$401))/1000,2)</f>
        <v>0.24</v>
      </c>
      <c r="D9" s="1">
        <f t="shared" si="1"/>
        <v>0.5</v>
      </c>
      <c r="E9" s="7">
        <f>(sumif('Courier Company - Invoice'!$A$1:$A$125,A9,'Courier Company - Invoice'!$C$1:$C$125))</f>
        <v>0.15</v>
      </c>
      <c r="F9" s="1">
        <f t="shared" si="2"/>
        <v>0.5</v>
      </c>
      <c r="G9" s="1" t="str">
        <f>upper(iferror(vlookup(A9,'Company X - Order Report'!A:G,7,0),"NA"))</f>
        <v>B</v>
      </c>
      <c r="H9" s="1" t="str">
        <f>upper(iferror(vlookup(A9,'Courier Company - Invoice'!A:G,7,0),"NA"))</f>
        <v>D</v>
      </c>
      <c r="I9" s="1" t="str">
        <f>iferror(vlookup(A9,'Company X - Order Report'!$A:$H,8,0),"NA")</f>
        <v>Forward charges</v>
      </c>
      <c r="J9" s="1">
        <f>IF(and(G9="A",I9="Forward charges"),'Courier Company - Rates'!$A$2,
if(and(G9="B",I9="Forward charges"),'Courier Company - Rates'!$C$2,
if(and(G9="C",I9="Forward charges"),'Courier Company - Rates'!$E$2,
if(and(G9="D",I9="Forward charges"),'Courier Company - Rates'!$G$2,
if(and(G9="E",I9="Forward charges"),'Courier Company - Rates'!$I$2,
if(and(G9="A",I9="Forward and RTO charges"),'Courier Company - Rates'!$K$2,
if(and(G9="B",I9="Forward and RTO charges"),'Courier Company - Rates'!$M$2,
if(and(G9="C",I9="Forward and RTO charges"),'Courier Company - Rates'!$O$2,
if(and(G9="D",I9="Forward and RTO charges"),'Courier Company - Rates'!$Q$2,
'Courier Company - Rates'!$S$2)))))))))</f>
        <v>33</v>
      </c>
      <c r="K9" s="1">
        <f>IF(and(G9="A",I9="Forward charges"),'Courier Company - Rates'!$B$2,
if(and(G9="B",I9="Forward charges"),'Courier Company - Rates'!$D$2,
if(and(G9="C",I9="Forward charges"),'Courier Company - Rates'!$F$2,
if(and(G9="D",I9="Forward charges"),'Courier Company - Rates'!$H$2,
if(and(G9="E",I9="Forward charges"),'Courier Company - Rates'!$J$2,
if(and(G9="A",I9="Forward and RTO charges"),'Courier Company - Rates'!$L$2,
if(and(G9="B",I9="Forward and RTO charges"),'Courier Company - Rates'!$N$2,
if(and(G9="C",I9="Forward and RTO charges"),'Courier Company - Rates'!$P$2,
if(and(G9="D",I9="Forward and RTO charges"),'Courier Company - Rates'!$R$2,
'Courier Company - Rates'!$T$2)))))))))</f>
        <v>28.3</v>
      </c>
      <c r="L9" s="1">
        <f t="shared" si="3"/>
        <v>33</v>
      </c>
      <c r="M9" s="1">
        <f>iferror(vlookup(A9,'Courier Company - Invoice'!$A:$I,9,0),"NA")</f>
        <v>45.4</v>
      </c>
      <c r="N9" s="1">
        <f t="shared" si="4"/>
        <v>-12.4</v>
      </c>
    </row>
    <row r="10">
      <c r="A10" s="1" t="s">
        <v>27</v>
      </c>
      <c r="B10" s="5" t="str">
        <f>iferror(vlookup(A10,'Courier Company - Invoice'!$A:$I,2,0),"NA")</f>
        <v>1091121031745</v>
      </c>
      <c r="C10" s="6">
        <f>round((sumif('Company X - Order Report'!$A$1:$A$401,A10,'Company X - Order Report'!$E$1:$E$401))/1000,2)</f>
        <v>0.17</v>
      </c>
      <c r="D10" s="1">
        <f t="shared" si="1"/>
        <v>0.5</v>
      </c>
      <c r="E10" s="7">
        <f>(sumif('Courier Company - Invoice'!$A$1:$A$125,A10,'Courier Company - Invoice'!$C$1:$C$125))</f>
        <v>0.2</v>
      </c>
      <c r="F10" s="1">
        <f t="shared" si="2"/>
        <v>0.5</v>
      </c>
      <c r="G10" s="1" t="str">
        <f>upper(iferror(vlookup(A10,'Company X - Order Report'!A:G,7,0),"NA"))</f>
        <v>B</v>
      </c>
      <c r="H10" s="1" t="str">
        <f>upper(iferror(vlookup(A10,'Courier Company - Invoice'!A:G,7,0),"NA"))</f>
        <v>D</v>
      </c>
      <c r="I10" s="1" t="str">
        <f>iferror(vlookup(A10,'Company X - Order Report'!$A:$H,8,0),"NA")</f>
        <v>Forward charges</v>
      </c>
      <c r="J10" s="1">
        <f>IF(and(G10="A",I10="Forward charges"),'Courier Company - Rates'!$A$2,
if(and(G10="B",I10="Forward charges"),'Courier Company - Rates'!$C$2,
if(and(G10="C",I10="Forward charges"),'Courier Company - Rates'!$E$2,
if(and(G10="D",I10="Forward charges"),'Courier Company - Rates'!$G$2,
if(and(G10="E",I10="Forward charges"),'Courier Company - Rates'!$I$2,
if(and(G10="A",I10="Forward and RTO charges"),'Courier Company - Rates'!$K$2,
if(and(G10="B",I10="Forward and RTO charges"),'Courier Company - Rates'!$M$2,
if(and(G10="C",I10="Forward and RTO charges"),'Courier Company - Rates'!$O$2,
if(and(G10="D",I10="Forward and RTO charges"),'Courier Company - Rates'!$Q$2,
'Courier Company - Rates'!$S$2)))))))))</f>
        <v>33</v>
      </c>
      <c r="K10" s="1">
        <f>IF(and(G10="A",I10="Forward charges"),'Courier Company - Rates'!$B$2,
if(and(G10="B",I10="Forward charges"),'Courier Company - Rates'!$D$2,
if(and(G10="C",I10="Forward charges"),'Courier Company - Rates'!$F$2,
if(and(G10="D",I10="Forward charges"),'Courier Company - Rates'!$H$2,
if(and(G10="E",I10="Forward charges"),'Courier Company - Rates'!$J$2,
if(and(G10="A",I10="Forward and RTO charges"),'Courier Company - Rates'!$L$2,
if(and(G10="B",I10="Forward and RTO charges"),'Courier Company - Rates'!$N$2,
if(and(G10="C",I10="Forward and RTO charges"),'Courier Company - Rates'!$P$2,
if(and(G10="D",I10="Forward and RTO charges"),'Courier Company - Rates'!$R$2,
'Courier Company - Rates'!$T$2)))))))))</f>
        <v>28.3</v>
      </c>
      <c r="L10" s="1">
        <f t="shared" si="3"/>
        <v>33</v>
      </c>
      <c r="M10" s="1">
        <f>iferror(vlookup(A10,'Courier Company - Invoice'!$A:$I,9,0),"NA")</f>
        <v>45.4</v>
      </c>
      <c r="N10" s="1">
        <f t="shared" si="4"/>
        <v>-12.4</v>
      </c>
    </row>
    <row r="11">
      <c r="A11" s="1" t="s">
        <v>28</v>
      </c>
      <c r="B11" s="5" t="str">
        <f>iferror(vlookup(A11,'Courier Company - Invoice'!$A:$I,2,0),"NA")</f>
        <v>1091121185863</v>
      </c>
      <c r="C11" s="6">
        <f>round((sumif('Company X - Order Report'!$A$1:$A$401,A11,'Company X - Order Report'!$E$1:$E$401))/1000,2)</f>
        <v>0.56</v>
      </c>
      <c r="D11" s="1">
        <f t="shared" si="1"/>
        <v>1</v>
      </c>
      <c r="E11" s="7">
        <f>(sumif('Courier Company - Invoice'!$A$1:$A$125,A11,'Courier Company - Invoice'!$C$1:$C$125))</f>
        <v>0.6</v>
      </c>
      <c r="F11" s="1">
        <f t="shared" si="2"/>
        <v>1</v>
      </c>
      <c r="G11" s="1" t="str">
        <f>upper(iferror(vlookup(A11,'Company X - Order Report'!A:G,7,0),"NA"))</f>
        <v>B</v>
      </c>
      <c r="H11" s="1" t="str">
        <f>upper(iferror(vlookup(A11,'Courier Company - Invoice'!A:G,7,0),"NA"))</f>
        <v>D</v>
      </c>
      <c r="I11" s="1" t="str">
        <f>iferror(vlookup(A11,'Company X - Order Report'!$A:$H,8,0),"NA")</f>
        <v>Forward charges</v>
      </c>
      <c r="J11" s="1">
        <f>IF(and(G11="A",I11="Forward charges"),'Courier Company - Rates'!$A$2,
if(and(G11="B",I11="Forward charges"),'Courier Company - Rates'!$C$2,
if(and(G11="C",I11="Forward charges"),'Courier Company - Rates'!$E$2,
if(and(G11="D",I11="Forward charges"),'Courier Company - Rates'!$G$2,
if(and(G11="E",I11="Forward charges"),'Courier Company - Rates'!$I$2,
if(and(G11="A",I11="Forward and RTO charges"),'Courier Company - Rates'!$K$2,
if(and(G11="B",I11="Forward and RTO charges"),'Courier Company - Rates'!$M$2,
if(and(G11="C",I11="Forward and RTO charges"),'Courier Company - Rates'!$O$2,
if(and(G11="D",I11="Forward and RTO charges"),'Courier Company - Rates'!$Q$2,
'Courier Company - Rates'!$S$2)))))))))</f>
        <v>33</v>
      </c>
      <c r="K11" s="1">
        <f>IF(and(G11="A",I11="Forward charges"),'Courier Company - Rates'!$B$2,
if(and(G11="B",I11="Forward charges"),'Courier Company - Rates'!$D$2,
if(and(G11="C",I11="Forward charges"),'Courier Company - Rates'!$F$2,
if(and(G11="D",I11="Forward charges"),'Courier Company - Rates'!$H$2,
if(and(G11="E",I11="Forward charges"),'Courier Company - Rates'!$J$2,
if(and(G11="A",I11="Forward and RTO charges"),'Courier Company - Rates'!$L$2,
if(and(G11="B",I11="Forward and RTO charges"),'Courier Company - Rates'!$N$2,
if(and(G11="C",I11="Forward and RTO charges"),'Courier Company - Rates'!$P$2,
if(and(G11="D",I11="Forward and RTO charges"),'Courier Company - Rates'!$R$2,
'Courier Company - Rates'!$T$2)))))))))</f>
        <v>28.3</v>
      </c>
      <c r="L11" s="1">
        <f t="shared" si="3"/>
        <v>61.3</v>
      </c>
      <c r="M11" s="1">
        <f>iferror(vlookup(A11,'Courier Company - Invoice'!$A:$I,9,0),"NA")</f>
        <v>90.2</v>
      </c>
      <c r="N11" s="1">
        <f t="shared" si="4"/>
        <v>-28.9</v>
      </c>
    </row>
    <row r="12">
      <c r="A12" s="1" t="s">
        <v>29</v>
      </c>
      <c r="B12" s="5" t="str">
        <f>iferror(vlookup(A12,'Courier Company - Invoice'!$A:$I,2,0),"NA")</f>
        <v>1091120962515</v>
      </c>
      <c r="C12" s="6">
        <f>round((sumif('Company X - Order Report'!$A$1:$A$401,A12,'Company X - Order Report'!$E$1:$E$401))/1000,2)</f>
        <v>0.18</v>
      </c>
      <c r="D12" s="1">
        <f t="shared" si="1"/>
        <v>0.5</v>
      </c>
      <c r="E12" s="7">
        <f>(sumif('Courier Company - Invoice'!$A$1:$A$125,A12,'Courier Company - Invoice'!$C$1:$C$125))</f>
        <v>0.2</v>
      </c>
      <c r="F12" s="1">
        <f t="shared" si="2"/>
        <v>0.5</v>
      </c>
      <c r="G12" s="1" t="str">
        <f>upper(iferror(vlookup(A12,'Company X - Order Report'!A:G,7,0),"NA"))</f>
        <v>B</v>
      </c>
      <c r="H12" s="1" t="str">
        <f>upper(iferror(vlookup(A12,'Courier Company - Invoice'!A:G,7,0),"NA"))</f>
        <v>D</v>
      </c>
      <c r="I12" s="1" t="str">
        <f>iferror(vlookup(A12,'Company X - Order Report'!$A:$H,8,0),"NA")</f>
        <v>Forward charges</v>
      </c>
      <c r="J12" s="1">
        <f>IF(and(G12="A",I12="Forward charges"),'Courier Company - Rates'!$A$2,
if(and(G12="B",I12="Forward charges"),'Courier Company - Rates'!$C$2,
if(and(G12="C",I12="Forward charges"),'Courier Company - Rates'!$E$2,
if(and(G12="D",I12="Forward charges"),'Courier Company - Rates'!$G$2,
if(and(G12="E",I12="Forward charges"),'Courier Company - Rates'!$I$2,
if(and(G12="A",I12="Forward and RTO charges"),'Courier Company - Rates'!$K$2,
if(and(G12="B",I12="Forward and RTO charges"),'Courier Company - Rates'!$M$2,
if(and(G12="C",I12="Forward and RTO charges"),'Courier Company - Rates'!$O$2,
if(and(G12="D",I12="Forward and RTO charges"),'Courier Company - Rates'!$Q$2,
'Courier Company - Rates'!$S$2)))))))))</f>
        <v>33</v>
      </c>
      <c r="K12" s="1">
        <f>IF(and(G12="A",I12="Forward charges"),'Courier Company - Rates'!$B$2,
if(and(G12="B",I12="Forward charges"),'Courier Company - Rates'!$D$2,
if(and(G12="C",I12="Forward charges"),'Courier Company - Rates'!$F$2,
if(and(G12="D",I12="Forward charges"),'Courier Company - Rates'!$H$2,
if(and(G12="E",I12="Forward charges"),'Courier Company - Rates'!$J$2,
if(and(G12="A",I12="Forward and RTO charges"),'Courier Company - Rates'!$L$2,
if(and(G12="B",I12="Forward and RTO charges"),'Courier Company - Rates'!$N$2,
if(and(G12="C",I12="Forward and RTO charges"),'Courier Company - Rates'!$P$2,
if(and(G12="D",I12="Forward and RTO charges"),'Courier Company - Rates'!$R$2,
'Courier Company - Rates'!$T$2)))))))))</f>
        <v>28.3</v>
      </c>
      <c r="L12" s="1">
        <f t="shared" si="3"/>
        <v>33</v>
      </c>
      <c r="M12" s="1">
        <f>iferror(vlookup(A12,'Courier Company - Invoice'!$A:$I,9,0),"NA")</f>
        <v>45.4</v>
      </c>
      <c r="N12" s="1">
        <f t="shared" si="4"/>
        <v>-12.4</v>
      </c>
    </row>
    <row r="13">
      <c r="A13" s="1" t="s">
        <v>30</v>
      </c>
      <c r="B13" s="5" t="str">
        <f>iferror(vlookup(A13,'Courier Company - Invoice'!$A:$I,2,0),"NA")</f>
        <v>1091120959015</v>
      </c>
      <c r="C13" s="6">
        <f>round((sumif('Company X - Order Report'!$A$1:$A$401,A13,'Company X - Order Report'!$E$1:$E$401))/1000,2)</f>
        <v>1.2</v>
      </c>
      <c r="D13" s="1">
        <f t="shared" si="1"/>
        <v>1.5</v>
      </c>
      <c r="E13" s="7">
        <f>(sumif('Courier Company - Invoice'!$A$1:$A$125,A13,'Courier Company - Invoice'!$C$1:$C$125))</f>
        <v>1.2</v>
      </c>
      <c r="F13" s="1">
        <f t="shared" si="2"/>
        <v>1.5</v>
      </c>
      <c r="G13" s="1" t="str">
        <f>upper(iferror(vlookup(A13,'Company X - Order Report'!A:G,7,0),"NA"))</f>
        <v>D</v>
      </c>
      <c r="H13" s="1" t="str">
        <f>upper(iferror(vlookup(A13,'Courier Company - Invoice'!A:G,7,0),"NA"))</f>
        <v>D</v>
      </c>
      <c r="I13" s="1" t="str">
        <f>iferror(vlookup(A13,'Company X - Order Report'!$A:$H,8,0),"NA")</f>
        <v>Forward and RTO charges</v>
      </c>
      <c r="J13" s="1">
        <f>IF(and(G13="A",I13="Forward charges"),'Courier Company - Rates'!$A$2,
if(and(G13="B",I13="Forward charges"),'Courier Company - Rates'!$C$2,
if(and(G13="C",I13="Forward charges"),'Courier Company - Rates'!$E$2,
if(and(G13="D",I13="Forward charges"),'Courier Company - Rates'!$G$2,
if(and(G13="E",I13="Forward charges"),'Courier Company - Rates'!$I$2,
if(and(G13="A",I13="Forward and RTO charges"),'Courier Company - Rates'!$K$2,
if(and(G13="B",I13="Forward and RTO charges"),'Courier Company - Rates'!$M$2,
if(and(G13="C",I13="Forward and RTO charges"),'Courier Company - Rates'!$O$2,
if(and(G13="D",I13="Forward and RTO charges"),'Courier Company - Rates'!$Q$2,
'Courier Company - Rates'!$S$2)))))))))</f>
        <v>41.3</v>
      </c>
      <c r="K13" s="1">
        <f>IF(and(G13="A",I13="Forward charges"),'Courier Company - Rates'!$B$2,
if(and(G13="B",I13="Forward charges"),'Courier Company - Rates'!$D$2,
if(and(G13="C",I13="Forward charges"),'Courier Company - Rates'!$F$2,
if(and(G13="D",I13="Forward charges"),'Courier Company - Rates'!$H$2,
if(and(G13="E",I13="Forward charges"),'Courier Company - Rates'!$J$2,
if(and(G13="A",I13="Forward and RTO charges"),'Courier Company - Rates'!$L$2,
if(and(G13="B",I13="Forward and RTO charges"),'Courier Company - Rates'!$N$2,
if(and(G13="C",I13="Forward and RTO charges"),'Courier Company - Rates'!$P$2,
if(and(G13="D",I13="Forward and RTO charges"),'Courier Company - Rates'!$R$2,
'Courier Company - Rates'!$T$2)))))))))</f>
        <v>44.8</v>
      </c>
      <c r="L13" s="1">
        <f t="shared" si="3"/>
        <v>130.9</v>
      </c>
      <c r="M13" s="1">
        <f>iferror(vlookup(A13,'Courier Company - Invoice'!$A:$I,9,0),"NA")</f>
        <v>258.9</v>
      </c>
      <c r="N13" s="1">
        <f t="shared" si="4"/>
        <v>-128</v>
      </c>
    </row>
    <row r="14">
      <c r="A14" s="1" t="s">
        <v>31</v>
      </c>
      <c r="B14" s="5" t="str">
        <f>iferror(vlookup(A14,'Courier Company - Invoice'!$A:$I,2,0),"NA")</f>
        <v>1091120959225</v>
      </c>
      <c r="C14" s="6">
        <f>round((sumif('Company X - Order Report'!$A$1:$A$401,A14,'Company X - Order Report'!$E$1:$E$401))/1000,2)</f>
        <v>2.1</v>
      </c>
      <c r="D14" s="1">
        <f t="shared" si="1"/>
        <v>2.5</v>
      </c>
      <c r="E14" s="7">
        <f>(sumif('Courier Company - Invoice'!$A$1:$A$125,A14,'Courier Company - Invoice'!$C$1:$C$125))</f>
        <v>2.1</v>
      </c>
      <c r="F14" s="1">
        <f t="shared" si="2"/>
        <v>2.5</v>
      </c>
      <c r="G14" s="1" t="str">
        <f>upper(iferror(vlookup(A14,'Company X - Order Report'!A:G,7,0),"NA"))</f>
        <v>B</v>
      </c>
      <c r="H14" s="1" t="str">
        <f>upper(iferror(vlookup(A14,'Courier Company - Invoice'!A:G,7,0),"NA"))</f>
        <v>D</v>
      </c>
      <c r="I14" s="1" t="str">
        <f>iferror(vlookup(A14,'Company X - Order Report'!$A:$H,8,0),"NA")</f>
        <v>Forward charges</v>
      </c>
      <c r="J14" s="1">
        <f>IF(and(G14="A",I14="Forward charges"),'Courier Company - Rates'!$A$2,
if(and(G14="B",I14="Forward charges"),'Courier Company - Rates'!$C$2,
if(and(G14="C",I14="Forward charges"),'Courier Company - Rates'!$E$2,
if(and(G14="D",I14="Forward charges"),'Courier Company - Rates'!$G$2,
if(and(G14="E",I14="Forward charges"),'Courier Company - Rates'!$I$2,
if(and(G14="A",I14="Forward and RTO charges"),'Courier Company - Rates'!$K$2,
if(and(G14="B",I14="Forward and RTO charges"),'Courier Company - Rates'!$M$2,
if(and(G14="C",I14="Forward and RTO charges"),'Courier Company - Rates'!$O$2,
if(and(G14="D",I14="Forward and RTO charges"),'Courier Company - Rates'!$Q$2,
'Courier Company - Rates'!$S$2)))))))))</f>
        <v>33</v>
      </c>
      <c r="K14" s="1">
        <f>IF(and(G14="A",I14="Forward charges"),'Courier Company - Rates'!$B$2,
if(and(G14="B",I14="Forward charges"),'Courier Company - Rates'!$D$2,
if(and(G14="C",I14="Forward charges"),'Courier Company - Rates'!$F$2,
if(and(G14="D",I14="Forward charges"),'Courier Company - Rates'!$H$2,
if(and(G14="E",I14="Forward charges"),'Courier Company - Rates'!$J$2,
if(and(G14="A",I14="Forward and RTO charges"),'Courier Company - Rates'!$L$2,
if(and(G14="B",I14="Forward and RTO charges"),'Courier Company - Rates'!$N$2,
if(and(G14="C",I14="Forward and RTO charges"),'Courier Company - Rates'!$P$2,
if(and(G14="D",I14="Forward and RTO charges"),'Courier Company - Rates'!$R$2,
'Courier Company - Rates'!$T$2)))))))))</f>
        <v>28.3</v>
      </c>
      <c r="L14" s="1">
        <f t="shared" si="3"/>
        <v>146.2</v>
      </c>
      <c r="M14" s="1">
        <f>iferror(vlookup(A14,'Courier Company - Invoice'!$A:$I,9,0),"NA")</f>
        <v>224.6</v>
      </c>
      <c r="N14" s="1">
        <f t="shared" si="4"/>
        <v>-78.4</v>
      </c>
    </row>
    <row r="15">
      <c r="A15" s="1" t="s">
        <v>32</v>
      </c>
      <c r="B15" s="5" t="str">
        <f>iferror(vlookup(A15,'Courier Company - Invoice'!$A:$I,2,0),"NA")</f>
        <v>1091120922803</v>
      </c>
      <c r="C15" s="6">
        <f>round((sumif('Company X - Order Report'!$A$1:$A$401,A15,'Company X - Order Report'!$E$1:$E$401))/1000,2)</f>
        <v>0.52</v>
      </c>
      <c r="D15" s="1">
        <f t="shared" si="1"/>
        <v>1</v>
      </c>
      <c r="E15" s="7">
        <f>(sumif('Courier Company - Invoice'!$A$1:$A$125,A15,'Courier Company - Invoice'!$C$1:$C$125))</f>
        <v>0.5</v>
      </c>
      <c r="F15" s="1">
        <f t="shared" si="2"/>
        <v>0.5</v>
      </c>
      <c r="G15" s="1" t="str">
        <f>upper(iferror(vlookup(A15,'Company X - Order Report'!A:G,7,0),"NA"))</f>
        <v>B</v>
      </c>
      <c r="H15" s="1" t="str">
        <f>upper(iferror(vlookup(A15,'Courier Company - Invoice'!A:G,7,0),"NA"))</f>
        <v>D</v>
      </c>
      <c r="I15" s="1" t="str">
        <f>iferror(vlookup(A15,'Company X - Order Report'!$A:$H,8,0),"NA")</f>
        <v>Forward charges</v>
      </c>
      <c r="J15" s="1">
        <f>IF(and(G15="A",I15="Forward charges"),'Courier Company - Rates'!$A$2,
if(and(G15="B",I15="Forward charges"),'Courier Company - Rates'!$C$2,
if(and(G15="C",I15="Forward charges"),'Courier Company - Rates'!$E$2,
if(and(G15="D",I15="Forward charges"),'Courier Company - Rates'!$G$2,
if(and(G15="E",I15="Forward charges"),'Courier Company - Rates'!$I$2,
if(and(G15="A",I15="Forward and RTO charges"),'Courier Company - Rates'!$K$2,
if(and(G15="B",I15="Forward and RTO charges"),'Courier Company - Rates'!$M$2,
if(and(G15="C",I15="Forward and RTO charges"),'Courier Company - Rates'!$O$2,
if(and(G15="D",I15="Forward and RTO charges"),'Courier Company - Rates'!$Q$2,
'Courier Company - Rates'!$S$2)))))))))</f>
        <v>33</v>
      </c>
      <c r="K15" s="1">
        <f>IF(and(G15="A",I15="Forward charges"),'Courier Company - Rates'!$B$2,
if(and(G15="B",I15="Forward charges"),'Courier Company - Rates'!$D$2,
if(and(G15="C",I15="Forward charges"),'Courier Company - Rates'!$F$2,
if(and(G15="D",I15="Forward charges"),'Courier Company - Rates'!$H$2,
if(and(G15="E",I15="Forward charges"),'Courier Company - Rates'!$J$2,
if(and(G15="A",I15="Forward and RTO charges"),'Courier Company - Rates'!$L$2,
if(and(G15="B",I15="Forward and RTO charges"),'Courier Company - Rates'!$N$2,
if(and(G15="C",I15="Forward and RTO charges"),'Courier Company - Rates'!$P$2,
if(and(G15="D",I15="Forward and RTO charges"),'Courier Company - Rates'!$R$2,
'Courier Company - Rates'!$T$2)))))))))</f>
        <v>28.3</v>
      </c>
      <c r="L15" s="1">
        <f t="shared" si="3"/>
        <v>33</v>
      </c>
      <c r="M15" s="1">
        <f>iferror(vlookup(A15,'Courier Company - Invoice'!$A:$I,9,0),"NA")</f>
        <v>45.4</v>
      </c>
      <c r="N15" s="1">
        <f t="shared" si="4"/>
        <v>-12.4</v>
      </c>
    </row>
    <row r="16">
      <c r="A16" s="1" t="s">
        <v>33</v>
      </c>
      <c r="B16" s="5" t="str">
        <f>iferror(vlookup(A16,'Courier Company - Invoice'!$A:$I,2,0),"NA")</f>
        <v>1091121306101</v>
      </c>
      <c r="C16" s="6">
        <f>round((sumif('Company X - Order Report'!$A$1:$A$401,A16,'Company X - Order Report'!$E$1:$E$401))/1000,2)</f>
        <v>0.07</v>
      </c>
      <c r="D16" s="1">
        <f t="shared" si="1"/>
        <v>0.5</v>
      </c>
      <c r="E16" s="7">
        <f>(sumif('Courier Company - Invoice'!$A$1:$A$125,A16,'Courier Company - Invoice'!$C$1:$C$125))</f>
        <v>0.15</v>
      </c>
      <c r="F16" s="1">
        <f t="shared" si="2"/>
        <v>0.5</v>
      </c>
      <c r="G16" s="1" t="str">
        <f>upper(iferror(vlookup(A16,'Company X - Order Report'!A:G,7,0),"NA"))</f>
        <v>B</v>
      </c>
      <c r="H16" s="1" t="str">
        <f>upper(iferror(vlookup(A16,'Courier Company - Invoice'!A:G,7,0),"NA"))</f>
        <v>D</v>
      </c>
      <c r="I16" s="1" t="str">
        <f>iferror(vlookup(A16,'Company X - Order Report'!$A:$H,8,0),"NA")</f>
        <v>Forward charges</v>
      </c>
      <c r="J16" s="1">
        <f>IF(and(G16="A",I16="Forward charges"),'Courier Company - Rates'!$A$2,
if(and(G16="B",I16="Forward charges"),'Courier Company - Rates'!$C$2,
if(and(G16="C",I16="Forward charges"),'Courier Company - Rates'!$E$2,
if(and(G16="D",I16="Forward charges"),'Courier Company - Rates'!$G$2,
if(and(G16="E",I16="Forward charges"),'Courier Company - Rates'!$I$2,
if(and(G16="A",I16="Forward and RTO charges"),'Courier Company - Rates'!$K$2,
if(and(G16="B",I16="Forward and RTO charges"),'Courier Company - Rates'!$M$2,
if(and(G16="C",I16="Forward and RTO charges"),'Courier Company - Rates'!$O$2,
if(and(G16="D",I16="Forward and RTO charges"),'Courier Company - Rates'!$Q$2,
'Courier Company - Rates'!$S$2)))))))))</f>
        <v>33</v>
      </c>
      <c r="K16" s="1">
        <f>IF(and(G16="A",I16="Forward charges"),'Courier Company - Rates'!$B$2,
if(and(G16="B",I16="Forward charges"),'Courier Company - Rates'!$D$2,
if(and(G16="C",I16="Forward charges"),'Courier Company - Rates'!$F$2,
if(and(G16="D",I16="Forward charges"),'Courier Company - Rates'!$H$2,
if(and(G16="E",I16="Forward charges"),'Courier Company - Rates'!$J$2,
if(and(G16="A",I16="Forward and RTO charges"),'Courier Company - Rates'!$L$2,
if(and(G16="B",I16="Forward and RTO charges"),'Courier Company - Rates'!$N$2,
if(and(G16="C",I16="Forward and RTO charges"),'Courier Company - Rates'!$P$2,
if(and(G16="D",I16="Forward and RTO charges"),'Courier Company - Rates'!$R$2,
'Courier Company - Rates'!$T$2)))))))))</f>
        <v>28.3</v>
      </c>
      <c r="L16" s="1">
        <f t="shared" si="3"/>
        <v>33</v>
      </c>
      <c r="M16" s="1">
        <f>iferror(vlookup(A16,'Courier Company - Invoice'!$A:$I,9,0),"NA")</f>
        <v>45.4</v>
      </c>
      <c r="N16" s="1">
        <f t="shared" si="4"/>
        <v>-12.4</v>
      </c>
    </row>
    <row r="17">
      <c r="A17" s="1" t="s">
        <v>34</v>
      </c>
      <c r="B17" s="5" t="str">
        <f>iferror(vlookup(A17,'Courier Company - Invoice'!$A:$I,2,0),"NA")</f>
        <v>1091120352712</v>
      </c>
      <c r="C17" s="6">
        <f>round((sumif('Company X - Order Report'!$A$1:$A$401,A17,'Company X - Order Report'!$E$1:$E$401))/1000,2)</f>
        <v>0.27</v>
      </c>
      <c r="D17" s="1">
        <f t="shared" si="1"/>
        <v>0.5</v>
      </c>
      <c r="E17" s="7">
        <f>(sumif('Courier Company - Invoice'!$A$1:$A$125,A17,'Courier Company - Invoice'!$C$1:$C$125))</f>
        <v>0.3</v>
      </c>
      <c r="F17" s="1">
        <f t="shared" si="2"/>
        <v>0.5</v>
      </c>
      <c r="G17" s="1" t="str">
        <f>upper(iferror(vlookup(A17,'Company X - Order Report'!A:G,7,0),"NA"))</f>
        <v>E</v>
      </c>
      <c r="H17" s="1" t="str">
        <f>upper(iferror(vlookup(A17,'Courier Company - Invoice'!A:G,7,0),"NA"))</f>
        <v>B</v>
      </c>
      <c r="I17" s="1" t="str">
        <f>iferror(vlookup(A17,'Company X - Order Report'!$A:$H,8,0),"NA")</f>
        <v>Forward charges</v>
      </c>
      <c r="J17" s="1">
        <f>IF(and(G17="A",I17="Forward charges"),'Courier Company - Rates'!$A$2,
if(and(G17="B",I17="Forward charges"),'Courier Company - Rates'!$C$2,
if(and(G17="C",I17="Forward charges"),'Courier Company - Rates'!$E$2,
if(and(G17="D",I17="Forward charges"),'Courier Company - Rates'!$G$2,
if(and(G17="E",I17="Forward charges"),'Courier Company - Rates'!$I$2,
if(and(G17="A",I17="Forward and RTO charges"),'Courier Company - Rates'!$K$2,
if(and(G17="B",I17="Forward and RTO charges"),'Courier Company - Rates'!$M$2,
if(and(G17="C",I17="Forward and RTO charges"),'Courier Company - Rates'!$O$2,
if(and(G17="D",I17="Forward and RTO charges"),'Courier Company - Rates'!$Q$2,
'Courier Company - Rates'!$S$2)))))))))</f>
        <v>56.6</v>
      </c>
      <c r="K17" s="1">
        <f>IF(and(G17="A",I17="Forward charges"),'Courier Company - Rates'!$B$2,
if(and(G17="B",I17="Forward charges"),'Courier Company - Rates'!$D$2,
if(and(G17="C",I17="Forward charges"),'Courier Company - Rates'!$F$2,
if(and(G17="D",I17="Forward charges"),'Courier Company - Rates'!$H$2,
if(and(G17="E",I17="Forward charges"),'Courier Company - Rates'!$J$2,
if(and(G17="A",I17="Forward and RTO charges"),'Courier Company - Rates'!$L$2,
if(and(G17="B",I17="Forward and RTO charges"),'Courier Company - Rates'!$N$2,
if(and(G17="C",I17="Forward and RTO charges"),'Courier Company - Rates'!$P$2,
if(and(G17="D",I17="Forward and RTO charges"),'Courier Company - Rates'!$R$2,
'Courier Company - Rates'!$T$2)))))))))</f>
        <v>55.5</v>
      </c>
      <c r="L17" s="1">
        <f t="shared" si="3"/>
        <v>56.6</v>
      </c>
      <c r="M17" s="1">
        <f>iferror(vlookup(A17,'Courier Company - Invoice'!$A:$I,9,0),"NA")</f>
        <v>33</v>
      </c>
      <c r="N17" s="1">
        <f t="shared" si="4"/>
        <v>23.6</v>
      </c>
    </row>
    <row r="18" ht="15.75" customHeight="1">
      <c r="A18" s="1" t="s">
        <v>35</v>
      </c>
      <c r="B18" s="5" t="str">
        <f>iferror(vlookup(A18,'Courier Company - Invoice'!$A:$I,2,0),"NA")</f>
        <v>1091120014461</v>
      </c>
      <c r="C18" s="6">
        <f>round((sumif('Company X - Order Report'!$A$1:$A$401,A18,'Company X - Order Report'!$E$1:$E$401))/1000,2)</f>
        <v>0.84</v>
      </c>
      <c r="D18" s="1">
        <f t="shared" si="1"/>
        <v>1</v>
      </c>
      <c r="E18" s="7">
        <f>(sumif('Courier Company - Invoice'!$A$1:$A$125,A18,'Courier Company - Invoice'!$C$1:$C$125))</f>
        <v>0.8</v>
      </c>
      <c r="F18" s="1">
        <f t="shared" si="2"/>
        <v>1</v>
      </c>
      <c r="G18" s="1" t="str">
        <f>upper(iferror(vlookup(A18,'Company X - Order Report'!A:G,7,0),"NA"))</f>
        <v>E</v>
      </c>
      <c r="H18" s="1" t="str">
        <f>upper(iferror(vlookup(A18,'Courier Company - Invoice'!A:G,7,0),"NA"))</f>
        <v>E</v>
      </c>
      <c r="I18" s="1" t="str">
        <f>iferror(vlookup(A18,'Company X - Order Report'!$A:$H,8,0),"NA")</f>
        <v>Forward and RTO charges</v>
      </c>
      <c r="J18" s="1">
        <f>IF(and(G18="A",I18="Forward charges"),'Courier Company - Rates'!$A$2,
if(and(G18="B",I18="Forward charges"),'Courier Company - Rates'!$C$2,
if(and(G18="C",I18="Forward charges"),'Courier Company - Rates'!$E$2,
if(and(G18="D",I18="Forward charges"),'Courier Company - Rates'!$G$2,
if(and(G18="E",I18="Forward charges"),'Courier Company - Rates'!$I$2,
if(and(G18="A",I18="Forward and RTO charges"),'Courier Company - Rates'!$K$2,
if(and(G18="B",I18="Forward and RTO charges"),'Courier Company - Rates'!$M$2,
if(and(G18="C",I18="Forward and RTO charges"),'Courier Company - Rates'!$O$2,
if(and(G18="D",I18="Forward and RTO charges"),'Courier Company - Rates'!$Q$2,
'Courier Company - Rates'!$S$2)))))))))</f>
        <v>50.7</v>
      </c>
      <c r="K18" s="1">
        <f>IF(and(G18="A",I18="Forward charges"),'Courier Company - Rates'!$B$2,
if(and(G18="B",I18="Forward charges"),'Courier Company - Rates'!$D$2,
if(and(G18="C",I18="Forward charges"),'Courier Company - Rates'!$F$2,
if(and(G18="D",I18="Forward charges"),'Courier Company - Rates'!$H$2,
if(and(G18="E",I18="Forward charges"),'Courier Company - Rates'!$J$2,
if(and(G18="A",I18="Forward and RTO charges"),'Courier Company - Rates'!$L$2,
if(and(G18="B",I18="Forward and RTO charges"),'Courier Company - Rates'!$N$2,
if(and(G18="C",I18="Forward and RTO charges"),'Courier Company - Rates'!$P$2,
if(and(G18="D",I18="Forward and RTO charges"),'Courier Company - Rates'!$R$2,
'Courier Company - Rates'!$T$2)))))))))</f>
        <v>55.5</v>
      </c>
      <c r="L18" s="1">
        <f t="shared" si="3"/>
        <v>106.2</v>
      </c>
      <c r="M18" s="1">
        <f>iferror(vlookup(A18,'Courier Company - Invoice'!$A:$I,9,0),"NA")</f>
        <v>213.5</v>
      </c>
      <c r="N18" s="1">
        <f t="shared" si="4"/>
        <v>-107.3</v>
      </c>
    </row>
    <row r="19" ht="15.75" customHeight="1">
      <c r="A19" s="1" t="s">
        <v>36</v>
      </c>
      <c r="B19" s="5" t="str">
        <f>iferror(vlookup(A19,'Courier Company - Invoice'!$A:$I,2,0),"NA")</f>
        <v>1091119630264</v>
      </c>
      <c r="C19" s="6">
        <f>round((sumif('Company X - Order Report'!$A$1:$A$401,A19,'Company X - Order Report'!$E$1:$E$401))/1000,2)</f>
        <v>0.7</v>
      </c>
      <c r="D19" s="1">
        <f t="shared" si="1"/>
        <v>1</v>
      </c>
      <c r="E19" s="7">
        <f>(sumif('Courier Company - Invoice'!$A$1:$A$125,A19,'Courier Company - Invoice'!$C$1:$C$125))</f>
        <v>0.7</v>
      </c>
      <c r="F19" s="1">
        <f t="shared" si="2"/>
        <v>1</v>
      </c>
      <c r="G19" s="1" t="str">
        <f>upper(iferror(vlookup(A19,'Company X - Order Report'!A:G,7,0),"NA"))</f>
        <v>D</v>
      </c>
      <c r="H19" s="1" t="str">
        <f>upper(iferror(vlookup(A19,'Courier Company - Invoice'!A:G,7,0),"NA"))</f>
        <v>D</v>
      </c>
      <c r="I19" s="1" t="str">
        <f>iferror(vlookup(A19,'Company X - Order Report'!$A:$H,8,0),"NA")</f>
        <v>Forward and RTO charges</v>
      </c>
      <c r="J19" s="1">
        <f>IF(and(G19="A",I19="Forward charges"),'Courier Company - Rates'!$A$2,
if(and(G19="B",I19="Forward charges"),'Courier Company - Rates'!$C$2,
if(and(G19="C",I19="Forward charges"),'Courier Company - Rates'!$E$2,
if(and(G19="D",I19="Forward charges"),'Courier Company - Rates'!$G$2,
if(and(G19="E",I19="Forward charges"),'Courier Company - Rates'!$I$2,
if(and(G19="A",I19="Forward and RTO charges"),'Courier Company - Rates'!$K$2,
if(and(G19="B",I19="Forward and RTO charges"),'Courier Company - Rates'!$M$2,
if(and(G19="C",I19="Forward and RTO charges"),'Courier Company - Rates'!$O$2,
if(and(G19="D",I19="Forward and RTO charges"),'Courier Company - Rates'!$Q$2,
'Courier Company - Rates'!$S$2)))))))))</f>
        <v>41.3</v>
      </c>
      <c r="K19" s="1">
        <f>IF(and(G19="A",I19="Forward charges"),'Courier Company - Rates'!$B$2,
if(and(G19="B",I19="Forward charges"),'Courier Company - Rates'!$D$2,
if(and(G19="C",I19="Forward charges"),'Courier Company - Rates'!$F$2,
if(and(G19="D",I19="Forward charges"),'Courier Company - Rates'!$H$2,
if(and(G19="E",I19="Forward charges"),'Courier Company - Rates'!$J$2,
if(and(G19="A",I19="Forward and RTO charges"),'Courier Company - Rates'!$L$2,
if(and(G19="B",I19="Forward and RTO charges"),'Courier Company - Rates'!$N$2,
if(and(G19="C",I19="Forward and RTO charges"),'Courier Company - Rates'!$P$2,
if(and(G19="D",I19="Forward and RTO charges"),'Courier Company - Rates'!$R$2,
'Courier Company - Rates'!$T$2)))))))))</f>
        <v>44.8</v>
      </c>
      <c r="L19" s="1">
        <f t="shared" si="3"/>
        <v>86.1</v>
      </c>
      <c r="M19" s="1">
        <f>iferror(vlookup(A19,'Courier Company - Invoice'!$A:$I,9,0),"NA")</f>
        <v>172.8</v>
      </c>
      <c r="N19" s="1">
        <f t="shared" si="4"/>
        <v>-86.7</v>
      </c>
    </row>
    <row r="20" ht="15.75" customHeight="1">
      <c r="A20" s="1" t="s">
        <v>37</v>
      </c>
      <c r="B20" s="5" t="str">
        <f>iferror(vlookup(A20,'Courier Company - Invoice'!$A:$I,2,0),"NA")</f>
        <v>1091121485824</v>
      </c>
      <c r="C20" s="6">
        <f>round((sumif('Company X - Order Report'!$A$1:$A$401,A20,'Company X - Order Report'!$E$1:$E$401))/1000,2)</f>
        <v>1.36</v>
      </c>
      <c r="D20" s="1">
        <f t="shared" si="1"/>
        <v>1.5</v>
      </c>
      <c r="E20" s="7">
        <f>(sumif('Courier Company - Invoice'!$A$1:$A$125,A20,'Courier Company - Invoice'!$C$1:$C$125))</f>
        <v>1.3</v>
      </c>
      <c r="F20" s="1">
        <f t="shared" si="2"/>
        <v>1.5</v>
      </c>
      <c r="G20" s="1" t="str">
        <f>upper(iferror(vlookup(A20,'Company X - Order Report'!A:G,7,0),"NA"))</f>
        <v>B</v>
      </c>
      <c r="H20" s="1" t="str">
        <f>upper(iferror(vlookup(A20,'Courier Company - Invoice'!A:G,7,0),"NA"))</f>
        <v>B</v>
      </c>
      <c r="I20" s="1" t="str">
        <f>iferror(vlookup(A20,'Company X - Order Report'!$A:$H,8,0),"NA")</f>
        <v>Forward and RTO charges</v>
      </c>
      <c r="J20" s="1">
        <f>IF(and(G20="A",I20="Forward charges"),'Courier Company - Rates'!$A$2,
if(and(G20="B",I20="Forward charges"),'Courier Company - Rates'!$C$2,
if(and(G20="C",I20="Forward charges"),'Courier Company - Rates'!$E$2,
if(and(G20="D",I20="Forward charges"),'Courier Company - Rates'!$G$2,
if(and(G20="E",I20="Forward charges"),'Courier Company - Rates'!$I$2,
if(and(G20="A",I20="Forward and RTO charges"),'Courier Company - Rates'!$K$2,
if(and(G20="B",I20="Forward and RTO charges"),'Courier Company - Rates'!$M$2,
if(and(G20="C",I20="Forward and RTO charges"),'Courier Company - Rates'!$O$2,
if(and(G20="D",I20="Forward and RTO charges"),'Courier Company - Rates'!$Q$2,
'Courier Company - Rates'!$S$2)))))))))</f>
        <v>20.5</v>
      </c>
      <c r="K20" s="1">
        <f>IF(and(G20="A",I20="Forward charges"),'Courier Company - Rates'!$B$2,
if(and(G20="B",I20="Forward charges"),'Courier Company - Rates'!$D$2,
if(and(G20="C",I20="Forward charges"),'Courier Company - Rates'!$F$2,
if(and(G20="D",I20="Forward charges"),'Courier Company - Rates'!$H$2,
if(and(G20="E",I20="Forward charges"),'Courier Company - Rates'!$J$2,
if(and(G20="A",I20="Forward and RTO charges"),'Courier Company - Rates'!$L$2,
if(and(G20="B",I20="Forward and RTO charges"),'Courier Company - Rates'!$N$2,
if(and(G20="C",I20="Forward and RTO charges"),'Courier Company - Rates'!$P$2,
if(and(G20="D",I20="Forward and RTO charges"),'Courier Company - Rates'!$R$2,
'Courier Company - Rates'!$T$2)))))))))</f>
        <v>28.3</v>
      </c>
      <c r="L20" s="1">
        <f t="shared" si="3"/>
        <v>77.1</v>
      </c>
      <c r="M20" s="1">
        <f>iferror(vlookup(A20,'Courier Company - Invoice'!$A:$I,9,0),"NA")</f>
        <v>151.1</v>
      </c>
      <c r="N20" s="1">
        <f t="shared" si="4"/>
        <v>-74</v>
      </c>
    </row>
    <row r="21" ht="15.75" customHeight="1">
      <c r="A21" s="1" t="s">
        <v>38</v>
      </c>
      <c r="B21" s="5" t="str">
        <f>iferror(vlookup(A21,'Courier Company - Invoice'!$A:$I,2,0),"NA")</f>
        <v>1091119429202</v>
      </c>
      <c r="C21" s="6">
        <f>round((sumif('Company X - Order Report'!$A$1:$A$401,A21,'Company X - Order Report'!$E$1:$E$401))/1000,2)</f>
        <v>0.5</v>
      </c>
      <c r="D21" s="1">
        <f t="shared" si="1"/>
        <v>0.5</v>
      </c>
      <c r="E21" s="7">
        <f>(sumif('Courier Company - Invoice'!$A$1:$A$125,A21,'Courier Company - Invoice'!$C$1:$C$125))</f>
        <v>0.5</v>
      </c>
      <c r="F21" s="1">
        <f t="shared" si="2"/>
        <v>0.5</v>
      </c>
      <c r="G21" s="1" t="str">
        <f>upper(iferror(vlookup(A21,'Company X - Order Report'!A:G,7,0),"NA"))</f>
        <v>B</v>
      </c>
      <c r="H21" s="1" t="str">
        <f>upper(iferror(vlookup(A21,'Courier Company - Invoice'!A:G,7,0),"NA"))</f>
        <v>D</v>
      </c>
      <c r="I21" s="1" t="str">
        <f>iferror(vlookup(A21,'Company X - Order Report'!$A:$H,8,0),"NA")</f>
        <v>Forward charges</v>
      </c>
      <c r="J21" s="1">
        <f>IF(and(G21="A",I21="Forward charges"),'Courier Company - Rates'!$A$2,
if(and(G21="B",I21="Forward charges"),'Courier Company - Rates'!$C$2,
if(and(G21="C",I21="Forward charges"),'Courier Company - Rates'!$E$2,
if(and(G21="D",I21="Forward charges"),'Courier Company - Rates'!$G$2,
if(and(G21="E",I21="Forward charges"),'Courier Company - Rates'!$I$2,
if(and(G21="A",I21="Forward and RTO charges"),'Courier Company - Rates'!$K$2,
if(and(G21="B",I21="Forward and RTO charges"),'Courier Company - Rates'!$M$2,
if(and(G21="C",I21="Forward and RTO charges"),'Courier Company - Rates'!$O$2,
if(and(G21="D",I21="Forward and RTO charges"),'Courier Company - Rates'!$Q$2,
'Courier Company - Rates'!$S$2)))))))))</f>
        <v>33</v>
      </c>
      <c r="K21" s="1">
        <f>IF(and(G21="A",I21="Forward charges"),'Courier Company - Rates'!$B$2,
if(and(G21="B",I21="Forward charges"),'Courier Company - Rates'!$D$2,
if(and(G21="C",I21="Forward charges"),'Courier Company - Rates'!$F$2,
if(and(G21="D",I21="Forward charges"),'Courier Company - Rates'!$H$2,
if(and(G21="E",I21="Forward charges"),'Courier Company - Rates'!$J$2,
if(and(G21="A",I21="Forward and RTO charges"),'Courier Company - Rates'!$L$2,
if(and(G21="B",I21="Forward and RTO charges"),'Courier Company - Rates'!$N$2,
if(and(G21="C",I21="Forward and RTO charges"),'Courier Company - Rates'!$P$2,
if(and(G21="D",I21="Forward and RTO charges"),'Courier Company - Rates'!$R$2,
'Courier Company - Rates'!$T$2)))))))))</f>
        <v>28.3</v>
      </c>
      <c r="L21" s="1">
        <f t="shared" si="3"/>
        <v>33</v>
      </c>
      <c r="M21" s="1">
        <f>iferror(vlookup(A21,'Courier Company - Invoice'!$A:$I,9,0),"NA")</f>
        <v>45.4</v>
      </c>
      <c r="N21" s="1">
        <f t="shared" si="4"/>
        <v>-12.4</v>
      </c>
    </row>
    <row r="22" ht="15.75" customHeight="1">
      <c r="A22" s="1" t="s">
        <v>39</v>
      </c>
      <c r="B22" s="5" t="str">
        <f>iferror(vlookup(A22,'Courier Company - Invoice'!$A:$I,2,0),"NA")</f>
        <v>1091119398844</v>
      </c>
      <c r="C22" s="6">
        <f>round((sumif('Company X - Order Report'!$A$1:$A$401,A22,'Company X - Order Report'!$E$1:$E$401))/1000,2)</f>
        <v>0.92</v>
      </c>
      <c r="D22" s="1">
        <f t="shared" si="1"/>
        <v>1</v>
      </c>
      <c r="E22" s="7">
        <f>(sumif('Courier Company - Invoice'!$A$1:$A$125,A22,'Courier Company - Invoice'!$C$1:$C$125))</f>
        <v>0.99</v>
      </c>
      <c r="F22" s="1">
        <f t="shared" si="2"/>
        <v>1</v>
      </c>
      <c r="G22" s="1" t="str">
        <f>upper(iferror(vlookup(A22,'Company X - Order Report'!A:G,7,0),"NA"))</f>
        <v>D</v>
      </c>
      <c r="H22" s="1" t="str">
        <f>upper(iferror(vlookup(A22,'Courier Company - Invoice'!A:G,7,0),"NA"))</f>
        <v>D</v>
      </c>
      <c r="I22" s="1" t="str">
        <f>iferror(vlookup(A22,'Company X - Order Report'!$A:$H,8,0),"NA")</f>
        <v>Forward and RTO charges</v>
      </c>
      <c r="J22" s="1">
        <f>IF(and(G22="A",I22="Forward charges"),'Courier Company - Rates'!$A$2,
if(and(G22="B",I22="Forward charges"),'Courier Company - Rates'!$C$2,
if(and(G22="C",I22="Forward charges"),'Courier Company - Rates'!$E$2,
if(and(G22="D",I22="Forward charges"),'Courier Company - Rates'!$G$2,
if(and(G22="E",I22="Forward charges"),'Courier Company - Rates'!$I$2,
if(and(G22="A",I22="Forward and RTO charges"),'Courier Company - Rates'!$K$2,
if(and(G22="B",I22="Forward and RTO charges"),'Courier Company - Rates'!$M$2,
if(and(G22="C",I22="Forward and RTO charges"),'Courier Company - Rates'!$O$2,
if(and(G22="D",I22="Forward and RTO charges"),'Courier Company - Rates'!$Q$2,
'Courier Company - Rates'!$S$2)))))))))</f>
        <v>41.3</v>
      </c>
      <c r="K22" s="1">
        <f>IF(and(G22="A",I22="Forward charges"),'Courier Company - Rates'!$B$2,
if(and(G22="B",I22="Forward charges"),'Courier Company - Rates'!$D$2,
if(and(G22="C",I22="Forward charges"),'Courier Company - Rates'!$F$2,
if(and(G22="D",I22="Forward charges"),'Courier Company - Rates'!$H$2,
if(and(G22="E",I22="Forward charges"),'Courier Company - Rates'!$J$2,
if(and(G22="A",I22="Forward and RTO charges"),'Courier Company - Rates'!$L$2,
if(and(G22="B",I22="Forward and RTO charges"),'Courier Company - Rates'!$N$2,
if(and(G22="C",I22="Forward and RTO charges"),'Courier Company - Rates'!$P$2,
if(and(G22="D",I22="Forward and RTO charges"),'Courier Company - Rates'!$R$2,
'Courier Company - Rates'!$T$2)))))))))</f>
        <v>44.8</v>
      </c>
      <c r="L22" s="1">
        <f t="shared" si="3"/>
        <v>86.1</v>
      </c>
      <c r="M22" s="1">
        <f>iferror(vlookup(A22,'Courier Company - Invoice'!$A:$I,9,0),"NA")</f>
        <v>172.8</v>
      </c>
      <c r="N22" s="1">
        <f t="shared" si="4"/>
        <v>-86.7</v>
      </c>
    </row>
    <row r="23" ht="15.75" customHeight="1">
      <c r="A23" s="1" t="s">
        <v>40</v>
      </c>
      <c r="B23" s="5" t="str">
        <f>iferror(vlookup(A23,'Courier Company - Invoice'!$A:$I,2,0),"NA")</f>
        <v>1091119367193</v>
      </c>
      <c r="C23" s="6">
        <f>round((sumif('Company X - Order Report'!$A$1:$A$401,A23,'Company X - Order Report'!$E$1:$E$401))/1000,2)</f>
        <v>0.55</v>
      </c>
      <c r="D23" s="1">
        <f t="shared" si="1"/>
        <v>1</v>
      </c>
      <c r="E23" s="7">
        <f>(sumif('Courier Company - Invoice'!$A$1:$A$125,A23,'Courier Company - Invoice'!$C$1:$C$125))</f>
        <v>0.7</v>
      </c>
      <c r="F23" s="1">
        <f t="shared" si="2"/>
        <v>1</v>
      </c>
      <c r="G23" s="1" t="str">
        <f>upper(iferror(vlookup(A23,'Company X - Order Report'!A:G,7,0),"NA"))</f>
        <v>B</v>
      </c>
      <c r="H23" s="1" t="str">
        <f>upper(iferror(vlookup(A23,'Courier Company - Invoice'!A:G,7,0),"NA"))</f>
        <v>D</v>
      </c>
      <c r="I23" s="1" t="str">
        <f>iferror(vlookup(A23,'Company X - Order Report'!$A:$H,8,0),"NA")</f>
        <v>Forward charges</v>
      </c>
      <c r="J23" s="1">
        <f>IF(and(G23="A",I23="Forward charges"),'Courier Company - Rates'!$A$2,
if(and(G23="B",I23="Forward charges"),'Courier Company - Rates'!$C$2,
if(and(G23="C",I23="Forward charges"),'Courier Company - Rates'!$E$2,
if(and(G23="D",I23="Forward charges"),'Courier Company - Rates'!$G$2,
if(and(G23="E",I23="Forward charges"),'Courier Company - Rates'!$I$2,
if(and(G23="A",I23="Forward and RTO charges"),'Courier Company - Rates'!$K$2,
if(and(G23="B",I23="Forward and RTO charges"),'Courier Company - Rates'!$M$2,
if(and(G23="C",I23="Forward and RTO charges"),'Courier Company - Rates'!$O$2,
if(and(G23="D",I23="Forward and RTO charges"),'Courier Company - Rates'!$Q$2,
'Courier Company - Rates'!$S$2)))))))))</f>
        <v>33</v>
      </c>
      <c r="K23" s="1">
        <f>IF(and(G23="A",I23="Forward charges"),'Courier Company - Rates'!$B$2,
if(and(G23="B",I23="Forward charges"),'Courier Company - Rates'!$D$2,
if(and(G23="C",I23="Forward charges"),'Courier Company - Rates'!$F$2,
if(and(G23="D",I23="Forward charges"),'Courier Company - Rates'!$H$2,
if(and(G23="E",I23="Forward charges"),'Courier Company - Rates'!$J$2,
if(and(G23="A",I23="Forward and RTO charges"),'Courier Company - Rates'!$L$2,
if(and(G23="B",I23="Forward and RTO charges"),'Courier Company - Rates'!$N$2,
if(and(G23="C",I23="Forward and RTO charges"),'Courier Company - Rates'!$P$2,
if(and(G23="D",I23="Forward and RTO charges"),'Courier Company - Rates'!$R$2,
'Courier Company - Rates'!$T$2)))))))))</f>
        <v>28.3</v>
      </c>
      <c r="L23" s="1">
        <f t="shared" si="3"/>
        <v>61.3</v>
      </c>
      <c r="M23" s="1">
        <f>iferror(vlookup(A23,'Courier Company - Invoice'!$A:$I,9,0),"NA")</f>
        <v>90.2</v>
      </c>
      <c r="N23" s="1">
        <f t="shared" si="4"/>
        <v>-28.9</v>
      </c>
    </row>
    <row r="24" ht="15.75" customHeight="1">
      <c r="A24" s="1" t="s">
        <v>41</v>
      </c>
      <c r="B24" s="5" t="str">
        <f>iferror(vlookup(A24,'Courier Company - Invoice'!$A:$I,2,0),"NA")</f>
        <v>1091119169701</v>
      </c>
      <c r="C24" s="6">
        <f>round((sumif('Company X - Order Report'!$A$1:$A$401,A24,'Company X - Order Report'!$E$1:$E$401))/1000,2)</f>
        <v>0.22</v>
      </c>
      <c r="D24" s="1">
        <f t="shared" si="1"/>
        <v>0.5</v>
      </c>
      <c r="E24" s="7">
        <f>(sumif('Courier Company - Invoice'!$A$1:$A$125,A24,'Courier Company - Invoice'!$C$1:$C$125))</f>
        <v>0.2</v>
      </c>
      <c r="F24" s="1">
        <f t="shared" si="2"/>
        <v>0.5</v>
      </c>
      <c r="G24" s="1" t="str">
        <f>upper(iferror(vlookup(A24,'Company X - Order Report'!A:G,7,0),"NA"))</f>
        <v>B</v>
      </c>
      <c r="H24" s="1" t="str">
        <f>upper(iferror(vlookup(A24,'Courier Company - Invoice'!A:G,7,0),"NA"))</f>
        <v>D</v>
      </c>
      <c r="I24" s="1" t="str">
        <f>iferror(vlookup(A24,'Company X - Order Report'!$A:$H,8,0),"NA")</f>
        <v>Forward charges</v>
      </c>
      <c r="J24" s="1">
        <f>IF(and(G24="A",I24="Forward charges"),'Courier Company - Rates'!$A$2,
if(and(G24="B",I24="Forward charges"),'Courier Company - Rates'!$C$2,
if(and(G24="C",I24="Forward charges"),'Courier Company - Rates'!$E$2,
if(and(G24="D",I24="Forward charges"),'Courier Company - Rates'!$G$2,
if(and(G24="E",I24="Forward charges"),'Courier Company - Rates'!$I$2,
if(and(G24="A",I24="Forward and RTO charges"),'Courier Company - Rates'!$K$2,
if(and(G24="B",I24="Forward and RTO charges"),'Courier Company - Rates'!$M$2,
if(and(G24="C",I24="Forward and RTO charges"),'Courier Company - Rates'!$O$2,
if(and(G24="D",I24="Forward and RTO charges"),'Courier Company - Rates'!$Q$2,
'Courier Company - Rates'!$S$2)))))))))</f>
        <v>33</v>
      </c>
      <c r="K24" s="1">
        <f>IF(and(G24="A",I24="Forward charges"),'Courier Company - Rates'!$B$2,
if(and(G24="B",I24="Forward charges"),'Courier Company - Rates'!$D$2,
if(and(G24="C",I24="Forward charges"),'Courier Company - Rates'!$F$2,
if(and(G24="D",I24="Forward charges"),'Courier Company - Rates'!$H$2,
if(and(G24="E",I24="Forward charges"),'Courier Company - Rates'!$J$2,
if(and(G24="A",I24="Forward and RTO charges"),'Courier Company - Rates'!$L$2,
if(and(G24="B",I24="Forward and RTO charges"),'Courier Company - Rates'!$N$2,
if(and(G24="C",I24="Forward and RTO charges"),'Courier Company - Rates'!$P$2,
if(and(G24="D",I24="Forward and RTO charges"),'Courier Company - Rates'!$R$2,
'Courier Company - Rates'!$T$2)))))))))</f>
        <v>28.3</v>
      </c>
      <c r="L24" s="1">
        <f t="shared" si="3"/>
        <v>33</v>
      </c>
      <c r="M24" s="1">
        <f>iferror(vlookup(A24,'Courier Company - Invoice'!$A:$I,9,0),"NA")</f>
        <v>45.4</v>
      </c>
      <c r="N24" s="1">
        <f t="shared" si="4"/>
        <v>-12.4</v>
      </c>
    </row>
    <row r="25" ht="15.75" customHeight="1">
      <c r="A25" s="1" t="s">
        <v>42</v>
      </c>
      <c r="B25" s="5" t="str">
        <f>iferror(vlookup(A25,'Courier Company - Invoice'!$A:$I,2,0),"NA")</f>
        <v>1091118925110</v>
      </c>
      <c r="C25" s="6">
        <f>round((sumif('Company X - Order Report'!$A$1:$A$401,A25,'Company X - Order Report'!$E$1:$E$401))/1000,2)</f>
        <v>0.13</v>
      </c>
      <c r="D25" s="1">
        <f t="shared" si="1"/>
        <v>0.5</v>
      </c>
      <c r="E25" s="7">
        <f>(sumif('Courier Company - Invoice'!$A$1:$A$125,A25,'Courier Company - Invoice'!$C$1:$C$125))</f>
        <v>0.15</v>
      </c>
      <c r="F25" s="1">
        <f t="shared" si="2"/>
        <v>0.5</v>
      </c>
      <c r="G25" s="1" t="str">
        <f>upper(iferror(vlookup(A25,'Company X - Order Report'!A:G,7,0),"NA"))</f>
        <v>B</v>
      </c>
      <c r="H25" s="1" t="str">
        <f>upper(iferror(vlookup(A25,'Courier Company - Invoice'!A:G,7,0),"NA"))</f>
        <v>D</v>
      </c>
      <c r="I25" s="1" t="str">
        <f>iferror(vlookup(A25,'Company X - Order Report'!$A:$H,8,0),"NA")</f>
        <v>Forward and RTO charges</v>
      </c>
      <c r="J25" s="1">
        <f>IF(and(G25="A",I25="Forward charges"),'Courier Company - Rates'!$A$2,
if(and(G25="B",I25="Forward charges"),'Courier Company - Rates'!$C$2,
if(and(G25="C",I25="Forward charges"),'Courier Company - Rates'!$E$2,
if(and(G25="D",I25="Forward charges"),'Courier Company - Rates'!$G$2,
if(and(G25="E",I25="Forward charges"),'Courier Company - Rates'!$I$2,
if(and(G25="A",I25="Forward and RTO charges"),'Courier Company - Rates'!$K$2,
if(and(G25="B",I25="Forward and RTO charges"),'Courier Company - Rates'!$M$2,
if(and(G25="C",I25="Forward and RTO charges"),'Courier Company - Rates'!$O$2,
if(and(G25="D",I25="Forward and RTO charges"),'Courier Company - Rates'!$Q$2,
'Courier Company - Rates'!$S$2)))))))))</f>
        <v>20.5</v>
      </c>
      <c r="K25" s="1">
        <f>IF(and(G25="A",I25="Forward charges"),'Courier Company - Rates'!$B$2,
if(and(G25="B",I25="Forward charges"),'Courier Company - Rates'!$D$2,
if(and(G25="C",I25="Forward charges"),'Courier Company - Rates'!$F$2,
if(and(G25="D",I25="Forward charges"),'Courier Company - Rates'!$H$2,
if(and(G25="E",I25="Forward charges"),'Courier Company - Rates'!$J$2,
if(and(G25="A",I25="Forward and RTO charges"),'Courier Company - Rates'!$L$2,
if(and(G25="B",I25="Forward and RTO charges"),'Courier Company - Rates'!$N$2,
if(and(G25="C",I25="Forward and RTO charges"),'Courier Company - Rates'!$P$2,
if(and(G25="D",I25="Forward and RTO charges"),'Courier Company - Rates'!$R$2,
'Courier Company - Rates'!$T$2)))))))))</f>
        <v>28.3</v>
      </c>
      <c r="L25" s="1">
        <f t="shared" si="3"/>
        <v>20.5</v>
      </c>
      <c r="M25" s="1">
        <f>iferror(vlookup(A25,'Courier Company - Invoice'!$A:$I,9,0),"NA")</f>
        <v>86.7</v>
      </c>
      <c r="N25" s="1">
        <f t="shared" si="4"/>
        <v>-66.2</v>
      </c>
    </row>
    <row r="26" ht="15.75" customHeight="1">
      <c r="A26" s="1" t="s">
        <v>43</v>
      </c>
      <c r="B26" s="5" t="str">
        <f>iferror(vlookup(A26,'Courier Company - Invoice'!$A:$I,2,0),"NA")</f>
        <v>1091118553701</v>
      </c>
      <c r="C26" s="6">
        <f>round((sumif('Company X - Order Report'!$A$1:$A$401,A26,'Company X - Order Report'!$E$1:$E$401))/1000,2)</f>
        <v>0.72</v>
      </c>
      <c r="D26" s="1">
        <f t="shared" si="1"/>
        <v>1</v>
      </c>
      <c r="E26" s="7">
        <f>(sumif('Courier Company - Invoice'!$A$1:$A$125,A26,'Courier Company - Invoice'!$C$1:$C$125))</f>
        <v>1</v>
      </c>
      <c r="F26" s="1">
        <f t="shared" si="2"/>
        <v>1</v>
      </c>
      <c r="G26" s="1" t="str">
        <f>upper(iferror(vlookup(A26,'Company X - Order Report'!A:G,7,0),"NA"))</f>
        <v>B</v>
      </c>
      <c r="H26" s="1" t="str">
        <f>upper(iferror(vlookup(A26,'Courier Company - Invoice'!A:G,7,0),"NA"))</f>
        <v>D</v>
      </c>
      <c r="I26" s="1" t="str">
        <f>iferror(vlookup(A26,'Company X - Order Report'!$A:$H,8,0),"NA")</f>
        <v>Forward charges</v>
      </c>
      <c r="J26" s="1">
        <f>IF(and(G26="A",I26="Forward charges"),'Courier Company - Rates'!$A$2,
if(and(G26="B",I26="Forward charges"),'Courier Company - Rates'!$C$2,
if(and(G26="C",I26="Forward charges"),'Courier Company - Rates'!$E$2,
if(and(G26="D",I26="Forward charges"),'Courier Company - Rates'!$G$2,
if(and(G26="E",I26="Forward charges"),'Courier Company - Rates'!$I$2,
if(and(G26="A",I26="Forward and RTO charges"),'Courier Company - Rates'!$K$2,
if(and(G26="B",I26="Forward and RTO charges"),'Courier Company - Rates'!$M$2,
if(and(G26="C",I26="Forward and RTO charges"),'Courier Company - Rates'!$O$2,
if(and(G26="D",I26="Forward and RTO charges"),'Courier Company - Rates'!$Q$2,
'Courier Company - Rates'!$S$2)))))))))</f>
        <v>33</v>
      </c>
      <c r="K26" s="1">
        <f>IF(and(G26="A",I26="Forward charges"),'Courier Company - Rates'!$B$2,
if(and(G26="B",I26="Forward charges"),'Courier Company - Rates'!$D$2,
if(and(G26="C",I26="Forward charges"),'Courier Company - Rates'!$F$2,
if(and(G26="D",I26="Forward charges"),'Courier Company - Rates'!$H$2,
if(and(G26="E",I26="Forward charges"),'Courier Company - Rates'!$J$2,
if(and(G26="A",I26="Forward and RTO charges"),'Courier Company - Rates'!$L$2,
if(and(G26="B",I26="Forward and RTO charges"),'Courier Company - Rates'!$N$2,
if(and(G26="C",I26="Forward and RTO charges"),'Courier Company - Rates'!$P$2,
if(and(G26="D",I26="Forward and RTO charges"),'Courier Company - Rates'!$R$2,
'Courier Company - Rates'!$T$2)))))))))</f>
        <v>28.3</v>
      </c>
      <c r="L26" s="1">
        <f t="shared" si="3"/>
        <v>61.3</v>
      </c>
      <c r="M26" s="1">
        <f>iferror(vlookup(A26,'Courier Company - Invoice'!$A:$I,9,0),"NA")</f>
        <v>90.2</v>
      </c>
      <c r="N26" s="1">
        <f t="shared" si="4"/>
        <v>-28.9</v>
      </c>
    </row>
    <row r="27" ht="15.75" customHeight="1">
      <c r="A27" s="1" t="s">
        <v>44</v>
      </c>
      <c r="B27" s="5" t="str">
        <f>iferror(vlookup(A27,'Courier Company - Invoice'!$A:$I,2,0),"NA")</f>
        <v>1091118551656</v>
      </c>
      <c r="C27" s="6">
        <f>round((sumif('Company X - Order Report'!$A$1:$A$401,A27,'Company X - Order Report'!$E$1:$E$401))/1000,2)</f>
        <v>0.5</v>
      </c>
      <c r="D27" s="1">
        <f t="shared" si="1"/>
        <v>0.5</v>
      </c>
      <c r="E27" s="7">
        <f>(sumif('Courier Company - Invoice'!$A$1:$A$125,A27,'Courier Company - Invoice'!$C$1:$C$125))</f>
        <v>0.73</v>
      </c>
      <c r="F27" s="1">
        <f t="shared" si="2"/>
        <v>1</v>
      </c>
      <c r="G27" s="1" t="str">
        <f>upper(iferror(vlookup(A27,'Company X - Order Report'!A:G,7,0),"NA"))</f>
        <v>B</v>
      </c>
      <c r="H27" s="1" t="str">
        <f>upper(iferror(vlookup(A27,'Courier Company - Invoice'!A:G,7,0),"NA"))</f>
        <v>D</v>
      </c>
      <c r="I27" s="1" t="str">
        <f>iferror(vlookup(A27,'Company X - Order Report'!$A:$H,8,0),"NA")</f>
        <v>Forward charges</v>
      </c>
      <c r="J27" s="1">
        <f>IF(and(G27="A",I27="Forward charges"),'Courier Company - Rates'!$A$2,
if(and(G27="B",I27="Forward charges"),'Courier Company - Rates'!$C$2,
if(and(G27="C",I27="Forward charges"),'Courier Company - Rates'!$E$2,
if(and(G27="D",I27="Forward charges"),'Courier Company - Rates'!$G$2,
if(and(G27="E",I27="Forward charges"),'Courier Company - Rates'!$I$2,
if(and(G27="A",I27="Forward and RTO charges"),'Courier Company - Rates'!$K$2,
if(and(G27="B",I27="Forward and RTO charges"),'Courier Company - Rates'!$M$2,
if(and(G27="C",I27="Forward and RTO charges"),'Courier Company - Rates'!$O$2,
if(and(G27="D",I27="Forward and RTO charges"),'Courier Company - Rates'!$Q$2,
'Courier Company - Rates'!$S$2)))))))))</f>
        <v>33</v>
      </c>
      <c r="K27" s="1">
        <f>IF(and(G27="A",I27="Forward charges"),'Courier Company - Rates'!$B$2,
if(and(G27="B",I27="Forward charges"),'Courier Company - Rates'!$D$2,
if(and(G27="C",I27="Forward charges"),'Courier Company - Rates'!$F$2,
if(and(G27="D",I27="Forward charges"),'Courier Company - Rates'!$H$2,
if(and(G27="E",I27="Forward charges"),'Courier Company - Rates'!$J$2,
if(and(G27="A",I27="Forward and RTO charges"),'Courier Company - Rates'!$L$2,
if(and(G27="B",I27="Forward and RTO charges"),'Courier Company - Rates'!$N$2,
if(and(G27="C",I27="Forward and RTO charges"),'Courier Company - Rates'!$P$2,
if(and(G27="D",I27="Forward and RTO charges"),'Courier Company - Rates'!$R$2,
'Courier Company - Rates'!$T$2)))))))))</f>
        <v>28.3</v>
      </c>
      <c r="L27" s="1">
        <f t="shared" si="3"/>
        <v>61.3</v>
      </c>
      <c r="M27" s="1">
        <f>iferror(vlookup(A27,'Courier Company - Invoice'!$A:$I,9,0),"NA")</f>
        <v>90.2</v>
      </c>
      <c r="N27" s="1">
        <f t="shared" si="4"/>
        <v>-28.9</v>
      </c>
    </row>
    <row r="28" ht="15.75" customHeight="1">
      <c r="A28" s="1" t="s">
        <v>45</v>
      </c>
      <c r="B28" s="5" t="str">
        <f>iferror(vlookup(A28,'Courier Company - Invoice'!$A:$I,2,0),"NA")</f>
        <v>1091118548333</v>
      </c>
      <c r="C28" s="6">
        <f>round((sumif('Company X - Order Report'!$A$1:$A$401,A28,'Company X - Order Report'!$E$1:$E$401))/1000,2)</f>
        <v>2.57</v>
      </c>
      <c r="D28" s="1">
        <f t="shared" si="1"/>
        <v>3</v>
      </c>
      <c r="E28" s="7">
        <f>(sumif('Courier Company - Invoice'!$A$1:$A$125,A28,'Courier Company - Invoice'!$C$1:$C$125))</f>
        <v>2.94</v>
      </c>
      <c r="F28" s="1">
        <f t="shared" si="2"/>
        <v>3</v>
      </c>
      <c r="G28" s="1" t="str">
        <f>upper(iferror(vlookup(A28,'Company X - Order Report'!A:G,7,0),"NA"))</f>
        <v>B</v>
      </c>
      <c r="H28" s="1" t="str">
        <f>upper(iferror(vlookup(A28,'Courier Company - Invoice'!A:G,7,0),"NA"))</f>
        <v>D</v>
      </c>
      <c r="I28" s="1" t="str">
        <f>iferror(vlookup(A28,'Company X - Order Report'!$A:$H,8,0),"NA")</f>
        <v>Forward charges</v>
      </c>
      <c r="J28" s="1">
        <f>IF(and(G28="A",I28="Forward charges"),'Courier Company - Rates'!$A$2,
if(and(G28="B",I28="Forward charges"),'Courier Company - Rates'!$C$2,
if(and(G28="C",I28="Forward charges"),'Courier Company - Rates'!$E$2,
if(and(G28="D",I28="Forward charges"),'Courier Company - Rates'!$G$2,
if(and(G28="E",I28="Forward charges"),'Courier Company - Rates'!$I$2,
if(and(G28="A",I28="Forward and RTO charges"),'Courier Company - Rates'!$K$2,
if(and(G28="B",I28="Forward and RTO charges"),'Courier Company - Rates'!$M$2,
if(and(G28="C",I28="Forward and RTO charges"),'Courier Company - Rates'!$O$2,
if(and(G28="D",I28="Forward and RTO charges"),'Courier Company - Rates'!$Q$2,
'Courier Company - Rates'!$S$2)))))))))</f>
        <v>33</v>
      </c>
      <c r="K28" s="1">
        <f>IF(and(G28="A",I28="Forward charges"),'Courier Company - Rates'!$B$2,
if(and(G28="B",I28="Forward charges"),'Courier Company - Rates'!$D$2,
if(and(G28="C",I28="Forward charges"),'Courier Company - Rates'!$F$2,
if(and(G28="D",I28="Forward charges"),'Courier Company - Rates'!$H$2,
if(and(G28="E",I28="Forward charges"),'Courier Company - Rates'!$J$2,
if(and(G28="A",I28="Forward and RTO charges"),'Courier Company - Rates'!$L$2,
if(and(G28="B",I28="Forward and RTO charges"),'Courier Company - Rates'!$N$2,
if(and(G28="C",I28="Forward and RTO charges"),'Courier Company - Rates'!$P$2,
if(and(G28="D",I28="Forward and RTO charges"),'Courier Company - Rates'!$R$2,
'Courier Company - Rates'!$T$2)))))))))</f>
        <v>28.3</v>
      </c>
      <c r="L28" s="1">
        <f t="shared" si="3"/>
        <v>174.5</v>
      </c>
      <c r="M28" s="1">
        <f>iferror(vlookup(A28,'Courier Company - Invoice'!$A:$I,9,0),"NA")</f>
        <v>269.4</v>
      </c>
      <c r="N28" s="1">
        <f t="shared" si="4"/>
        <v>-94.9</v>
      </c>
    </row>
    <row r="29" ht="15.75" customHeight="1">
      <c r="A29" s="1" t="s">
        <v>46</v>
      </c>
      <c r="B29" s="5" t="str">
        <f>iferror(vlookup(A29,'Courier Company - Invoice'!$A:$I,2,0),"NA")</f>
        <v>1091118547832</v>
      </c>
      <c r="C29" s="6">
        <f>round((sumif('Company X - Order Report'!$A$1:$A$401,A29,'Company X - Order Report'!$E$1:$E$401))/1000,2)</f>
        <v>0.56</v>
      </c>
      <c r="D29" s="1">
        <f t="shared" si="1"/>
        <v>1</v>
      </c>
      <c r="E29" s="7">
        <f>(sumif('Courier Company - Invoice'!$A$1:$A$125,A29,'Courier Company - Invoice'!$C$1:$C$125))</f>
        <v>0.6</v>
      </c>
      <c r="F29" s="1">
        <f t="shared" si="2"/>
        <v>1</v>
      </c>
      <c r="G29" s="1" t="str">
        <f>upper(iferror(vlookup(A29,'Company X - Order Report'!A:G,7,0),"NA"))</f>
        <v>B</v>
      </c>
      <c r="H29" s="1" t="str">
        <f>upper(iferror(vlookup(A29,'Courier Company - Invoice'!A:G,7,0),"NA"))</f>
        <v>B</v>
      </c>
      <c r="I29" s="1" t="str">
        <f>iferror(vlookup(A29,'Company X - Order Report'!$A:$H,8,0),"NA")</f>
        <v>Forward and RTO charges</v>
      </c>
      <c r="J29" s="1">
        <f>IF(and(G29="A",I29="Forward charges"),'Courier Company - Rates'!$A$2,
if(and(G29="B",I29="Forward charges"),'Courier Company - Rates'!$C$2,
if(and(G29="C",I29="Forward charges"),'Courier Company - Rates'!$E$2,
if(and(G29="D",I29="Forward charges"),'Courier Company - Rates'!$G$2,
if(and(G29="E",I29="Forward charges"),'Courier Company - Rates'!$I$2,
if(and(G29="A",I29="Forward and RTO charges"),'Courier Company - Rates'!$K$2,
if(and(G29="B",I29="Forward and RTO charges"),'Courier Company - Rates'!$M$2,
if(and(G29="C",I29="Forward and RTO charges"),'Courier Company - Rates'!$O$2,
if(and(G29="D",I29="Forward and RTO charges"),'Courier Company - Rates'!$Q$2,
'Courier Company - Rates'!$S$2)))))))))</f>
        <v>20.5</v>
      </c>
      <c r="K29" s="1">
        <f>IF(and(G29="A",I29="Forward charges"),'Courier Company - Rates'!$B$2,
if(and(G29="B",I29="Forward charges"),'Courier Company - Rates'!$D$2,
if(and(G29="C",I29="Forward charges"),'Courier Company - Rates'!$F$2,
if(and(G29="D",I29="Forward charges"),'Courier Company - Rates'!$H$2,
if(and(G29="E",I29="Forward charges"),'Courier Company - Rates'!$J$2,
if(and(G29="A",I29="Forward and RTO charges"),'Courier Company - Rates'!$L$2,
if(and(G29="B",I29="Forward and RTO charges"),'Courier Company - Rates'!$N$2,
if(and(G29="C",I29="Forward and RTO charges"),'Courier Company - Rates'!$P$2,
if(and(G29="D",I29="Forward and RTO charges"),'Courier Company - Rates'!$R$2,
'Courier Company - Rates'!$T$2)))))))))</f>
        <v>28.3</v>
      </c>
      <c r="L29" s="1">
        <f t="shared" si="3"/>
        <v>48.8</v>
      </c>
      <c r="M29" s="1">
        <f>iferror(vlookup(A29,'Courier Company - Invoice'!$A:$I,9,0),"NA")</f>
        <v>102.3</v>
      </c>
      <c r="N29" s="1">
        <f t="shared" si="4"/>
        <v>-53.5</v>
      </c>
    </row>
    <row r="30" ht="15.75" customHeight="1">
      <c r="A30" s="1" t="s">
        <v>47</v>
      </c>
      <c r="B30" s="5" t="str">
        <f>iferror(vlookup(A30,'Courier Company - Invoice'!$A:$I,2,0),"NA")</f>
        <v>1091118591534</v>
      </c>
      <c r="C30" s="6">
        <f>round((sumif('Company X - Order Report'!$A$1:$A$401,A30,'Company X - Order Report'!$E$1:$E$401))/1000,2)</f>
        <v>0.56</v>
      </c>
      <c r="D30" s="1">
        <f t="shared" si="1"/>
        <v>1</v>
      </c>
      <c r="E30" s="7">
        <f>(sumif('Courier Company - Invoice'!$A$1:$A$125,A30,'Courier Company - Invoice'!$C$1:$C$125))</f>
        <v>0.61</v>
      </c>
      <c r="F30" s="1">
        <f t="shared" si="2"/>
        <v>1</v>
      </c>
      <c r="G30" s="1" t="str">
        <f>upper(iferror(vlookup(A30,'Company X - Order Report'!A:G,7,0),"NA"))</f>
        <v>B</v>
      </c>
      <c r="H30" s="1" t="str">
        <f>upper(iferror(vlookup(A30,'Courier Company - Invoice'!A:G,7,0),"NA"))</f>
        <v>D</v>
      </c>
      <c r="I30" s="1" t="str">
        <f>iferror(vlookup(A30,'Company X - Order Report'!$A:$H,8,0),"NA")</f>
        <v>Forward charges</v>
      </c>
      <c r="J30" s="1">
        <f>IF(and(G30="A",I30="Forward charges"),'Courier Company - Rates'!$A$2,
if(and(G30="B",I30="Forward charges"),'Courier Company - Rates'!$C$2,
if(and(G30="C",I30="Forward charges"),'Courier Company - Rates'!$E$2,
if(and(G30="D",I30="Forward charges"),'Courier Company - Rates'!$G$2,
if(and(G30="E",I30="Forward charges"),'Courier Company - Rates'!$I$2,
if(and(G30="A",I30="Forward and RTO charges"),'Courier Company - Rates'!$K$2,
if(and(G30="B",I30="Forward and RTO charges"),'Courier Company - Rates'!$M$2,
if(and(G30="C",I30="Forward and RTO charges"),'Courier Company - Rates'!$O$2,
if(and(G30="D",I30="Forward and RTO charges"),'Courier Company - Rates'!$Q$2,
'Courier Company - Rates'!$S$2)))))))))</f>
        <v>33</v>
      </c>
      <c r="K30" s="1">
        <f>IF(and(G30="A",I30="Forward charges"),'Courier Company - Rates'!$B$2,
if(and(G30="B",I30="Forward charges"),'Courier Company - Rates'!$D$2,
if(and(G30="C",I30="Forward charges"),'Courier Company - Rates'!$F$2,
if(and(G30="D",I30="Forward charges"),'Courier Company - Rates'!$H$2,
if(and(G30="E",I30="Forward charges"),'Courier Company - Rates'!$J$2,
if(and(G30="A",I30="Forward and RTO charges"),'Courier Company - Rates'!$L$2,
if(and(G30="B",I30="Forward and RTO charges"),'Courier Company - Rates'!$N$2,
if(and(G30="C",I30="Forward and RTO charges"),'Courier Company - Rates'!$P$2,
if(and(G30="D",I30="Forward and RTO charges"),'Courier Company - Rates'!$R$2,
'Courier Company - Rates'!$T$2)))))))))</f>
        <v>28.3</v>
      </c>
      <c r="L30" s="1">
        <f t="shared" si="3"/>
        <v>61.3</v>
      </c>
      <c r="M30" s="1">
        <f>iferror(vlookup(A30,'Courier Company - Invoice'!$A:$I,9,0),"NA")</f>
        <v>90.2</v>
      </c>
      <c r="N30" s="1">
        <f t="shared" si="4"/>
        <v>-28.9</v>
      </c>
    </row>
    <row r="31" ht="15.75" customHeight="1">
      <c r="A31" s="1" t="s">
        <v>48</v>
      </c>
      <c r="B31" s="5" t="str">
        <f>iferror(vlookup(A31,'Courier Company - Invoice'!$A:$I,2,0),"NA")</f>
        <v>1091118442390</v>
      </c>
      <c r="C31" s="6">
        <f>round((sumif('Company X - Order Report'!$A$1:$A$401,A31,'Company X - Order Report'!$E$1:$E$401))/1000,2)</f>
        <v>0.5</v>
      </c>
      <c r="D31" s="1">
        <f t="shared" si="1"/>
        <v>0.5</v>
      </c>
      <c r="E31" s="7">
        <f>(sumif('Courier Company - Invoice'!$A$1:$A$125,A31,'Courier Company - Invoice'!$C$1:$C$125))</f>
        <v>0.67</v>
      </c>
      <c r="F31" s="1">
        <f t="shared" si="2"/>
        <v>1</v>
      </c>
      <c r="G31" s="1" t="str">
        <f>upper(iferror(vlookup(A31,'Company X - Order Report'!A:G,7,0),"NA"))</f>
        <v>B</v>
      </c>
      <c r="H31" s="1" t="str">
        <f>upper(iferror(vlookup(A31,'Courier Company - Invoice'!A:G,7,0),"NA"))</f>
        <v>D</v>
      </c>
      <c r="I31" s="1" t="str">
        <f>iferror(vlookup(A31,'Company X - Order Report'!$A:$H,8,0),"NA")</f>
        <v>Forward charges</v>
      </c>
      <c r="J31" s="1">
        <f>IF(and(G31="A",I31="Forward charges"),'Courier Company - Rates'!$A$2,
if(and(G31="B",I31="Forward charges"),'Courier Company - Rates'!$C$2,
if(and(G31="C",I31="Forward charges"),'Courier Company - Rates'!$E$2,
if(and(G31="D",I31="Forward charges"),'Courier Company - Rates'!$G$2,
if(and(G31="E",I31="Forward charges"),'Courier Company - Rates'!$I$2,
if(and(G31="A",I31="Forward and RTO charges"),'Courier Company - Rates'!$K$2,
if(and(G31="B",I31="Forward and RTO charges"),'Courier Company - Rates'!$M$2,
if(and(G31="C",I31="Forward and RTO charges"),'Courier Company - Rates'!$O$2,
if(and(G31="D",I31="Forward and RTO charges"),'Courier Company - Rates'!$Q$2,
'Courier Company - Rates'!$S$2)))))))))</f>
        <v>33</v>
      </c>
      <c r="K31" s="1">
        <f>IF(and(G31="A",I31="Forward charges"),'Courier Company - Rates'!$B$2,
if(and(G31="B",I31="Forward charges"),'Courier Company - Rates'!$D$2,
if(and(G31="C",I31="Forward charges"),'Courier Company - Rates'!$F$2,
if(and(G31="D",I31="Forward charges"),'Courier Company - Rates'!$H$2,
if(and(G31="E",I31="Forward charges"),'Courier Company - Rates'!$J$2,
if(and(G31="A",I31="Forward and RTO charges"),'Courier Company - Rates'!$L$2,
if(and(G31="B",I31="Forward and RTO charges"),'Courier Company - Rates'!$N$2,
if(and(G31="C",I31="Forward and RTO charges"),'Courier Company - Rates'!$P$2,
if(and(G31="D",I31="Forward and RTO charges"),'Courier Company - Rates'!$R$2,
'Courier Company - Rates'!$T$2)))))))))</f>
        <v>28.3</v>
      </c>
      <c r="L31" s="1">
        <f t="shared" si="3"/>
        <v>61.3</v>
      </c>
      <c r="M31" s="1">
        <f>iferror(vlookup(A31,'Courier Company - Invoice'!$A:$I,9,0),"NA")</f>
        <v>90.2</v>
      </c>
      <c r="N31" s="1">
        <f t="shared" si="4"/>
        <v>-28.9</v>
      </c>
    </row>
    <row r="32" ht="15.75" customHeight="1">
      <c r="A32" s="1" t="s">
        <v>49</v>
      </c>
      <c r="B32" s="5" t="str">
        <f>iferror(vlookup(A32,'Courier Company - Invoice'!$A:$I,2,0),"NA")</f>
        <v>1091118009786</v>
      </c>
      <c r="C32" s="6">
        <f>round((sumif('Company X - Order Report'!$A$1:$A$401,A32,'Company X - Order Report'!$E$1:$E$401))/1000,2)</f>
        <v>0.5</v>
      </c>
      <c r="D32" s="1">
        <f t="shared" si="1"/>
        <v>0.5</v>
      </c>
      <c r="E32" s="7">
        <f>(sumif('Courier Company - Invoice'!$A$1:$A$125,A32,'Courier Company - Invoice'!$C$1:$C$125))</f>
        <v>0.5</v>
      </c>
      <c r="F32" s="1">
        <f t="shared" si="2"/>
        <v>0.5</v>
      </c>
      <c r="G32" s="1" t="str">
        <f>upper(iferror(vlookup(A32,'Company X - Order Report'!A:G,7,0),"NA"))</f>
        <v>B</v>
      </c>
      <c r="H32" s="1" t="str">
        <f>upper(iferror(vlookup(A32,'Courier Company - Invoice'!A:G,7,0),"NA"))</f>
        <v>D</v>
      </c>
      <c r="I32" s="1" t="str">
        <f>iferror(vlookup(A32,'Company X - Order Report'!$A:$H,8,0),"NA")</f>
        <v>Forward and RTO charges</v>
      </c>
      <c r="J32" s="1">
        <f>IF(and(G32="A",I32="Forward charges"),'Courier Company - Rates'!$A$2,
if(and(G32="B",I32="Forward charges"),'Courier Company - Rates'!$C$2,
if(and(G32="C",I32="Forward charges"),'Courier Company - Rates'!$E$2,
if(and(G32="D",I32="Forward charges"),'Courier Company - Rates'!$G$2,
if(and(G32="E",I32="Forward charges"),'Courier Company - Rates'!$I$2,
if(and(G32="A",I32="Forward and RTO charges"),'Courier Company - Rates'!$K$2,
if(and(G32="B",I32="Forward and RTO charges"),'Courier Company - Rates'!$M$2,
if(and(G32="C",I32="Forward and RTO charges"),'Courier Company - Rates'!$O$2,
if(and(G32="D",I32="Forward and RTO charges"),'Courier Company - Rates'!$Q$2,
'Courier Company - Rates'!$S$2)))))))))</f>
        <v>20.5</v>
      </c>
      <c r="K32" s="1">
        <f>IF(and(G32="A",I32="Forward charges"),'Courier Company - Rates'!$B$2,
if(and(G32="B",I32="Forward charges"),'Courier Company - Rates'!$D$2,
if(and(G32="C",I32="Forward charges"),'Courier Company - Rates'!$F$2,
if(and(G32="D",I32="Forward charges"),'Courier Company - Rates'!$H$2,
if(and(G32="E",I32="Forward charges"),'Courier Company - Rates'!$J$2,
if(and(G32="A",I32="Forward and RTO charges"),'Courier Company - Rates'!$L$2,
if(and(G32="B",I32="Forward and RTO charges"),'Courier Company - Rates'!$N$2,
if(and(G32="C",I32="Forward and RTO charges"),'Courier Company - Rates'!$P$2,
if(and(G32="D",I32="Forward and RTO charges"),'Courier Company - Rates'!$R$2,
'Courier Company - Rates'!$T$2)))))))))</f>
        <v>28.3</v>
      </c>
      <c r="L32" s="1">
        <f t="shared" si="3"/>
        <v>20.5</v>
      </c>
      <c r="M32" s="1">
        <f>iferror(vlookup(A32,'Courier Company - Invoice'!$A:$I,9,0),"NA")</f>
        <v>86.7</v>
      </c>
      <c r="N32" s="1">
        <f t="shared" si="4"/>
        <v>-66.2</v>
      </c>
    </row>
    <row r="33" ht="15.75" customHeight="1">
      <c r="A33" s="1" t="s">
        <v>50</v>
      </c>
      <c r="B33" s="5" t="str">
        <f>iferror(vlookup(A33,'Courier Company - Invoice'!$A:$I,2,0),"NA")</f>
        <v>1091118004245</v>
      </c>
      <c r="C33" s="6">
        <f>round((sumif('Company X - Order Report'!$A$1:$A$401,A33,'Company X - Order Report'!$E$1:$E$401))/1000,2)</f>
        <v>0.72</v>
      </c>
      <c r="D33" s="1">
        <f t="shared" si="1"/>
        <v>1</v>
      </c>
      <c r="E33" s="7">
        <f>(sumif('Courier Company - Invoice'!$A$1:$A$125,A33,'Courier Company - Invoice'!$C$1:$C$125))</f>
        <v>0.8</v>
      </c>
      <c r="F33" s="1">
        <f t="shared" si="2"/>
        <v>1</v>
      </c>
      <c r="G33" s="1" t="str">
        <f>upper(iferror(vlookup(A33,'Company X - Order Report'!A:G,7,0),"NA"))</f>
        <v>E</v>
      </c>
      <c r="H33" s="1" t="str">
        <f>upper(iferror(vlookup(A33,'Courier Company - Invoice'!A:G,7,0),"NA"))</f>
        <v>B</v>
      </c>
      <c r="I33" s="1" t="str">
        <f>iferror(vlookup(A33,'Company X - Order Report'!$A:$H,8,0),"NA")</f>
        <v>Forward charges</v>
      </c>
      <c r="J33" s="1">
        <f>IF(and(G33="A",I33="Forward charges"),'Courier Company - Rates'!$A$2,
if(and(G33="B",I33="Forward charges"),'Courier Company - Rates'!$C$2,
if(and(G33="C",I33="Forward charges"),'Courier Company - Rates'!$E$2,
if(and(G33="D",I33="Forward charges"),'Courier Company - Rates'!$G$2,
if(and(G33="E",I33="Forward charges"),'Courier Company - Rates'!$I$2,
if(and(G33="A",I33="Forward and RTO charges"),'Courier Company - Rates'!$K$2,
if(and(G33="B",I33="Forward and RTO charges"),'Courier Company - Rates'!$M$2,
if(and(G33="C",I33="Forward and RTO charges"),'Courier Company - Rates'!$O$2,
if(and(G33="D",I33="Forward and RTO charges"),'Courier Company - Rates'!$Q$2,
'Courier Company - Rates'!$S$2)))))))))</f>
        <v>56.6</v>
      </c>
      <c r="K33" s="1">
        <f>IF(and(G33="A",I33="Forward charges"),'Courier Company - Rates'!$B$2,
if(and(G33="B",I33="Forward charges"),'Courier Company - Rates'!$D$2,
if(and(G33="C",I33="Forward charges"),'Courier Company - Rates'!$F$2,
if(and(G33="D",I33="Forward charges"),'Courier Company - Rates'!$H$2,
if(and(G33="E",I33="Forward charges"),'Courier Company - Rates'!$J$2,
if(and(G33="A",I33="Forward and RTO charges"),'Courier Company - Rates'!$L$2,
if(and(G33="B",I33="Forward and RTO charges"),'Courier Company - Rates'!$N$2,
if(and(G33="C",I33="Forward and RTO charges"),'Courier Company - Rates'!$P$2,
if(and(G33="D",I33="Forward and RTO charges"),'Courier Company - Rates'!$R$2,
'Courier Company - Rates'!$T$2)))))))))</f>
        <v>55.5</v>
      </c>
      <c r="L33" s="1">
        <f t="shared" si="3"/>
        <v>112.1</v>
      </c>
      <c r="M33" s="1">
        <f>iferror(vlookup(A33,'Courier Company - Invoice'!$A:$I,9,0),"NA")</f>
        <v>61.3</v>
      </c>
      <c r="N33" s="1">
        <f t="shared" si="4"/>
        <v>50.8</v>
      </c>
    </row>
    <row r="34" ht="15.75" customHeight="1">
      <c r="A34" s="1" t="s">
        <v>51</v>
      </c>
      <c r="B34" s="5" t="str">
        <f>iferror(vlookup(A34,'Courier Company - Invoice'!$A:$I,2,0),"NA")</f>
        <v>1091121844806</v>
      </c>
      <c r="C34" s="6">
        <f>round((sumif('Company X - Order Report'!$A$1:$A$401,A34,'Company X - Order Report'!$E$1:$E$401))/1000,2)</f>
        <v>0.69</v>
      </c>
      <c r="D34" s="1">
        <f t="shared" si="1"/>
        <v>1</v>
      </c>
      <c r="E34" s="7">
        <f>(sumif('Courier Company - Invoice'!$A$1:$A$125,A34,'Courier Company - Invoice'!$C$1:$C$125))</f>
        <v>0.5</v>
      </c>
      <c r="F34" s="1">
        <f t="shared" si="2"/>
        <v>0.5</v>
      </c>
      <c r="G34" s="1" t="str">
        <f>upper(iferror(vlookup(A34,'Company X - Order Report'!A:G,7,0),"NA"))</f>
        <v>E</v>
      </c>
      <c r="H34" s="1" t="str">
        <f>upper(iferror(vlookup(A34,'Courier Company - Invoice'!A:G,7,0),"NA"))</f>
        <v>B</v>
      </c>
      <c r="I34" s="1" t="str">
        <f>iferror(vlookup(A34,'Company X - Order Report'!$A:$H,8,0),"NA")</f>
        <v>Forward charges</v>
      </c>
      <c r="J34" s="1">
        <f>IF(and(G34="A",I34="Forward charges"),'Courier Company - Rates'!$A$2,
if(and(G34="B",I34="Forward charges"),'Courier Company - Rates'!$C$2,
if(and(G34="C",I34="Forward charges"),'Courier Company - Rates'!$E$2,
if(and(G34="D",I34="Forward charges"),'Courier Company - Rates'!$G$2,
if(and(G34="E",I34="Forward charges"),'Courier Company - Rates'!$I$2,
if(and(G34="A",I34="Forward and RTO charges"),'Courier Company - Rates'!$K$2,
if(and(G34="B",I34="Forward and RTO charges"),'Courier Company - Rates'!$M$2,
if(and(G34="C",I34="Forward and RTO charges"),'Courier Company - Rates'!$O$2,
if(and(G34="D",I34="Forward and RTO charges"),'Courier Company - Rates'!$Q$2,
'Courier Company - Rates'!$S$2)))))))))</f>
        <v>56.6</v>
      </c>
      <c r="K34" s="1">
        <f>IF(and(G34="A",I34="Forward charges"),'Courier Company - Rates'!$B$2,
if(and(G34="B",I34="Forward charges"),'Courier Company - Rates'!$D$2,
if(and(G34="C",I34="Forward charges"),'Courier Company - Rates'!$F$2,
if(and(G34="D",I34="Forward charges"),'Courier Company - Rates'!$H$2,
if(and(G34="E",I34="Forward charges"),'Courier Company - Rates'!$J$2,
if(and(G34="A",I34="Forward and RTO charges"),'Courier Company - Rates'!$L$2,
if(and(G34="B",I34="Forward and RTO charges"),'Courier Company - Rates'!$N$2,
if(and(G34="C",I34="Forward and RTO charges"),'Courier Company - Rates'!$P$2,
if(and(G34="D",I34="Forward and RTO charges"),'Courier Company - Rates'!$R$2,
'Courier Company - Rates'!$T$2)))))))))</f>
        <v>55.5</v>
      </c>
      <c r="L34" s="1">
        <f t="shared" si="3"/>
        <v>56.6</v>
      </c>
      <c r="M34" s="1">
        <f>iferror(vlookup(A34,'Courier Company - Invoice'!$A:$I,9,0),"NA")</f>
        <v>33</v>
      </c>
      <c r="N34" s="1">
        <f t="shared" si="4"/>
        <v>23.6</v>
      </c>
    </row>
    <row r="35" ht="15.75" customHeight="1">
      <c r="A35" s="1" t="s">
        <v>52</v>
      </c>
      <c r="B35" s="5" t="str">
        <f>iferror(vlookup(A35,'Courier Company - Invoice'!$A:$I,2,0),"NA")</f>
        <v>1091118001865</v>
      </c>
      <c r="C35" s="6">
        <f>round((sumif('Company X - Order Report'!$A$1:$A$401,A35,'Company X - Order Report'!$E$1:$E$401))/1000,2)</f>
        <v>0.61</v>
      </c>
      <c r="D35" s="1">
        <f t="shared" si="1"/>
        <v>1</v>
      </c>
      <c r="E35" s="7">
        <f>(sumif('Courier Company - Invoice'!$A$1:$A$125,A35,'Courier Company - Invoice'!$C$1:$C$125))</f>
        <v>0.8</v>
      </c>
      <c r="F35" s="1">
        <f t="shared" si="2"/>
        <v>1</v>
      </c>
      <c r="G35" s="1" t="str">
        <f>upper(iferror(vlookup(A35,'Company X - Order Report'!A:G,7,0),"NA"))</f>
        <v>B</v>
      </c>
      <c r="H35" s="1" t="str">
        <f>upper(iferror(vlookup(A35,'Courier Company - Invoice'!A:G,7,0),"NA"))</f>
        <v>D</v>
      </c>
      <c r="I35" s="1" t="str">
        <f>iferror(vlookup(A35,'Company X - Order Report'!$A:$H,8,0),"NA")</f>
        <v>Forward charges</v>
      </c>
      <c r="J35" s="1">
        <f>IF(and(G35="A",I35="Forward charges"),'Courier Company - Rates'!$A$2,
if(and(G35="B",I35="Forward charges"),'Courier Company - Rates'!$C$2,
if(and(G35="C",I35="Forward charges"),'Courier Company - Rates'!$E$2,
if(and(G35="D",I35="Forward charges"),'Courier Company - Rates'!$G$2,
if(and(G35="E",I35="Forward charges"),'Courier Company - Rates'!$I$2,
if(and(G35="A",I35="Forward and RTO charges"),'Courier Company - Rates'!$K$2,
if(and(G35="B",I35="Forward and RTO charges"),'Courier Company - Rates'!$M$2,
if(and(G35="C",I35="Forward and RTO charges"),'Courier Company - Rates'!$O$2,
if(and(G35="D",I35="Forward and RTO charges"),'Courier Company - Rates'!$Q$2,
'Courier Company - Rates'!$S$2)))))))))</f>
        <v>33</v>
      </c>
      <c r="K35" s="1">
        <f>IF(and(G35="A",I35="Forward charges"),'Courier Company - Rates'!$B$2,
if(and(G35="B",I35="Forward charges"),'Courier Company - Rates'!$D$2,
if(and(G35="C",I35="Forward charges"),'Courier Company - Rates'!$F$2,
if(and(G35="D",I35="Forward charges"),'Courier Company - Rates'!$H$2,
if(and(G35="E",I35="Forward charges"),'Courier Company - Rates'!$J$2,
if(and(G35="A",I35="Forward and RTO charges"),'Courier Company - Rates'!$L$2,
if(and(G35="B",I35="Forward and RTO charges"),'Courier Company - Rates'!$N$2,
if(and(G35="C",I35="Forward and RTO charges"),'Courier Company - Rates'!$P$2,
if(and(G35="D",I35="Forward and RTO charges"),'Courier Company - Rates'!$R$2,
'Courier Company - Rates'!$T$2)))))))))</f>
        <v>28.3</v>
      </c>
      <c r="L35" s="1">
        <f t="shared" si="3"/>
        <v>61.3</v>
      </c>
      <c r="M35" s="1">
        <f>iferror(vlookup(A35,'Courier Company - Invoice'!$A:$I,9,0),"NA")</f>
        <v>90.2</v>
      </c>
      <c r="N35" s="1">
        <f t="shared" si="4"/>
        <v>-28.9</v>
      </c>
    </row>
    <row r="36" ht="15.75" customHeight="1">
      <c r="A36" s="1" t="s">
        <v>53</v>
      </c>
      <c r="B36" s="5" t="str">
        <f>iferror(vlookup(A36,'Courier Company - Invoice'!$A:$I,2,0),"NA")</f>
        <v>1091117958395</v>
      </c>
      <c r="C36" s="6">
        <f>round((sumif('Company X - Order Report'!$A$1:$A$401,A36,'Company X - Order Report'!$E$1:$E$401))/1000,2)</f>
        <v>0.51</v>
      </c>
      <c r="D36" s="1">
        <f t="shared" si="1"/>
        <v>1</v>
      </c>
      <c r="E36" s="7">
        <f>(sumif('Courier Company - Invoice'!$A$1:$A$125,A36,'Courier Company - Invoice'!$C$1:$C$125))</f>
        <v>0.59</v>
      </c>
      <c r="F36" s="1">
        <f t="shared" si="2"/>
        <v>1</v>
      </c>
      <c r="G36" s="1" t="str">
        <f>upper(iferror(vlookup(A36,'Company X - Order Report'!A:G,7,0),"NA"))</f>
        <v>B</v>
      </c>
      <c r="H36" s="1" t="str">
        <f>upper(iferror(vlookup(A36,'Courier Company - Invoice'!A:G,7,0),"NA"))</f>
        <v>D</v>
      </c>
      <c r="I36" s="1" t="str">
        <f>iferror(vlookup(A36,'Company X - Order Report'!$A:$H,8,0),"NA")</f>
        <v>Forward charges</v>
      </c>
      <c r="J36" s="1">
        <f>IF(and(G36="A",I36="Forward charges"),'Courier Company - Rates'!$A$2,
if(and(G36="B",I36="Forward charges"),'Courier Company - Rates'!$C$2,
if(and(G36="C",I36="Forward charges"),'Courier Company - Rates'!$E$2,
if(and(G36="D",I36="Forward charges"),'Courier Company - Rates'!$G$2,
if(and(G36="E",I36="Forward charges"),'Courier Company - Rates'!$I$2,
if(and(G36="A",I36="Forward and RTO charges"),'Courier Company - Rates'!$K$2,
if(and(G36="B",I36="Forward and RTO charges"),'Courier Company - Rates'!$M$2,
if(and(G36="C",I36="Forward and RTO charges"),'Courier Company - Rates'!$O$2,
if(and(G36="D",I36="Forward and RTO charges"),'Courier Company - Rates'!$Q$2,
'Courier Company - Rates'!$S$2)))))))))</f>
        <v>33</v>
      </c>
      <c r="K36" s="1">
        <f>IF(and(G36="A",I36="Forward charges"),'Courier Company - Rates'!$B$2,
if(and(G36="B",I36="Forward charges"),'Courier Company - Rates'!$D$2,
if(and(G36="C",I36="Forward charges"),'Courier Company - Rates'!$F$2,
if(and(G36="D",I36="Forward charges"),'Courier Company - Rates'!$H$2,
if(and(G36="E",I36="Forward charges"),'Courier Company - Rates'!$J$2,
if(and(G36="A",I36="Forward and RTO charges"),'Courier Company - Rates'!$L$2,
if(and(G36="B",I36="Forward and RTO charges"),'Courier Company - Rates'!$N$2,
if(and(G36="C",I36="Forward and RTO charges"),'Courier Company - Rates'!$P$2,
if(and(G36="D",I36="Forward and RTO charges"),'Courier Company - Rates'!$R$2,
'Courier Company - Rates'!$T$2)))))))))</f>
        <v>28.3</v>
      </c>
      <c r="L36" s="1">
        <f t="shared" si="3"/>
        <v>61.3</v>
      </c>
      <c r="M36" s="1">
        <f>iferror(vlookup(A36,'Courier Company - Invoice'!$A:$I,9,0),"NA")</f>
        <v>90.2</v>
      </c>
      <c r="N36" s="1">
        <f t="shared" si="4"/>
        <v>-28.9</v>
      </c>
    </row>
    <row r="37" ht="15.75" customHeight="1">
      <c r="A37" s="1" t="s">
        <v>54</v>
      </c>
      <c r="B37" s="5" t="str">
        <f>iferror(vlookup(A37,'Courier Company - Invoice'!$A:$I,2,0),"NA")</f>
        <v>1091117958163</v>
      </c>
      <c r="C37" s="6">
        <f>round((sumif('Company X - Order Report'!$A$1:$A$401,A37,'Company X - Order Report'!$E$1:$E$401))/1000,2)</f>
        <v>0.95</v>
      </c>
      <c r="D37" s="1">
        <f t="shared" si="1"/>
        <v>1</v>
      </c>
      <c r="E37" s="7">
        <f>(sumif('Courier Company - Invoice'!$A$1:$A$125,A37,'Courier Company - Invoice'!$C$1:$C$125))</f>
        <v>1.1</v>
      </c>
      <c r="F37" s="1">
        <f t="shared" si="2"/>
        <v>1.5</v>
      </c>
      <c r="G37" s="1" t="str">
        <f>upper(iferror(vlookup(A37,'Company X - Order Report'!A:G,7,0),"NA"))</f>
        <v>B</v>
      </c>
      <c r="H37" s="1" t="str">
        <f>upper(iferror(vlookup(A37,'Courier Company - Invoice'!A:G,7,0),"NA"))</f>
        <v>D</v>
      </c>
      <c r="I37" s="1" t="str">
        <f>iferror(vlookup(A37,'Company X - Order Report'!$A:$H,8,0),"NA")</f>
        <v>Forward charges</v>
      </c>
      <c r="J37" s="1">
        <f>IF(and(G37="A",I37="Forward charges"),'Courier Company - Rates'!$A$2,
if(and(G37="B",I37="Forward charges"),'Courier Company - Rates'!$C$2,
if(and(G37="C",I37="Forward charges"),'Courier Company - Rates'!$E$2,
if(and(G37="D",I37="Forward charges"),'Courier Company - Rates'!$G$2,
if(and(G37="E",I37="Forward charges"),'Courier Company - Rates'!$I$2,
if(and(G37="A",I37="Forward and RTO charges"),'Courier Company - Rates'!$K$2,
if(and(G37="B",I37="Forward and RTO charges"),'Courier Company - Rates'!$M$2,
if(and(G37="C",I37="Forward and RTO charges"),'Courier Company - Rates'!$O$2,
if(and(G37="D",I37="Forward and RTO charges"),'Courier Company - Rates'!$Q$2,
'Courier Company - Rates'!$S$2)))))))))</f>
        <v>33</v>
      </c>
      <c r="K37" s="1">
        <f>IF(and(G37="A",I37="Forward charges"),'Courier Company - Rates'!$B$2,
if(and(G37="B",I37="Forward charges"),'Courier Company - Rates'!$D$2,
if(and(G37="C",I37="Forward charges"),'Courier Company - Rates'!$F$2,
if(and(G37="D",I37="Forward charges"),'Courier Company - Rates'!$H$2,
if(and(G37="E",I37="Forward charges"),'Courier Company - Rates'!$J$2,
if(and(G37="A",I37="Forward and RTO charges"),'Courier Company - Rates'!$L$2,
if(and(G37="B",I37="Forward and RTO charges"),'Courier Company - Rates'!$N$2,
if(and(G37="C",I37="Forward and RTO charges"),'Courier Company - Rates'!$P$2,
if(and(G37="D",I37="Forward and RTO charges"),'Courier Company - Rates'!$R$2,
'Courier Company - Rates'!$T$2)))))))))</f>
        <v>28.3</v>
      </c>
      <c r="L37" s="1">
        <f t="shared" si="3"/>
        <v>89.6</v>
      </c>
      <c r="M37" s="1">
        <f>iferror(vlookup(A37,'Courier Company - Invoice'!$A:$I,9,0),"NA")</f>
        <v>135</v>
      </c>
      <c r="N37" s="1">
        <f t="shared" si="4"/>
        <v>-45.4</v>
      </c>
    </row>
    <row r="38" ht="15.75" customHeight="1">
      <c r="A38" s="1" t="s">
        <v>55</v>
      </c>
      <c r="B38" s="5" t="str">
        <f>iferror(vlookup(A38,'Courier Company - Invoice'!$A:$I,2,0),"NA")</f>
        <v>1091121846136</v>
      </c>
      <c r="C38" s="6">
        <f>round((sumif('Company X - Order Report'!$A$1:$A$401,A38,'Company X - Order Report'!$E$1:$E$401))/1000,2)</f>
        <v>0.75</v>
      </c>
      <c r="D38" s="1">
        <f t="shared" si="1"/>
        <v>1</v>
      </c>
      <c r="E38" s="7">
        <f>(sumif('Courier Company - Invoice'!$A$1:$A$125,A38,'Courier Company - Invoice'!$C$1:$C$125))</f>
        <v>0.5</v>
      </c>
      <c r="F38" s="1">
        <f t="shared" si="2"/>
        <v>0.5</v>
      </c>
      <c r="G38" s="1" t="str">
        <f>upper(iferror(vlookup(A38,'Company X - Order Report'!A:G,7,0),"NA"))</f>
        <v>B</v>
      </c>
      <c r="H38" s="1" t="str">
        <f>upper(iferror(vlookup(A38,'Courier Company - Invoice'!A:G,7,0),"NA"))</f>
        <v>D</v>
      </c>
      <c r="I38" s="1" t="str">
        <f>iferror(vlookup(A38,'Company X - Order Report'!$A:$H,8,0),"NA")</f>
        <v>Forward charges</v>
      </c>
      <c r="J38" s="1">
        <f>IF(and(G38="A",I38="Forward charges"),'Courier Company - Rates'!$A$2,
if(and(G38="B",I38="Forward charges"),'Courier Company - Rates'!$C$2,
if(and(G38="C",I38="Forward charges"),'Courier Company - Rates'!$E$2,
if(and(G38="D",I38="Forward charges"),'Courier Company - Rates'!$G$2,
if(and(G38="E",I38="Forward charges"),'Courier Company - Rates'!$I$2,
if(and(G38="A",I38="Forward and RTO charges"),'Courier Company - Rates'!$K$2,
if(and(G38="B",I38="Forward and RTO charges"),'Courier Company - Rates'!$M$2,
if(and(G38="C",I38="Forward and RTO charges"),'Courier Company - Rates'!$O$2,
if(and(G38="D",I38="Forward and RTO charges"),'Courier Company - Rates'!$Q$2,
'Courier Company - Rates'!$S$2)))))))))</f>
        <v>33</v>
      </c>
      <c r="K38" s="1">
        <f>IF(and(G38="A",I38="Forward charges"),'Courier Company - Rates'!$B$2,
if(and(G38="B",I38="Forward charges"),'Courier Company - Rates'!$D$2,
if(and(G38="C",I38="Forward charges"),'Courier Company - Rates'!$F$2,
if(and(G38="D",I38="Forward charges"),'Courier Company - Rates'!$H$2,
if(and(G38="E",I38="Forward charges"),'Courier Company - Rates'!$J$2,
if(and(G38="A",I38="Forward and RTO charges"),'Courier Company - Rates'!$L$2,
if(and(G38="B",I38="Forward and RTO charges"),'Courier Company - Rates'!$N$2,
if(and(G38="C",I38="Forward and RTO charges"),'Courier Company - Rates'!$P$2,
if(and(G38="D",I38="Forward and RTO charges"),'Courier Company - Rates'!$R$2,
'Courier Company - Rates'!$T$2)))))))))</f>
        <v>28.3</v>
      </c>
      <c r="L38" s="1">
        <f t="shared" si="3"/>
        <v>33</v>
      </c>
      <c r="M38" s="1">
        <f>iferror(vlookup(A38,'Courier Company - Invoice'!$A:$I,9,0),"NA")</f>
        <v>45.4</v>
      </c>
      <c r="N38" s="1">
        <f t="shared" si="4"/>
        <v>-12.4</v>
      </c>
    </row>
    <row r="39" ht="15.75" customHeight="1">
      <c r="A39" s="1" t="s">
        <v>56</v>
      </c>
      <c r="B39" s="5" t="str">
        <f>iferror(vlookup(A39,'Courier Company - Invoice'!$A:$I,2,0),"NA")</f>
        <v>1091117957942</v>
      </c>
      <c r="C39" s="6">
        <f>round((sumif('Company X - Order Report'!$A$1:$A$401,A39,'Company X - Order Report'!$E$1:$E$401))/1000,2)</f>
        <v>0.51</v>
      </c>
      <c r="D39" s="1">
        <f t="shared" si="1"/>
        <v>1</v>
      </c>
      <c r="E39" s="7">
        <f>(sumif('Courier Company - Invoice'!$A$1:$A$125,A39,'Courier Company - Invoice'!$C$1:$C$125))</f>
        <v>0.6</v>
      </c>
      <c r="F39" s="1">
        <f t="shared" si="2"/>
        <v>1</v>
      </c>
      <c r="G39" s="1" t="str">
        <f>upper(iferror(vlookup(A39,'Company X - Order Report'!A:G,7,0),"NA"))</f>
        <v>B</v>
      </c>
      <c r="H39" s="1" t="str">
        <f>upper(iferror(vlookup(A39,'Courier Company - Invoice'!A:G,7,0),"NA"))</f>
        <v>D</v>
      </c>
      <c r="I39" s="1" t="str">
        <f>iferror(vlookup(A39,'Company X - Order Report'!$A:$H,8,0),"NA")</f>
        <v>Forward charges</v>
      </c>
      <c r="J39" s="1">
        <f>IF(and(G39="A",I39="Forward charges"),'Courier Company - Rates'!$A$2,
if(and(G39="B",I39="Forward charges"),'Courier Company - Rates'!$C$2,
if(and(G39="C",I39="Forward charges"),'Courier Company - Rates'!$E$2,
if(and(G39="D",I39="Forward charges"),'Courier Company - Rates'!$G$2,
if(and(G39="E",I39="Forward charges"),'Courier Company - Rates'!$I$2,
if(and(G39="A",I39="Forward and RTO charges"),'Courier Company - Rates'!$K$2,
if(and(G39="B",I39="Forward and RTO charges"),'Courier Company - Rates'!$M$2,
if(and(G39="C",I39="Forward and RTO charges"),'Courier Company - Rates'!$O$2,
if(and(G39="D",I39="Forward and RTO charges"),'Courier Company - Rates'!$Q$2,
'Courier Company - Rates'!$S$2)))))))))</f>
        <v>33</v>
      </c>
      <c r="K39" s="1">
        <f>IF(and(G39="A",I39="Forward charges"),'Courier Company - Rates'!$B$2,
if(and(G39="B",I39="Forward charges"),'Courier Company - Rates'!$D$2,
if(and(G39="C",I39="Forward charges"),'Courier Company - Rates'!$F$2,
if(and(G39="D",I39="Forward charges"),'Courier Company - Rates'!$H$2,
if(and(G39="E",I39="Forward charges"),'Courier Company - Rates'!$J$2,
if(and(G39="A",I39="Forward and RTO charges"),'Courier Company - Rates'!$L$2,
if(and(G39="B",I39="Forward and RTO charges"),'Courier Company - Rates'!$N$2,
if(and(G39="C",I39="Forward and RTO charges"),'Courier Company - Rates'!$P$2,
if(and(G39="D",I39="Forward and RTO charges"),'Courier Company - Rates'!$R$2,
'Courier Company - Rates'!$T$2)))))))))</f>
        <v>28.3</v>
      </c>
      <c r="L39" s="1">
        <f t="shared" si="3"/>
        <v>61.3</v>
      </c>
      <c r="M39" s="1">
        <f>iferror(vlookup(A39,'Courier Company - Invoice'!$A:$I,9,0),"NA")</f>
        <v>90.2</v>
      </c>
      <c r="N39" s="1">
        <f t="shared" si="4"/>
        <v>-28.9</v>
      </c>
    </row>
    <row r="40" ht="15.75" customHeight="1">
      <c r="A40" s="1" t="s">
        <v>57</v>
      </c>
      <c r="B40" s="5" t="str">
        <f>iferror(vlookup(A40,'Courier Company - Invoice'!$A:$I,2,0),"NA")</f>
        <v>1091117957780</v>
      </c>
      <c r="C40" s="6">
        <f>round((sumif('Company X - Order Report'!$A$1:$A$401,A40,'Company X - Order Report'!$E$1:$E$401))/1000,2)</f>
        <v>1.03</v>
      </c>
      <c r="D40" s="1">
        <f t="shared" si="1"/>
        <v>1.5</v>
      </c>
      <c r="E40" s="7">
        <f>(sumif('Courier Company - Invoice'!$A$1:$A$125,A40,'Courier Company - Invoice'!$C$1:$C$125))</f>
        <v>1.13</v>
      </c>
      <c r="F40" s="1">
        <f t="shared" si="2"/>
        <v>1.5</v>
      </c>
      <c r="G40" s="1" t="str">
        <f>upper(iferror(vlookup(A40,'Company X - Order Report'!A:G,7,0),"NA"))</f>
        <v>D</v>
      </c>
      <c r="H40" s="1" t="str">
        <f>upper(iferror(vlookup(A40,'Courier Company - Invoice'!A:G,7,0),"NA"))</f>
        <v>D</v>
      </c>
      <c r="I40" s="1" t="str">
        <f>iferror(vlookup(A40,'Company X - Order Report'!$A:$H,8,0),"NA")</f>
        <v>Forward and RTO charges</v>
      </c>
      <c r="J40" s="1">
        <f>IF(and(G40="A",I40="Forward charges"),'Courier Company - Rates'!$A$2,
if(and(G40="B",I40="Forward charges"),'Courier Company - Rates'!$C$2,
if(and(G40="C",I40="Forward charges"),'Courier Company - Rates'!$E$2,
if(and(G40="D",I40="Forward charges"),'Courier Company - Rates'!$G$2,
if(and(G40="E",I40="Forward charges"),'Courier Company - Rates'!$I$2,
if(and(G40="A",I40="Forward and RTO charges"),'Courier Company - Rates'!$K$2,
if(and(G40="B",I40="Forward and RTO charges"),'Courier Company - Rates'!$M$2,
if(and(G40="C",I40="Forward and RTO charges"),'Courier Company - Rates'!$O$2,
if(and(G40="D",I40="Forward and RTO charges"),'Courier Company - Rates'!$Q$2,
'Courier Company - Rates'!$S$2)))))))))</f>
        <v>41.3</v>
      </c>
      <c r="K40" s="1">
        <f>IF(and(G40="A",I40="Forward charges"),'Courier Company - Rates'!$B$2,
if(and(G40="B",I40="Forward charges"),'Courier Company - Rates'!$D$2,
if(and(G40="C",I40="Forward charges"),'Courier Company - Rates'!$F$2,
if(and(G40="D",I40="Forward charges"),'Courier Company - Rates'!$H$2,
if(and(G40="E",I40="Forward charges"),'Courier Company - Rates'!$J$2,
if(and(G40="A",I40="Forward and RTO charges"),'Courier Company - Rates'!$L$2,
if(and(G40="B",I40="Forward and RTO charges"),'Courier Company - Rates'!$N$2,
if(and(G40="C",I40="Forward and RTO charges"),'Courier Company - Rates'!$P$2,
if(and(G40="D",I40="Forward and RTO charges"),'Courier Company - Rates'!$R$2,
'Courier Company - Rates'!$T$2)))))))))</f>
        <v>44.8</v>
      </c>
      <c r="L40" s="1">
        <f t="shared" si="3"/>
        <v>130.9</v>
      </c>
      <c r="M40" s="1">
        <f>iferror(vlookup(A40,'Courier Company - Invoice'!$A:$I,9,0),"NA")</f>
        <v>258.9</v>
      </c>
      <c r="N40" s="1">
        <f t="shared" si="4"/>
        <v>-128</v>
      </c>
    </row>
    <row r="41" ht="15.75" customHeight="1">
      <c r="A41" s="1" t="s">
        <v>58</v>
      </c>
      <c r="B41" s="5" t="str">
        <f>iferror(vlookup(A41,'Courier Company - Invoice'!$A:$I,2,0),"NA")</f>
        <v>1091117957533</v>
      </c>
      <c r="C41" s="6">
        <f>round((sumif('Company X - Order Report'!$A$1:$A$401,A41,'Company X - Order Report'!$E$1:$E$401))/1000,2)</f>
        <v>0.61</v>
      </c>
      <c r="D41" s="1">
        <f t="shared" si="1"/>
        <v>1</v>
      </c>
      <c r="E41" s="7">
        <f>(sumif('Courier Company - Invoice'!$A$1:$A$125,A41,'Courier Company - Invoice'!$C$1:$C$125))</f>
        <v>0.76</v>
      </c>
      <c r="F41" s="1">
        <f t="shared" si="2"/>
        <v>1</v>
      </c>
      <c r="G41" s="1" t="str">
        <f>upper(iferror(vlookup(A41,'Company X - Order Report'!A:G,7,0),"NA"))</f>
        <v>B</v>
      </c>
      <c r="H41" s="1" t="str">
        <f>upper(iferror(vlookup(A41,'Courier Company - Invoice'!A:G,7,0),"NA"))</f>
        <v>D</v>
      </c>
      <c r="I41" s="1" t="str">
        <f>iferror(vlookup(A41,'Company X - Order Report'!$A:$H,8,0),"NA")</f>
        <v>Forward charges</v>
      </c>
      <c r="J41" s="1">
        <f>IF(and(G41="A",I41="Forward charges"),'Courier Company - Rates'!$A$2,
if(and(G41="B",I41="Forward charges"),'Courier Company - Rates'!$C$2,
if(and(G41="C",I41="Forward charges"),'Courier Company - Rates'!$E$2,
if(and(G41="D",I41="Forward charges"),'Courier Company - Rates'!$G$2,
if(and(G41="E",I41="Forward charges"),'Courier Company - Rates'!$I$2,
if(and(G41="A",I41="Forward and RTO charges"),'Courier Company - Rates'!$K$2,
if(and(G41="B",I41="Forward and RTO charges"),'Courier Company - Rates'!$M$2,
if(and(G41="C",I41="Forward and RTO charges"),'Courier Company - Rates'!$O$2,
if(and(G41="D",I41="Forward and RTO charges"),'Courier Company - Rates'!$Q$2,
'Courier Company - Rates'!$S$2)))))))))</f>
        <v>33</v>
      </c>
      <c r="K41" s="1">
        <f>IF(and(G41="A",I41="Forward charges"),'Courier Company - Rates'!$B$2,
if(and(G41="B",I41="Forward charges"),'Courier Company - Rates'!$D$2,
if(and(G41="C",I41="Forward charges"),'Courier Company - Rates'!$F$2,
if(and(G41="D",I41="Forward charges"),'Courier Company - Rates'!$H$2,
if(and(G41="E",I41="Forward charges"),'Courier Company - Rates'!$J$2,
if(and(G41="A",I41="Forward and RTO charges"),'Courier Company - Rates'!$L$2,
if(and(G41="B",I41="Forward and RTO charges"),'Courier Company - Rates'!$N$2,
if(and(G41="C",I41="Forward and RTO charges"),'Courier Company - Rates'!$P$2,
if(and(G41="D",I41="Forward and RTO charges"),'Courier Company - Rates'!$R$2,
'Courier Company - Rates'!$T$2)))))))))</f>
        <v>28.3</v>
      </c>
      <c r="L41" s="1">
        <f t="shared" si="3"/>
        <v>61.3</v>
      </c>
      <c r="M41" s="1">
        <f>iferror(vlookup(A41,'Courier Company - Invoice'!$A:$I,9,0),"NA")</f>
        <v>90.2</v>
      </c>
      <c r="N41" s="1">
        <f t="shared" si="4"/>
        <v>-28.9</v>
      </c>
    </row>
    <row r="42" ht="15.75" customHeight="1">
      <c r="A42" s="1" t="s">
        <v>59</v>
      </c>
      <c r="B42" s="5" t="str">
        <f>iferror(vlookup(A42,'Courier Company - Invoice'!$A:$I,2,0),"NA")</f>
        <v>1091117905022</v>
      </c>
      <c r="C42" s="6">
        <f>round((sumif('Company X - Order Report'!$A$1:$A$401,A42,'Company X - Order Report'!$E$1:$E$401))/1000,2)</f>
        <v>0.5</v>
      </c>
      <c r="D42" s="1">
        <f t="shared" si="1"/>
        <v>0.5</v>
      </c>
      <c r="E42" s="7">
        <f>(sumif('Courier Company - Invoice'!$A$1:$A$125,A42,'Courier Company - Invoice'!$C$1:$C$125))</f>
        <v>0.72</v>
      </c>
      <c r="F42" s="1">
        <f t="shared" si="2"/>
        <v>1</v>
      </c>
      <c r="G42" s="1" t="str">
        <f>upper(iferror(vlookup(A42,'Company X - Order Report'!A:G,7,0),"NA"))</f>
        <v>B</v>
      </c>
      <c r="H42" s="1" t="str">
        <f>upper(iferror(vlookup(A42,'Courier Company - Invoice'!A:G,7,0),"NA"))</f>
        <v>D</v>
      </c>
      <c r="I42" s="1" t="str">
        <f>iferror(vlookup(A42,'Company X - Order Report'!$A:$H,8,0),"NA")</f>
        <v>Forward charges</v>
      </c>
      <c r="J42" s="1">
        <f>IF(and(G42="A",I42="Forward charges"),'Courier Company - Rates'!$A$2,
if(and(G42="B",I42="Forward charges"),'Courier Company - Rates'!$C$2,
if(and(G42="C",I42="Forward charges"),'Courier Company - Rates'!$E$2,
if(and(G42="D",I42="Forward charges"),'Courier Company - Rates'!$G$2,
if(and(G42="E",I42="Forward charges"),'Courier Company - Rates'!$I$2,
if(and(G42="A",I42="Forward and RTO charges"),'Courier Company - Rates'!$K$2,
if(and(G42="B",I42="Forward and RTO charges"),'Courier Company - Rates'!$M$2,
if(and(G42="C",I42="Forward and RTO charges"),'Courier Company - Rates'!$O$2,
if(and(G42="D",I42="Forward and RTO charges"),'Courier Company - Rates'!$Q$2,
'Courier Company - Rates'!$S$2)))))))))</f>
        <v>33</v>
      </c>
      <c r="K42" s="1">
        <f>IF(and(G42="A",I42="Forward charges"),'Courier Company - Rates'!$B$2,
if(and(G42="B",I42="Forward charges"),'Courier Company - Rates'!$D$2,
if(and(G42="C",I42="Forward charges"),'Courier Company - Rates'!$F$2,
if(and(G42="D",I42="Forward charges"),'Courier Company - Rates'!$H$2,
if(and(G42="E",I42="Forward charges"),'Courier Company - Rates'!$J$2,
if(and(G42="A",I42="Forward and RTO charges"),'Courier Company - Rates'!$L$2,
if(and(G42="B",I42="Forward and RTO charges"),'Courier Company - Rates'!$N$2,
if(and(G42="C",I42="Forward and RTO charges"),'Courier Company - Rates'!$P$2,
if(and(G42="D",I42="Forward and RTO charges"),'Courier Company - Rates'!$R$2,
'Courier Company - Rates'!$T$2)))))))))</f>
        <v>28.3</v>
      </c>
      <c r="L42" s="1">
        <f t="shared" si="3"/>
        <v>61.3</v>
      </c>
      <c r="M42" s="1">
        <f>iferror(vlookup(A42,'Courier Company - Invoice'!$A:$I,9,0),"NA")</f>
        <v>90.2</v>
      </c>
      <c r="N42" s="1">
        <f t="shared" si="4"/>
        <v>-28.9</v>
      </c>
    </row>
    <row r="43" ht="15.75" customHeight="1">
      <c r="A43" s="1" t="s">
        <v>60</v>
      </c>
      <c r="B43" s="5" t="str">
        <f>iferror(vlookup(A43,'Courier Company - Invoice'!$A:$I,2,0),"NA")</f>
        <v>1091117904860</v>
      </c>
      <c r="C43" s="6">
        <f>round((sumif('Company X - Order Report'!$A$1:$A$401,A43,'Company X - Order Report'!$E$1:$E$401))/1000,2)</f>
        <v>0.49</v>
      </c>
      <c r="D43" s="1">
        <f t="shared" si="1"/>
        <v>0.5</v>
      </c>
      <c r="E43" s="7">
        <f>(sumif('Courier Company - Invoice'!$A$1:$A$125,A43,'Courier Company - Invoice'!$C$1:$C$125))</f>
        <v>0.68</v>
      </c>
      <c r="F43" s="1">
        <f t="shared" si="2"/>
        <v>1</v>
      </c>
      <c r="G43" s="1" t="str">
        <f>upper(iferror(vlookup(A43,'Company X - Order Report'!A:G,7,0),"NA"))</f>
        <v>B</v>
      </c>
      <c r="H43" s="1" t="str">
        <f>upper(iferror(vlookup(A43,'Courier Company - Invoice'!A:G,7,0),"NA"))</f>
        <v>D</v>
      </c>
      <c r="I43" s="1" t="str">
        <f>iferror(vlookup(A43,'Company X - Order Report'!$A:$H,8,0),"NA")</f>
        <v>Forward charges</v>
      </c>
      <c r="J43" s="1">
        <f>IF(and(G43="A",I43="Forward charges"),'Courier Company - Rates'!$A$2,
if(and(G43="B",I43="Forward charges"),'Courier Company - Rates'!$C$2,
if(and(G43="C",I43="Forward charges"),'Courier Company - Rates'!$E$2,
if(and(G43="D",I43="Forward charges"),'Courier Company - Rates'!$G$2,
if(and(G43="E",I43="Forward charges"),'Courier Company - Rates'!$I$2,
if(and(G43="A",I43="Forward and RTO charges"),'Courier Company - Rates'!$K$2,
if(and(G43="B",I43="Forward and RTO charges"),'Courier Company - Rates'!$M$2,
if(and(G43="C",I43="Forward and RTO charges"),'Courier Company - Rates'!$O$2,
if(and(G43="D",I43="Forward and RTO charges"),'Courier Company - Rates'!$Q$2,
'Courier Company - Rates'!$S$2)))))))))</f>
        <v>33</v>
      </c>
      <c r="K43" s="1">
        <f>IF(and(G43="A",I43="Forward charges"),'Courier Company - Rates'!$B$2,
if(and(G43="B",I43="Forward charges"),'Courier Company - Rates'!$D$2,
if(and(G43="C",I43="Forward charges"),'Courier Company - Rates'!$F$2,
if(and(G43="D",I43="Forward charges"),'Courier Company - Rates'!$H$2,
if(and(G43="E",I43="Forward charges"),'Courier Company - Rates'!$J$2,
if(and(G43="A",I43="Forward and RTO charges"),'Courier Company - Rates'!$L$2,
if(and(G43="B",I43="Forward and RTO charges"),'Courier Company - Rates'!$N$2,
if(and(G43="C",I43="Forward and RTO charges"),'Courier Company - Rates'!$P$2,
if(and(G43="D",I43="Forward and RTO charges"),'Courier Company - Rates'!$R$2,
'Courier Company - Rates'!$T$2)))))))))</f>
        <v>28.3</v>
      </c>
      <c r="L43" s="1">
        <f t="shared" si="3"/>
        <v>61.3</v>
      </c>
      <c r="M43" s="1">
        <f>iferror(vlookup(A43,'Courier Company - Invoice'!$A:$I,9,0),"NA")</f>
        <v>90.2</v>
      </c>
      <c r="N43" s="1">
        <f t="shared" si="4"/>
        <v>-28.9</v>
      </c>
    </row>
    <row r="44" ht="15.75" customHeight="1">
      <c r="A44" s="1" t="s">
        <v>61</v>
      </c>
      <c r="B44" s="5" t="str">
        <f>iferror(vlookup(A44,'Courier Company - Invoice'!$A:$I,2,0),"NA")</f>
        <v>1091117807140</v>
      </c>
      <c r="C44" s="6">
        <f>round((sumif('Company X - Order Report'!$A$1:$A$401,A44,'Company X - Order Report'!$E$1:$E$401))/1000,2)</f>
        <v>0.61</v>
      </c>
      <c r="D44" s="1">
        <f t="shared" si="1"/>
        <v>1</v>
      </c>
      <c r="E44" s="7">
        <f>(sumif('Courier Company - Invoice'!$A$1:$A$125,A44,'Courier Company - Invoice'!$C$1:$C$125))</f>
        <v>2.27</v>
      </c>
      <c r="F44" s="1">
        <f t="shared" si="2"/>
        <v>2.5</v>
      </c>
      <c r="G44" s="1" t="str">
        <f>upper(iferror(vlookup(A44,'Company X - Order Report'!A:G,7,0),"NA"))</f>
        <v>B</v>
      </c>
      <c r="H44" s="1" t="str">
        <f>upper(iferror(vlookup(A44,'Courier Company - Invoice'!A:G,7,0),"NA"))</f>
        <v>D</v>
      </c>
      <c r="I44" s="1" t="str">
        <f>iferror(vlookup(A44,'Company X - Order Report'!$A:$H,8,0),"NA")</f>
        <v>Forward charges</v>
      </c>
      <c r="J44" s="1">
        <f>IF(and(G44="A",I44="Forward charges"),'Courier Company - Rates'!$A$2,
if(and(G44="B",I44="Forward charges"),'Courier Company - Rates'!$C$2,
if(and(G44="C",I44="Forward charges"),'Courier Company - Rates'!$E$2,
if(and(G44="D",I44="Forward charges"),'Courier Company - Rates'!$G$2,
if(and(G44="E",I44="Forward charges"),'Courier Company - Rates'!$I$2,
if(and(G44="A",I44="Forward and RTO charges"),'Courier Company - Rates'!$K$2,
if(and(G44="B",I44="Forward and RTO charges"),'Courier Company - Rates'!$M$2,
if(and(G44="C",I44="Forward and RTO charges"),'Courier Company - Rates'!$O$2,
if(and(G44="D",I44="Forward and RTO charges"),'Courier Company - Rates'!$Q$2,
'Courier Company - Rates'!$S$2)))))))))</f>
        <v>33</v>
      </c>
      <c r="K44" s="1">
        <f>IF(and(G44="A",I44="Forward charges"),'Courier Company - Rates'!$B$2,
if(and(G44="B",I44="Forward charges"),'Courier Company - Rates'!$D$2,
if(and(G44="C",I44="Forward charges"),'Courier Company - Rates'!$F$2,
if(and(G44="D",I44="Forward charges"),'Courier Company - Rates'!$H$2,
if(and(G44="E",I44="Forward charges"),'Courier Company - Rates'!$J$2,
if(and(G44="A",I44="Forward and RTO charges"),'Courier Company - Rates'!$L$2,
if(and(G44="B",I44="Forward and RTO charges"),'Courier Company - Rates'!$N$2,
if(and(G44="C",I44="Forward and RTO charges"),'Courier Company - Rates'!$P$2,
if(and(G44="D",I44="Forward and RTO charges"),'Courier Company - Rates'!$R$2,
'Courier Company - Rates'!$T$2)))))))))</f>
        <v>28.3</v>
      </c>
      <c r="L44" s="1">
        <f t="shared" si="3"/>
        <v>146.2</v>
      </c>
      <c r="M44" s="1">
        <f>iferror(vlookup(A44,'Courier Company - Invoice'!$A:$I,9,0),"NA")</f>
        <v>224.6</v>
      </c>
      <c r="N44" s="1">
        <f t="shared" si="4"/>
        <v>-78.4</v>
      </c>
    </row>
    <row r="45" ht="15.75" customHeight="1">
      <c r="A45" s="1" t="s">
        <v>62</v>
      </c>
      <c r="B45" s="5" t="str">
        <f>iferror(vlookup(A45,'Courier Company - Invoice'!$A:$I,2,0),"NA")</f>
        <v>1091117806263</v>
      </c>
      <c r="C45" s="6">
        <f>round((sumif('Company X - Order Report'!$A$1:$A$401,A45,'Company X - Order Report'!$E$1:$E$401))/1000,2)</f>
        <v>0.99</v>
      </c>
      <c r="D45" s="1">
        <f t="shared" si="1"/>
        <v>1</v>
      </c>
      <c r="E45" s="7">
        <f>(sumif('Courier Company - Invoice'!$A$1:$A$125,A45,'Courier Company - Invoice'!$C$1:$C$125))</f>
        <v>1.86</v>
      </c>
      <c r="F45" s="1">
        <f t="shared" si="2"/>
        <v>2</v>
      </c>
      <c r="G45" s="1" t="str">
        <f>upper(iferror(vlookup(A45,'Company X - Order Report'!A:G,7,0),"NA"))</f>
        <v>B</v>
      </c>
      <c r="H45" s="1" t="str">
        <f>upper(iferror(vlookup(A45,'Courier Company - Invoice'!A:G,7,0),"NA"))</f>
        <v>D</v>
      </c>
      <c r="I45" s="1" t="str">
        <f>iferror(vlookup(A45,'Company X - Order Report'!$A:$H,8,0),"NA")</f>
        <v>Forward charges</v>
      </c>
      <c r="J45" s="1">
        <f>IF(and(G45="A",I45="Forward charges"),'Courier Company - Rates'!$A$2,
if(and(G45="B",I45="Forward charges"),'Courier Company - Rates'!$C$2,
if(and(G45="C",I45="Forward charges"),'Courier Company - Rates'!$E$2,
if(and(G45="D",I45="Forward charges"),'Courier Company - Rates'!$G$2,
if(and(G45="E",I45="Forward charges"),'Courier Company - Rates'!$I$2,
if(and(G45="A",I45="Forward and RTO charges"),'Courier Company - Rates'!$K$2,
if(and(G45="B",I45="Forward and RTO charges"),'Courier Company - Rates'!$M$2,
if(and(G45="C",I45="Forward and RTO charges"),'Courier Company - Rates'!$O$2,
if(and(G45="D",I45="Forward and RTO charges"),'Courier Company - Rates'!$Q$2,
'Courier Company - Rates'!$S$2)))))))))</f>
        <v>33</v>
      </c>
      <c r="K45" s="1">
        <f>IF(and(G45="A",I45="Forward charges"),'Courier Company - Rates'!$B$2,
if(and(G45="B",I45="Forward charges"),'Courier Company - Rates'!$D$2,
if(and(G45="C",I45="Forward charges"),'Courier Company - Rates'!$F$2,
if(and(G45="D",I45="Forward charges"),'Courier Company - Rates'!$H$2,
if(and(G45="E",I45="Forward charges"),'Courier Company - Rates'!$J$2,
if(and(G45="A",I45="Forward and RTO charges"),'Courier Company - Rates'!$L$2,
if(and(G45="B",I45="Forward and RTO charges"),'Courier Company - Rates'!$N$2,
if(and(G45="C",I45="Forward and RTO charges"),'Courier Company - Rates'!$P$2,
if(and(G45="D",I45="Forward and RTO charges"),'Courier Company - Rates'!$R$2,
'Courier Company - Rates'!$T$2)))))))))</f>
        <v>28.3</v>
      </c>
      <c r="L45" s="1">
        <f t="shared" si="3"/>
        <v>117.9</v>
      </c>
      <c r="M45" s="1">
        <f>iferror(vlookup(A45,'Courier Company - Invoice'!$A:$I,9,0),"NA")</f>
        <v>179.8</v>
      </c>
      <c r="N45" s="1">
        <f t="shared" si="4"/>
        <v>-61.9</v>
      </c>
    </row>
    <row r="46" ht="15.75" customHeight="1">
      <c r="A46" s="1" t="s">
        <v>63</v>
      </c>
      <c r="B46" s="5" t="str">
        <f>iferror(vlookup(A46,'Courier Company - Invoice'!$A:$I,2,0),"NA")</f>
        <v>1091117805390</v>
      </c>
      <c r="C46" s="6">
        <f>round((sumif('Company X - Order Report'!$A$1:$A$401,A46,'Company X - Order Report'!$E$1:$E$401))/1000,2)</f>
        <v>0.5</v>
      </c>
      <c r="D46" s="1">
        <f t="shared" si="1"/>
        <v>0.5</v>
      </c>
      <c r="E46" s="7">
        <f>(sumif('Courier Company - Invoice'!$A$1:$A$125,A46,'Courier Company - Invoice'!$C$1:$C$125))</f>
        <v>0.68</v>
      </c>
      <c r="F46" s="1">
        <f t="shared" si="2"/>
        <v>1</v>
      </c>
      <c r="G46" s="1" t="str">
        <f>upper(iferror(vlookup(A46,'Company X - Order Report'!A:G,7,0),"NA"))</f>
        <v>B</v>
      </c>
      <c r="H46" s="1" t="str">
        <f>upper(iferror(vlookup(A46,'Courier Company - Invoice'!A:G,7,0),"NA"))</f>
        <v>D</v>
      </c>
      <c r="I46" s="1" t="str">
        <f>iferror(vlookup(A46,'Company X - Order Report'!$A:$H,8,0),"NA")</f>
        <v>Forward charges</v>
      </c>
      <c r="J46" s="1">
        <f>IF(and(G46="A",I46="Forward charges"),'Courier Company - Rates'!$A$2,
if(and(G46="B",I46="Forward charges"),'Courier Company - Rates'!$C$2,
if(and(G46="C",I46="Forward charges"),'Courier Company - Rates'!$E$2,
if(and(G46="D",I46="Forward charges"),'Courier Company - Rates'!$G$2,
if(and(G46="E",I46="Forward charges"),'Courier Company - Rates'!$I$2,
if(and(G46="A",I46="Forward and RTO charges"),'Courier Company - Rates'!$K$2,
if(and(G46="B",I46="Forward and RTO charges"),'Courier Company - Rates'!$M$2,
if(and(G46="C",I46="Forward and RTO charges"),'Courier Company - Rates'!$O$2,
if(and(G46="D",I46="Forward and RTO charges"),'Courier Company - Rates'!$Q$2,
'Courier Company - Rates'!$S$2)))))))))</f>
        <v>33</v>
      </c>
      <c r="K46" s="1">
        <f>IF(and(G46="A",I46="Forward charges"),'Courier Company - Rates'!$B$2,
if(and(G46="B",I46="Forward charges"),'Courier Company - Rates'!$D$2,
if(and(G46="C",I46="Forward charges"),'Courier Company - Rates'!$F$2,
if(and(G46="D",I46="Forward charges"),'Courier Company - Rates'!$H$2,
if(and(G46="E",I46="Forward charges"),'Courier Company - Rates'!$J$2,
if(and(G46="A",I46="Forward and RTO charges"),'Courier Company - Rates'!$L$2,
if(and(G46="B",I46="Forward and RTO charges"),'Courier Company - Rates'!$N$2,
if(and(G46="C",I46="Forward and RTO charges"),'Courier Company - Rates'!$P$2,
if(and(G46="D",I46="Forward and RTO charges"),'Courier Company - Rates'!$R$2,
'Courier Company - Rates'!$T$2)))))))))</f>
        <v>28.3</v>
      </c>
      <c r="L46" s="1">
        <f t="shared" si="3"/>
        <v>61.3</v>
      </c>
      <c r="M46" s="1">
        <f>iferror(vlookup(A46,'Courier Company - Invoice'!$A:$I,9,0),"NA")</f>
        <v>90.2</v>
      </c>
      <c r="N46" s="1">
        <f t="shared" si="4"/>
        <v>-28.9</v>
      </c>
    </row>
    <row r="47" ht="15.75" customHeight="1">
      <c r="A47" s="1" t="s">
        <v>64</v>
      </c>
      <c r="B47" s="5" t="str">
        <f>iferror(vlookup(A47,'Courier Company - Invoice'!$A:$I,2,0),"NA")</f>
        <v>1091117804314</v>
      </c>
      <c r="C47" s="6">
        <f>round((sumif('Company X - Order Report'!$A$1:$A$401,A47,'Company X - Order Report'!$E$1:$E$401))/1000,2)</f>
        <v>0.5</v>
      </c>
      <c r="D47" s="1">
        <f t="shared" si="1"/>
        <v>0.5</v>
      </c>
      <c r="E47" s="7">
        <f>(sumif('Courier Company - Invoice'!$A$1:$A$125,A47,'Courier Company - Invoice'!$C$1:$C$125))</f>
        <v>0.66</v>
      </c>
      <c r="F47" s="1">
        <f t="shared" si="2"/>
        <v>1</v>
      </c>
      <c r="G47" s="1" t="str">
        <f>upper(iferror(vlookup(A47,'Company X - Order Report'!A:G,7,0),"NA"))</f>
        <v>B</v>
      </c>
      <c r="H47" s="1" t="str">
        <f>upper(iferror(vlookup(A47,'Courier Company - Invoice'!A:G,7,0),"NA"))</f>
        <v>D</v>
      </c>
      <c r="I47" s="1" t="str">
        <f>iferror(vlookup(A47,'Company X - Order Report'!$A:$H,8,0),"NA")</f>
        <v>Forward charges</v>
      </c>
      <c r="J47" s="1">
        <f>IF(and(G47="A",I47="Forward charges"),'Courier Company - Rates'!$A$2,
if(and(G47="B",I47="Forward charges"),'Courier Company - Rates'!$C$2,
if(and(G47="C",I47="Forward charges"),'Courier Company - Rates'!$E$2,
if(and(G47="D",I47="Forward charges"),'Courier Company - Rates'!$G$2,
if(and(G47="E",I47="Forward charges"),'Courier Company - Rates'!$I$2,
if(and(G47="A",I47="Forward and RTO charges"),'Courier Company - Rates'!$K$2,
if(and(G47="B",I47="Forward and RTO charges"),'Courier Company - Rates'!$M$2,
if(and(G47="C",I47="Forward and RTO charges"),'Courier Company - Rates'!$O$2,
if(and(G47="D",I47="Forward and RTO charges"),'Courier Company - Rates'!$Q$2,
'Courier Company - Rates'!$S$2)))))))))</f>
        <v>33</v>
      </c>
      <c r="K47" s="1">
        <f>IF(and(G47="A",I47="Forward charges"),'Courier Company - Rates'!$B$2,
if(and(G47="B",I47="Forward charges"),'Courier Company - Rates'!$D$2,
if(and(G47="C",I47="Forward charges"),'Courier Company - Rates'!$F$2,
if(and(G47="D",I47="Forward charges"),'Courier Company - Rates'!$H$2,
if(and(G47="E",I47="Forward charges"),'Courier Company - Rates'!$J$2,
if(and(G47="A",I47="Forward and RTO charges"),'Courier Company - Rates'!$L$2,
if(and(G47="B",I47="Forward and RTO charges"),'Courier Company - Rates'!$N$2,
if(and(G47="C",I47="Forward and RTO charges"),'Courier Company - Rates'!$P$2,
if(and(G47="D",I47="Forward and RTO charges"),'Courier Company - Rates'!$R$2,
'Courier Company - Rates'!$T$2)))))))))</f>
        <v>28.3</v>
      </c>
      <c r="L47" s="1">
        <f t="shared" si="3"/>
        <v>61.3</v>
      </c>
      <c r="M47" s="1">
        <f>iferror(vlookup(A47,'Courier Company - Invoice'!$A:$I,9,0),"NA")</f>
        <v>90.2</v>
      </c>
      <c r="N47" s="1">
        <f t="shared" si="4"/>
        <v>-28.9</v>
      </c>
    </row>
    <row r="48" ht="15.75" customHeight="1">
      <c r="A48" s="1" t="s">
        <v>65</v>
      </c>
      <c r="B48" s="5" t="str">
        <f>iferror(vlookup(A48,'Courier Company - Invoice'!$A:$I,2,0),"NA")</f>
        <v>1091117804200</v>
      </c>
      <c r="C48" s="6">
        <f>round((sumif('Company X - Order Report'!$A$1:$A$401,A48,'Company X - Order Report'!$E$1:$E$401))/1000,2)</f>
        <v>0.6</v>
      </c>
      <c r="D48" s="1">
        <f t="shared" si="1"/>
        <v>1</v>
      </c>
      <c r="E48" s="7">
        <f>(sumif('Courier Company - Invoice'!$A$1:$A$125,A48,'Courier Company - Invoice'!$C$1:$C$125))</f>
        <v>0.76</v>
      </c>
      <c r="F48" s="1">
        <f t="shared" si="2"/>
        <v>1</v>
      </c>
      <c r="G48" s="1" t="str">
        <f>upper(iferror(vlookup(A48,'Company X - Order Report'!A:G,7,0),"NA"))</f>
        <v>B</v>
      </c>
      <c r="H48" s="1" t="str">
        <f>upper(iferror(vlookup(A48,'Courier Company - Invoice'!A:G,7,0),"NA"))</f>
        <v>D</v>
      </c>
      <c r="I48" s="1" t="str">
        <f>iferror(vlookup(A48,'Company X - Order Report'!$A:$H,8,0),"NA")</f>
        <v>Forward charges</v>
      </c>
      <c r="J48" s="1">
        <f>IF(and(G48="A",I48="Forward charges"),'Courier Company - Rates'!$A$2,
if(and(G48="B",I48="Forward charges"),'Courier Company - Rates'!$C$2,
if(and(G48="C",I48="Forward charges"),'Courier Company - Rates'!$E$2,
if(and(G48="D",I48="Forward charges"),'Courier Company - Rates'!$G$2,
if(and(G48="E",I48="Forward charges"),'Courier Company - Rates'!$I$2,
if(and(G48="A",I48="Forward and RTO charges"),'Courier Company - Rates'!$K$2,
if(and(G48="B",I48="Forward and RTO charges"),'Courier Company - Rates'!$M$2,
if(and(G48="C",I48="Forward and RTO charges"),'Courier Company - Rates'!$O$2,
if(and(G48="D",I48="Forward and RTO charges"),'Courier Company - Rates'!$Q$2,
'Courier Company - Rates'!$S$2)))))))))</f>
        <v>33</v>
      </c>
      <c r="K48" s="1">
        <f>IF(and(G48="A",I48="Forward charges"),'Courier Company - Rates'!$B$2,
if(and(G48="B",I48="Forward charges"),'Courier Company - Rates'!$D$2,
if(and(G48="C",I48="Forward charges"),'Courier Company - Rates'!$F$2,
if(and(G48="D",I48="Forward charges"),'Courier Company - Rates'!$H$2,
if(and(G48="E",I48="Forward charges"),'Courier Company - Rates'!$J$2,
if(and(G48="A",I48="Forward and RTO charges"),'Courier Company - Rates'!$L$2,
if(and(G48="B",I48="Forward and RTO charges"),'Courier Company - Rates'!$N$2,
if(and(G48="C",I48="Forward and RTO charges"),'Courier Company - Rates'!$P$2,
if(and(G48="D",I48="Forward and RTO charges"),'Courier Company - Rates'!$R$2,
'Courier Company - Rates'!$T$2)))))))))</f>
        <v>28.3</v>
      </c>
      <c r="L48" s="1">
        <f t="shared" si="3"/>
        <v>61.3</v>
      </c>
      <c r="M48" s="1">
        <f>iferror(vlookup(A48,'Courier Company - Invoice'!$A:$I,9,0),"NA")</f>
        <v>90.2</v>
      </c>
      <c r="N48" s="1">
        <f t="shared" si="4"/>
        <v>-28.9</v>
      </c>
    </row>
    <row r="49" ht="15.75" customHeight="1">
      <c r="A49" s="1" t="s">
        <v>66</v>
      </c>
      <c r="B49" s="5" t="str">
        <f>iferror(vlookup(A49,'Courier Company - Invoice'!$A:$I,2,0),"NA")</f>
        <v>1091117803511</v>
      </c>
      <c r="C49" s="6">
        <f>round((sumif('Company X - Order Report'!$A$1:$A$401,A49,'Company X - Order Report'!$E$1:$E$401))/1000,2)</f>
        <v>0.36</v>
      </c>
      <c r="D49" s="1">
        <f t="shared" si="1"/>
        <v>0.5</v>
      </c>
      <c r="E49" s="7">
        <f>(sumif('Courier Company - Invoice'!$A$1:$A$125,A49,'Courier Company - Invoice'!$C$1:$C$125))</f>
        <v>0.82</v>
      </c>
      <c r="F49" s="1">
        <f t="shared" si="2"/>
        <v>1</v>
      </c>
      <c r="G49" s="1" t="str">
        <f>upper(iferror(vlookup(A49,'Company X - Order Report'!A:G,7,0),"NA"))</f>
        <v>B</v>
      </c>
      <c r="H49" s="1" t="str">
        <f>upper(iferror(vlookup(A49,'Courier Company - Invoice'!A:G,7,0),"NA"))</f>
        <v>D</v>
      </c>
      <c r="I49" s="1" t="str">
        <f>iferror(vlookup(A49,'Company X - Order Report'!$A:$H,8,0),"NA")</f>
        <v>Forward charges</v>
      </c>
      <c r="J49" s="1">
        <f>IF(and(G49="A",I49="Forward charges"),'Courier Company - Rates'!$A$2,
if(and(G49="B",I49="Forward charges"),'Courier Company - Rates'!$C$2,
if(and(G49="C",I49="Forward charges"),'Courier Company - Rates'!$E$2,
if(and(G49="D",I49="Forward charges"),'Courier Company - Rates'!$G$2,
if(and(G49="E",I49="Forward charges"),'Courier Company - Rates'!$I$2,
if(and(G49="A",I49="Forward and RTO charges"),'Courier Company - Rates'!$K$2,
if(and(G49="B",I49="Forward and RTO charges"),'Courier Company - Rates'!$M$2,
if(and(G49="C",I49="Forward and RTO charges"),'Courier Company - Rates'!$O$2,
if(and(G49="D",I49="Forward and RTO charges"),'Courier Company - Rates'!$Q$2,
'Courier Company - Rates'!$S$2)))))))))</f>
        <v>33</v>
      </c>
      <c r="K49" s="1">
        <f>IF(and(G49="A",I49="Forward charges"),'Courier Company - Rates'!$B$2,
if(and(G49="B",I49="Forward charges"),'Courier Company - Rates'!$D$2,
if(and(G49="C",I49="Forward charges"),'Courier Company - Rates'!$F$2,
if(and(G49="D",I49="Forward charges"),'Courier Company - Rates'!$H$2,
if(and(G49="E",I49="Forward charges"),'Courier Company - Rates'!$J$2,
if(and(G49="A",I49="Forward and RTO charges"),'Courier Company - Rates'!$L$2,
if(and(G49="B",I49="Forward and RTO charges"),'Courier Company - Rates'!$N$2,
if(and(G49="C",I49="Forward and RTO charges"),'Courier Company - Rates'!$P$2,
if(and(G49="D",I49="Forward and RTO charges"),'Courier Company - Rates'!$R$2,
'Courier Company - Rates'!$T$2)))))))))</f>
        <v>28.3</v>
      </c>
      <c r="L49" s="1">
        <f t="shared" si="3"/>
        <v>61.3</v>
      </c>
      <c r="M49" s="1">
        <f>iferror(vlookup(A49,'Courier Company - Invoice'!$A:$I,9,0),"NA")</f>
        <v>90.2</v>
      </c>
      <c r="N49" s="1">
        <f t="shared" si="4"/>
        <v>-28.9</v>
      </c>
    </row>
    <row r="50" ht="15.75" customHeight="1">
      <c r="A50" s="1" t="s">
        <v>67</v>
      </c>
      <c r="B50" s="5" t="str">
        <f>iferror(vlookup(A50,'Courier Company - Invoice'!$A:$I,2,0),"NA")</f>
        <v>1091121482593</v>
      </c>
      <c r="C50" s="6">
        <f>round((sumif('Company X - Order Report'!$A$1:$A$401,A50,'Company X - Order Report'!$E$1:$E$401))/1000,2)</f>
        <v>0.63</v>
      </c>
      <c r="D50" s="1">
        <f t="shared" si="1"/>
        <v>1</v>
      </c>
      <c r="E50" s="7">
        <f>(sumif('Courier Company - Invoice'!$A$1:$A$125,A50,'Courier Company - Invoice'!$C$1:$C$125))</f>
        <v>0.6</v>
      </c>
      <c r="F50" s="1">
        <f t="shared" si="2"/>
        <v>1</v>
      </c>
      <c r="G50" s="1" t="str">
        <f>upper(iferror(vlookup(A50,'Company X - Order Report'!A:G,7,0),"NA"))</f>
        <v>D</v>
      </c>
      <c r="H50" s="1" t="str">
        <f>upper(iferror(vlookup(A50,'Courier Company - Invoice'!A:G,7,0),"NA"))</f>
        <v>D</v>
      </c>
      <c r="I50" s="1" t="str">
        <f>iferror(vlookup(A50,'Company X - Order Report'!$A:$H,8,0),"NA")</f>
        <v>Forward and RTO charges</v>
      </c>
      <c r="J50" s="1">
        <f>IF(and(G50="A",I50="Forward charges"),'Courier Company - Rates'!$A$2,
if(and(G50="B",I50="Forward charges"),'Courier Company - Rates'!$C$2,
if(and(G50="C",I50="Forward charges"),'Courier Company - Rates'!$E$2,
if(and(G50="D",I50="Forward charges"),'Courier Company - Rates'!$G$2,
if(and(G50="E",I50="Forward charges"),'Courier Company - Rates'!$I$2,
if(and(G50="A",I50="Forward and RTO charges"),'Courier Company - Rates'!$K$2,
if(and(G50="B",I50="Forward and RTO charges"),'Courier Company - Rates'!$M$2,
if(and(G50="C",I50="Forward and RTO charges"),'Courier Company - Rates'!$O$2,
if(and(G50="D",I50="Forward and RTO charges"),'Courier Company - Rates'!$Q$2,
'Courier Company - Rates'!$S$2)))))))))</f>
        <v>41.3</v>
      </c>
      <c r="K50" s="1">
        <f>IF(and(G50="A",I50="Forward charges"),'Courier Company - Rates'!$B$2,
if(and(G50="B",I50="Forward charges"),'Courier Company - Rates'!$D$2,
if(and(G50="C",I50="Forward charges"),'Courier Company - Rates'!$F$2,
if(and(G50="D",I50="Forward charges"),'Courier Company - Rates'!$H$2,
if(and(G50="E",I50="Forward charges"),'Courier Company - Rates'!$J$2,
if(and(G50="A",I50="Forward and RTO charges"),'Courier Company - Rates'!$L$2,
if(and(G50="B",I50="Forward and RTO charges"),'Courier Company - Rates'!$N$2,
if(and(G50="C",I50="Forward and RTO charges"),'Courier Company - Rates'!$P$2,
if(and(G50="D",I50="Forward and RTO charges"),'Courier Company - Rates'!$R$2,
'Courier Company - Rates'!$T$2)))))))))</f>
        <v>44.8</v>
      </c>
      <c r="L50" s="1">
        <f t="shared" si="3"/>
        <v>86.1</v>
      </c>
      <c r="M50" s="1">
        <f>iferror(vlookup(A50,'Courier Company - Invoice'!$A:$I,9,0),"NA")</f>
        <v>172.8</v>
      </c>
      <c r="N50" s="1">
        <f t="shared" si="4"/>
        <v>-86.7</v>
      </c>
    </row>
    <row r="51" ht="15.75" customHeight="1">
      <c r="A51" s="1" t="s">
        <v>68</v>
      </c>
      <c r="B51" s="5" t="str">
        <f>iferror(vlookup(A51,'Courier Company - Invoice'!$A:$I,2,0),"NA")</f>
        <v>1091117795623</v>
      </c>
      <c r="C51" s="6">
        <f>round((sumif('Company X - Order Report'!$A$1:$A$401,A51,'Company X - Order Report'!$E$1:$E$401))/1000,2)</f>
        <v>3.08</v>
      </c>
      <c r="D51" s="1">
        <f t="shared" si="1"/>
        <v>3.5</v>
      </c>
      <c r="E51" s="7">
        <f>(sumif('Courier Company - Invoice'!$A$1:$A$125,A51,'Courier Company - Invoice'!$C$1:$C$125))</f>
        <v>3</v>
      </c>
      <c r="F51" s="1">
        <f t="shared" si="2"/>
        <v>3</v>
      </c>
      <c r="G51" s="1" t="str">
        <f>upper(iferror(vlookup(A51,'Company X - Order Report'!A:G,7,0),"NA"))</f>
        <v>D</v>
      </c>
      <c r="H51" s="1" t="str">
        <f>upper(iferror(vlookup(A51,'Courier Company - Invoice'!A:G,7,0),"NA"))</f>
        <v>D</v>
      </c>
      <c r="I51" s="1" t="str">
        <f>iferror(vlookup(A51,'Company X - Order Report'!$A:$H,8,0),"NA")</f>
        <v>Forward charges</v>
      </c>
      <c r="J51" s="1">
        <f>IF(and(G51="A",I51="Forward charges"),'Courier Company - Rates'!$A$2,
if(and(G51="B",I51="Forward charges"),'Courier Company - Rates'!$C$2,
if(and(G51="C",I51="Forward charges"),'Courier Company - Rates'!$E$2,
if(and(G51="D",I51="Forward charges"),'Courier Company - Rates'!$G$2,
if(and(G51="E",I51="Forward charges"),'Courier Company - Rates'!$I$2,
if(and(G51="A",I51="Forward and RTO charges"),'Courier Company - Rates'!$K$2,
if(and(G51="B",I51="Forward and RTO charges"),'Courier Company - Rates'!$M$2,
if(and(G51="C",I51="Forward and RTO charges"),'Courier Company - Rates'!$O$2,
if(and(G51="D",I51="Forward and RTO charges"),'Courier Company - Rates'!$Q$2,
'Courier Company - Rates'!$S$2)))))))))</f>
        <v>45.4</v>
      </c>
      <c r="K51" s="1">
        <f>IF(and(G51="A",I51="Forward charges"),'Courier Company - Rates'!$B$2,
if(and(G51="B",I51="Forward charges"),'Courier Company - Rates'!$D$2,
if(and(G51="C",I51="Forward charges"),'Courier Company - Rates'!$F$2,
if(and(G51="D",I51="Forward charges"),'Courier Company - Rates'!$H$2,
if(and(G51="E",I51="Forward charges"),'Courier Company - Rates'!$J$2,
if(and(G51="A",I51="Forward and RTO charges"),'Courier Company - Rates'!$L$2,
if(and(G51="B",I51="Forward and RTO charges"),'Courier Company - Rates'!$N$2,
if(and(G51="C",I51="Forward and RTO charges"),'Courier Company - Rates'!$P$2,
if(and(G51="D",I51="Forward and RTO charges"),'Courier Company - Rates'!$R$2,
'Courier Company - Rates'!$T$2)))))))))</f>
        <v>44.8</v>
      </c>
      <c r="L51" s="1">
        <f t="shared" si="3"/>
        <v>269.4</v>
      </c>
      <c r="M51" s="1">
        <f>iferror(vlookup(A51,'Courier Company - Invoice'!$A:$I,9,0),"NA")</f>
        <v>269.4</v>
      </c>
      <c r="N51" s="1">
        <f t="shared" si="4"/>
        <v>0</v>
      </c>
    </row>
    <row r="52" ht="15.75" customHeight="1">
      <c r="A52" s="1" t="s">
        <v>69</v>
      </c>
      <c r="B52" s="5" t="str">
        <f>iferror(vlookup(A52,'Courier Company - Invoice'!$A:$I,2,0),"NA")</f>
        <v>1091117795531</v>
      </c>
      <c r="C52" s="6">
        <f>round((sumif('Company X - Order Report'!$A$1:$A$401,A52,'Company X - Order Report'!$E$1:$E$401))/1000,2)</f>
        <v>1.52</v>
      </c>
      <c r="D52" s="1">
        <f t="shared" si="1"/>
        <v>2</v>
      </c>
      <c r="E52" s="7">
        <f>(sumif('Courier Company - Invoice'!$A$1:$A$125,A52,'Courier Company - Invoice'!$C$1:$C$125))</f>
        <v>1.5</v>
      </c>
      <c r="F52" s="1">
        <f t="shared" si="2"/>
        <v>1.5</v>
      </c>
      <c r="G52" s="1" t="str">
        <f>upper(iferror(vlookup(A52,'Company X - Order Report'!A:G,7,0),"NA"))</f>
        <v>D</v>
      </c>
      <c r="H52" s="1" t="str">
        <f>upper(iferror(vlookup(A52,'Courier Company - Invoice'!A:G,7,0),"NA"))</f>
        <v>D</v>
      </c>
      <c r="I52" s="1" t="str">
        <f>iferror(vlookup(A52,'Company X - Order Report'!$A:$H,8,0),"NA")</f>
        <v>Forward charges</v>
      </c>
      <c r="J52" s="1">
        <f>IF(and(G52="A",I52="Forward charges"),'Courier Company - Rates'!$A$2,
if(and(G52="B",I52="Forward charges"),'Courier Company - Rates'!$C$2,
if(and(G52="C",I52="Forward charges"),'Courier Company - Rates'!$E$2,
if(and(G52="D",I52="Forward charges"),'Courier Company - Rates'!$G$2,
if(and(G52="E",I52="Forward charges"),'Courier Company - Rates'!$I$2,
if(and(G52="A",I52="Forward and RTO charges"),'Courier Company - Rates'!$K$2,
if(and(G52="B",I52="Forward and RTO charges"),'Courier Company - Rates'!$M$2,
if(and(G52="C",I52="Forward and RTO charges"),'Courier Company - Rates'!$O$2,
if(and(G52="D",I52="Forward and RTO charges"),'Courier Company - Rates'!$Q$2,
'Courier Company - Rates'!$S$2)))))))))</f>
        <v>45.4</v>
      </c>
      <c r="K52" s="1">
        <f>IF(and(G52="A",I52="Forward charges"),'Courier Company - Rates'!$B$2,
if(and(G52="B",I52="Forward charges"),'Courier Company - Rates'!$D$2,
if(and(G52="C",I52="Forward charges"),'Courier Company - Rates'!$F$2,
if(and(G52="D",I52="Forward charges"),'Courier Company - Rates'!$H$2,
if(and(G52="E",I52="Forward charges"),'Courier Company - Rates'!$J$2,
if(and(G52="A",I52="Forward and RTO charges"),'Courier Company - Rates'!$L$2,
if(and(G52="B",I52="Forward and RTO charges"),'Courier Company - Rates'!$N$2,
if(and(G52="C",I52="Forward and RTO charges"),'Courier Company - Rates'!$P$2,
if(and(G52="D",I52="Forward and RTO charges"),'Courier Company - Rates'!$R$2,
'Courier Company - Rates'!$T$2)))))))))</f>
        <v>44.8</v>
      </c>
      <c r="L52" s="1">
        <f t="shared" si="3"/>
        <v>135</v>
      </c>
      <c r="M52" s="1">
        <f>iferror(vlookup(A52,'Courier Company - Invoice'!$A:$I,9,0),"NA")</f>
        <v>135</v>
      </c>
      <c r="N52" s="1">
        <f t="shared" si="4"/>
        <v>0</v>
      </c>
    </row>
    <row r="53" ht="15.75" customHeight="1">
      <c r="A53" s="1" t="s">
        <v>70</v>
      </c>
      <c r="B53" s="5" t="str">
        <f>iferror(vlookup(A53,'Courier Company - Invoice'!$A:$I,2,0),"NA")</f>
        <v>1091117616121</v>
      </c>
      <c r="C53" s="6">
        <f>round((sumif('Company X - Order Report'!$A$1:$A$401,A53,'Company X - Order Report'!$E$1:$E$401))/1000,2)</f>
        <v>1.51</v>
      </c>
      <c r="D53" s="1">
        <f t="shared" si="1"/>
        <v>2</v>
      </c>
      <c r="E53" s="7">
        <f>(sumif('Courier Company - Invoice'!$A$1:$A$125,A53,'Courier Company - Invoice'!$C$1:$C$125))</f>
        <v>1.5</v>
      </c>
      <c r="F53" s="1">
        <f t="shared" si="2"/>
        <v>1.5</v>
      </c>
      <c r="G53" s="1" t="str">
        <f>upper(iferror(vlookup(A53,'Company X - Order Report'!A:G,7,0),"NA"))</f>
        <v>B</v>
      </c>
      <c r="H53" s="1" t="str">
        <f>upper(iferror(vlookup(A53,'Courier Company - Invoice'!A:G,7,0),"NA"))</f>
        <v>B</v>
      </c>
      <c r="I53" s="1" t="str">
        <f>iferror(vlookup(A53,'Company X - Order Report'!$A:$H,8,0),"NA")</f>
        <v>Forward charges</v>
      </c>
      <c r="J53" s="1">
        <f>IF(and(G53="A",I53="Forward charges"),'Courier Company - Rates'!$A$2,
if(and(G53="B",I53="Forward charges"),'Courier Company - Rates'!$C$2,
if(and(G53="C",I53="Forward charges"),'Courier Company - Rates'!$E$2,
if(and(G53="D",I53="Forward charges"),'Courier Company - Rates'!$G$2,
if(and(G53="E",I53="Forward charges"),'Courier Company - Rates'!$I$2,
if(and(G53="A",I53="Forward and RTO charges"),'Courier Company - Rates'!$K$2,
if(and(G53="B",I53="Forward and RTO charges"),'Courier Company - Rates'!$M$2,
if(and(G53="C",I53="Forward and RTO charges"),'Courier Company - Rates'!$O$2,
if(and(G53="D",I53="Forward and RTO charges"),'Courier Company - Rates'!$Q$2,
'Courier Company - Rates'!$S$2)))))))))</f>
        <v>33</v>
      </c>
      <c r="K53" s="1">
        <f>IF(and(G53="A",I53="Forward charges"),'Courier Company - Rates'!$B$2,
if(and(G53="B",I53="Forward charges"),'Courier Company - Rates'!$D$2,
if(and(G53="C",I53="Forward charges"),'Courier Company - Rates'!$F$2,
if(and(G53="D",I53="Forward charges"),'Courier Company - Rates'!$H$2,
if(and(G53="E",I53="Forward charges"),'Courier Company - Rates'!$J$2,
if(and(G53="A",I53="Forward and RTO charges"),'Courier Company - Rates'!$L$2,
if(and(G53="B",I53="Forward and RTO charges"),'Courier Company - Rates'!$N$2,
if(and(G53="C",I53="Forward and RTO charges"),'Courier Company - Rates'!$P$2,
if(and(G53="D",I53="Forward and RTO charges"),'Courier Company - Rates'!$R$2,
'Courier Company - Rates'!$T$2)))))))))</f>
        <v>28.3</v>
      </c>
      <c r="L53" s="1">
        <f t="shared" si="3"/>
        <v>89.6</v>
      </c>
      <c r="M53" s="1">
        <f>iferror(vlookup(A53,'Courier Company - Invoice'!$A:$I,9,0),"NA")</f>
        <v>89.6</v>
      </c>
      <c r="N53" s="1">
        <f t="shared" si="4"/>
        <v>0</v>
      </c>
    </row>
    <row r="54" ht="15.75" customHeight="1">
      <c r="A54" s="1" t="s">
        <v>71</v>
      </c>
      <c r="B54" s="5" t="str">
        <f>iferror(vlookup(A54,'Courier Company - Invoice'!$A:$I,2,0),"NA")</f>
        <v>1091117614452</v>
      </c>
      <c r="C54" s="6">
        <f>round((sumif('Company X - Order Report'!$A$1:$A$401,A54,'Company X - Order Report'!$E$1:$E$401))/1000,2)</f>
        <v>0.61</v>
      </c>
      <c r="D54" s="1">
        <f t="shared" si="1"/>
        <v>1</v>
      </c>
      <c r="E54" s="7">
        <f>(sumif('Courier Company - Invoice'!$A$1:$A$125,A54,'Courier Company - Invoice'!$C$1:$C$125))</f>
        <v>0.5</v>
      </c>
      <c r="F54" s="1">
        <f t="shared" si="2"/>
        <v>0.5</v>
      </c>
      <c r="G54" s="1" t="str">
        <f>upper(iferror(vlookup(A54,'Company X - Order Report'!A:G,7,0),"NA"))</f>
        <v>B</v>
      </c>
      <c r="H54" s="1" t="str">
        <f>upper(iferror(vlookup(A54,'Courier Company - Invoice'!A:G,7,0),"NA"))</f>
        <v>D</v>
      </c>
      <c r="I54" s="1" t="str">
        <f>iferror(vlookup(A54,'Company X - Order Report'!$A:$H,8,0),"NA")</f>
        <v>Forward and RTO charges</v>
      </c>
      <c r="J54" s="1">
        <f>IF(and(G54="A",I54="Forward charges"),'Courier Company - Rates'!$A$2,
if(and(G54="B",I54="Forward charges"),'Courier Company - Rates'!$C$2,
if(and(G54="C",I54="Forward charges"),'Courier Company - Rates'!$E$2,
if(and(G54="D",I54="Forward charges"),'Courier Company - Rates'!$G$2,
if(and(G54="E",I54="Forward charges"),'Courier Company - Rates'!$I$2,
if(and(G54="A",I54="Forward and RTO charges"),'Courier Company - Rates'!$K$2,
if(and(G54="B",I54="Forward and RTO charges"),'Courier Company - Rates'!$M$2,
if(and(G54="C",I54="Forward and RTO charges"),'Courier Company - Rates'!$O$2,
if(and(G54="D",I54="Forward and RTO charges"),'Courier Company - Rates'!$Q$2,
'Courier Company - Rates'!$S$2)))))))))</f>
        <v>20.5</v>
      </c>
      <c r="K54" s="1">
        <f>IF(and(G54="A",I54="Forward charges"),'Courier Company - Rates'!$B$2,
if(and(G54="B",I54="Forward charges"),'Courier Company - Rates'!$D$2,
if(and(G54="C",I54="Forward charges"),'Courier Company - Rates'!$F$2,
if(and(G54="D",I54="Forward charges"),'Courier Company - Rates'!$H$2,
if(and(G54="E",I54="Forward charges"),'Courier Company - Rates'!$J$2,
if(and(G54="A",I54="Forward and RTO charges"),'Courier Company - Rates'!$L$2,
if(and(G54="B",I54="Forward and RTO charges"),'Courier Company - Rates'!$N$2,
if(and(G54="C",I54="Forward and RTO charges"),'Courier Company - Rates'!$P$2,
if(and(G54="D",I54="Forward and RTO charges"),'Courier Company - Rates'!$R$2,
'Courier Company - Rates'!$T$2)))))))))</f>
        <v>28.3</v>
      </c>
      <c r="L54" s="1">
        <f t="shared" si="3"/>
        <v>20.5</v>
      </c>
      <c r="M54" s="1">
        <f>iferror(vlookup(A54,'Courier Company - Invoice'!$A:$I,9,0),"NA")</f>
        <v>86.7</v>
      </c>
      <c r="N54" s="1">
        <f t="shared" si="4"/>
        <v>-66.2</v>
      </c>
    </row>
    <row r="55" ht="15.75" customHeight="1">
      <c r="A55" s="1" t="s">
        <v>72</v>
      </c>
      <c r="B55" s="5" t="str">
        <f>iferror(vlookup(A55,'Courier Company - Invoice'!$A:$I,2,0),"NA")</f>
        <v>1091117613962</v>
      </c>
      <c r="C55" s="6">
        <f>round((sumif('Company X - Order Report'!$A$1:$A$401,A55,'Company X - Order Report'!$E$1:$E$401))/1000,2)</f>
        <v>0.5</v>
      </c>
      <c r="D55" s="1">
        <f t="shared" si="1"/>
        <v>0.5</v>
      </c>
      <c r="E55" s="7">
        <f>(sumif('Courier Company - Invoice'!$A$1:$A$125,A55,'Courier Company - Invoice'!$C$1:$C$125))</f>
        <v>0.68</v>
      </c>
      <c r="F55" s="1">
        <f t="shared" si="2"/>
        <v>1</v>
      </c>
      <c r="G55" s="1" t="str">
        <f>upper(iferror(vlookup(A55,'Company X - Order Report'!A:G,7,0),"NA"))</f>
        <v>B</v>
      </c>
      <c r="H55" s="1" t="str">
        <f>upper(iferror(vlookup(A55,'Courier Company - Invoice'!A:G,7,0),"NA"))</f>
        <v>D</v>
      </c>
      <c r="I55" s="1" t="str">
        <f>iferror(vlookup(A55,'Company X - Order Report'!$A:$H,8,0),"NA")</f>
        <v>Forward charges</v>
      </c>
      <c r="J55" s="1">
        <f>IF(and(G55="A",I55="Forward charges"),'Courier Company - Rates'!$A$2,
if(and(G55="B",I55="Forward charges"),'Courier Company - Rates'!$C$2,
if(and(G55="C",I55="Forward charges"),'Courier Company - Rates'!$E$2,
if(and(G55="D",I55="Forward charges"),'Courier Company - Rates'!$G$2,
if(and(G55="E",I55="Forward charges"),'Courier Company - Rates'!$I$2,
if(and(G55="A",I55="Forward and RTO charges"),'Courier Company - Rates'!$K$2,
if(and(G55="B",I55="Forward and RTO charges"),'Courier Company - Rates'!$M$2,
if(and(G55="C",I55="Forward and RTO charges"),'Courier Company - Rates'!$O$2,
if(and(G55="D",I55="Forward and RTO charges"),'Courier Company - Rates'!$Q$2,
'Courier Company - Rates'!$S$2)))))))))</f>
        <v>33</v>
      </c>
      <c r="K55" s="1">
        <f>IF(and(G55="A",I55="Forward charges"),'Courier Company - Rates'!$B$2,
if(and(G55="B",I55="Forward charges"),'Courier Company - Rates'!$D$2,
if(and(G55="C",I55="Forward charges"),'Courier Company - Rates'!$F$2,
if(and(G55="D",I55="Forward charges"),'Courier Company - Rates'!$H$2,
if(and(G55="E",I55="Forward charges"),'Courier Company - Rates'!$J$2,
if(and(G55="A",I55="Forward and RTO charges"),'Courier Company - Rates'!$L$2,
if(and(G55="B",I55="Forward and RTO charges"),'Courier Company - Rates'!$N$2,
if(and(G55="C",I55="Forward and RTO charges"),'Courier Company - Rates'!$P$2,
if(and(G55="D",I55="Forward and RTO charges"),'Courier Company - Rates'!$R$2,
'Courier Company - Rates'!$T$2)))))))))</f>
        <v>28.3</v>
      </c>
      <c r="L55" s="1">
        <f t="shared" si="3"/>
        <v>61.3</v>
      </c>
      <c r="M55" s="1">
        <f>iferror(vlookup(A55,'Courier Company - Invoice'!$A:$I,9,0),"NA")</f>
        <v>90.2</v>
      </c>
      <c r="N55" s="1">
        <f t="shared" si="4"/>
        <v>-28.9</v>
      </c>
    </row>
    <row r="56" ht="15.75" customHeight="1">
      <c r="A56" s="1" t="s">
        <v>73</v>
      </c>
      <c r="B56" s="5" t="str">
        <f>iferror(vlookup(A56,'Courier Company - Invoice'!$A:$I,2,0),"NA")</f>
        <v>1091117611501</v>
      </c>
      <c r="C56" s="6">
        <f>round((sumif('Company X - Order Report'!$A$1:$A$401,A56,'Company X - Order Report'!$E$1:$E$401))/1000,2)</f>
        <v>0.5</v>
      </c>
      <c r="D56" s="1">
        <f t="shared" si="1"/>
        <v>0.5</v>
      </c>
      <c r="E56" s="7">
        <f>(sumif('Courier Company - Invoice'!$A$1:$A$125,A56,'Courier Company - Invoice'!$C$1:$C$125))</f>
        <v>0.72</v>
      </c>
      <c r="F56" s="1">
        <f t="shared" si="2"/>
        <v>1</v>
      </c>
      <c r="G56" s="1" t="str">
        <f>upper(iferror(vlookup(A56,'Company X - Order Report'!A:G,7,0),"NA"))</f>
        <v>B</v>
      </c>
      <c r="H56" s="1" t="str">
        <f>upper(iferror(vlookup(A56,'Courier Company - Invoice'!A:G,7,0),"NA"))</f>
        <v>D</v>
      </c>
      <c r="I56" s="1" t="str">
        <f>iferror(vlookup(A56,'Company X - Order Report'!$A:$H,8,0),"NA")</f>
        <v>Forward charges</v>
      </c>
      <c r="J56" s="1">
        <f>IF(and(G56="A",I56="Forward charges"),'Courier Company - Rates'!$A$2,
if(and(G56="B",I56="Forward charges"),'Courier Company - Rates'!$C$2,
if(and(G56="C",I56="Forward charges"),'Courier Company - Rates'!$E$2,
if(and(G56="D",I56="Forward charges"),'Courier Company - Rates'!$G$2,
if(and(G56="E",I56="Forward charges"),'Courier Company - Rates'!$I$2,
if(and(G56="A",I56="Forward and RTO charges"),'Courier Company - Rates'!$K$2,
if(and(G56="B",I56="Forward and RTO charges"),'Courier Company - Rates'!$M$2,
if(and(G56="C",I56="Forward and RTO charges"),'Courier Company - Rates'!$O$2,
if(and(G56="D",I56="Forward and RTO charges"),'Courier Company - Rates'!$Q$2,
'Courier Company - Rates'!$S$2)))))))))</f>
        <v>33</v>
      </c>
      <c r="K56" s="1">
        <f>IF(and(G56="A",I56="Forward charges"),'Courier Company - Rates'!$B$2,
if(and(G56="B",I56="Forward charges"),'Courier Company - Rates'!$D$2,
if(and(G56="C",I56="Forward charges"),'Courier Company - Rates'!$F$2,
if(and(G56="D",I56="Forward charges"),'Courier Company - Rates'!$H$2,
if(and(G56="E",I56="Forward charges"),'Courier Company - Rates'!$J$2,
if(and(G56="A",I56="Forward and RTO charges"),'Courier Company - Rates'!$L$2,
if(and(G56="B",I56="Forward and RTO charges"),'Courier Company - Rates'!$N$2,
if(and(G56="C",I56="Forward and RTO charges"),'Courier Company - Rates'!$P$2,
if(and(G56="D",I56="Forward and RTO charges"),'Courier Company - Rates'!$R$2,
'Courier Company - Rates'!$T$2)))))))))</f>
        <v>28.3</v>
      </c>
      <c r="L56" s="1">
        <f t="shared" si="3"/>
        <v>61.3</v>
      </c>
      <c r="M56" s="1">
        <f>iferror(vlookup(A56,'Courier Company - Invoice'!$A:$I,9,0),"NA")</f>
        <v>90.2</v>
      </c>
      <c r="N56" s="1">
        <f t="shared" si="4"/>
        <v>-28.9</v>
      </c>
    </row>
    <row r="57" ht="15.75" customHeight="1">
      <c r="A57" s="1" t="s">
        <v>74</v>
      </c>
      <c r="B57" s="5" t="str">
        <f>iferror(vlookup(A57,'Courier Company - Invoice'!$A:$I,2,0),"NA")</f>
        <v>1091117438074</v>
      </c>
      <c r="C57" s="6">
        <f>round((sumif('Company X - Order Report'!$A$1:$A$401,A57,'Company X - Order Report'!$E$1:$E$401))/1000,2)</f>
        <v>0.5</v>
      </c>
      <c r="D57" s="1">
        <f t="shared" si="1"/>
        <v>0.5</v>
      </c>
      <c r="E57" s="7">
        <f>(sumif('Courier Company - Invoice'!$A$1:$A$125,A57,'Courier Company - Invoice'!$C$1:$C$125))</f>
        <v>0.72</v>
      </c>
      <c r="F57" s="1">
        <f t="shared" si="2"/>
        <v>1</v>
      </c>
      <c r="G57" s="1" t="str">
        <f>upper(iferror(vlookup(A57,'Company X - Order Report'!A:G,7,0),"NA"))</f>
        <v>B</v>
      </c>
      <c r="H57" s="1" t="str">
        <f>upper(iferror(vlookup(A57,'Courier Company - Invoice'!A:G,7,0),"NA"))</f>
        <v>D</v>
      </c>
      <c r="I57" s="1" t="str">
        <f>iferror(vlookup(A57,'Company X - Order Report'!$A:$H,8,0),"NA")</f>
        <v>Forward charges</v>
      </c>
      <c r="J57" s="1">
        <f>IF(and(G57="A",I57="Forward charges"),'Courier Company - Rates'!$A$2,
if(and(G57="B",I57="Forward charges"),'Courier Company - Rates'!$C$2,
if(and(G57="C",I57="Forward charges"),'Courier Company - Rates'!$E$2,
if(and(G57="D",I57="Forward charges"),'Courier Company - Rates'!$G$2,
if(and(G57="E",I57="Forward charges"),'Courier Company - Rates'!$I$2,
if(and(G57="A",I57="Forward and RTO charges"),'Courier Company - Rates'!$K$2,
if(and(G57="B",I57="Forward and RTO charges"),'Courier Company - Rates'!$M$2,
if(and(G57="C",I57="Forward and RTO charges"),'Courier Company - Rates'!$O$2,
if(and(G57="D",I57="Forward and RTO charges"),'Courier Company - Rates'!$Q$2,
'Courier Company - Rates'!$S$2)))))))))</f>
        <v>33</v>
      </c>
      <c r="K57" s="1">
        <f>IF(and(G57="A",I57="Forward charges"),'Courier Company - Rates'!$B$2,
if(and(G57="B",I57="Forward charges"),'Courier Company - Rates'!$D$2,
if(and(G57="C",I57="Forward charges"),'Courier Company - Rates'!$F$2,
if(and(G57="D",I57="Forward charges"),'Courier Company - Rates'!$H$2,
if(and(G57="E",I57="Forward charges"),'Courier Company - Rates'!$J$2,
if(and(G57="A",I57="Forward and RTO charges"),'Courier Company - Rates'!$L$2,
if(and(G57="B",I57="Forward and RTO charges"),'Courier Company - Rates'!$N$2,
if(and(G57="C",I57="Forward and RTO charges"),'Courier Company - Rates'!$P$2,
if(and(G57="D",I57="Forward and RTO charges"),'Courier Company - Rates'!$R$2,
'Courier Company - Rates'!$T$2)))))))))</f>
        <v>28.3</v>
      </c>
      <c r="L57" s="1">
        <f t="shared" si="3"/>
        <v>61.3</v>
      </c>
      <c r="M57" s="1">
        <f>iferror(vlookup(A57,'Courier Company - Invoice'!$A:$I,9,0),"NA")</f>
        <v>90.2</v>
      </c>
      <c r="N57" s="1">
        <f t="shared" si="4"/>
        <v>-28.9</v>
      </c>
    </row>
    <row r="58" ht="15.75" customHeight="1">
      <c r="A58" s="1" t="s">
        <v>75</v>
      </c>
      <c r="B58" s="5" t="str">
        <f>iferror(vlookup(A58,'Courier Company - Invoice'!$A:$I,2,0),"NA")</f>
        <v>1091117437890</v>
      </c>
      <c r="C58" s="6">
        <f>round((sumif('Company X - Order Report'!$A$1:$A$401,A58,'Company X - Order Report'!$E$1:$E$401))/1000,2)</f>
        <v>0.5</v>
      </c>
      <c r="D58" s="1">
        <f t="shared" si="1"/>
        <v>0.5</v>
      </c>
      <c r="E58" s="7">
        <f>(sumif('Courier Company - Invoice'!$A$1:$A$125,A58,'Courier Company - Invoice'!$C$1:$C$125))</f>
        <v>0.67</v>
      </c>
      <c r="F58" s="1">
        <f t="shared" si="2"/>
        <v>1</v>
      </c>
      <c r="G58" s="1" t="str">
        <f>upper(iferror(vlookup(A58,'Company X - Order Report'!A:G,7,0),"NA"))</f>
        <v>B</v>
      </c>
      <c r="H58" s="1" t="str">
        <f>upper(iferror(vlookup(A58,'Courier Company - Invoice'!A:G,7,0),"NA"))</f>
        <v>D</v>
      </c>
      <c r="I58" s="1" t="str">
        <f>iferror(vlookup(A58,'Company X - Order Report'!$A:$H,8,0),"NA")</f>
        <v>Forward charges</v>
      </c>
      <c r="J58" s="1">
        <f>IF(and(G58="A",I58="Forward charges"),'Courier Company - Rates'!$A$2,
if(and(G58="B",I58="Forward charges"),'Courier Company - Rates'!$C$2,
if(and(G58="C",I58="Forward charges"),'Courier Company - Rates'!$E$2,
if(and(G58="D",I58="Forward charges"),'Courier Company - Rates'!$G$2,
if(and(G58="E",I58="Forward charges"),'Courier Company - Rates'!$I$2,
if(and(G58="A",I58="Forward and RTO charges"),'Courier Company - Rates'!$K$2,
if(and(G58="B",I58="Forward and RTO charges"),'Courier Company - Rates'!$M$2,
if(and(G58="C",I58="Forward and RTO charges"),'Courier Company - Rates'!$O$2,
if(and(G58="D",I58="Forward and RTO charges"),'Courier Company - Rates'!$Q$2,
'Courier Company - Rates'!$S$2)))))))))</f>
        <v>33</v>
      </c>
      <c r="K58" s="1">
        <f>IF(and(G58="A",I58="Forward charges"),'Courier Company - Rates'!$B$2,
if(and(G58="B",I58="Forward charges"),'Courier Company - Rates'!$D$2,
if(and(G58="C",I58="Forward charges"),'Courier Company - Rates'!$F$2,
if(and(G58="D",I58="Forward charges"),'Courier Company - Rates'!$H$2,
if(and(G58="E",I58="Forward charges"),'Courier Company - Rates'!$J$2,
if(and(G58="A",I58="Forward and RTO charges"),'Courier Company - Rates'!$L$2,
if(and(G58="B",I58="Forward and RTO charges"),'Courier Company - Rates'!$N$2,
if(and(G58="C",I58="Forward and RTO charges"),'Courier Company - Rates'!$P$2,
if(and(G58="D",I58="Forward and RTO charges"),'Courier Company - Rates'!$R$2,
'Courier Company - Rates'!$T$2)))))))))</f>
        <v>28.3</v>
      </c>
      <c r="L58" s="1">
        <f t="shared" si="3"/>
        <v>61.3</v>
      </c>
      <c r="M58" s="1">
        <f>iferror(vlookup(A58,'Courier Company - Invoice'!$A:$I,9,0),"NA")</f>
        <v>90.2</v>
      </c>
      <c r="N58" s="1">
        <f t="shared" si="4"/>
        <v>-28.9</v>
      </c>
    </row>
    <row r="59" ht="15.75" customHeight="1">
      <c r="A59" s="1" t="s">
        <v>76</v>
      </c>
      <c r="B59" s="5" t="str">
        <f>iferror(vlookup(A59,'Courier Company - Invoice'!$A:$I,2,0),"NA")</f>
        <v>1091117437864</v>
      </c>
      <c r="C59" s="6">
        <f>round((sumif('Company X - Order Report'!$A$1:$A$401,A59,'Company X - Order Report'!$E$1:$E$401))/1000,2)</f>
        <v>0.6</v>
      </c>
      <c r="D59" s="1">
        <f t="shared" si="1"/>
        <v>1</v>
      </c>
      <c r="E59" s="7">
        <f>(sumif('Courier Company - Invoice'!$A$1:$A$125,A59,'Courier Company - Invoice'!$C$1:$C$125))</f>
        <v>2.47</v>
      </c>
      <c r="F59" s="1">
        <f t="shared" si="2"/>
        <v>2.5</v>
      </c>
      <c r="G59" s="1" t="str">
        <f>upper(iferror(vlookup(A59,'Company X - Order Report'!A:G,7,0),"NA"))</f>
        <v>B</v>
      </c>
      <c r="H59" s="1" t="str">
        <f>upper(iferror(vlookup(A59,'Courier Company - Invoice'!A:G,7,0),"NA"))</f>
        <v>D</v>
      </c>
      <c r="I59" s="1" t="str">
        <f>iferror(vlookup(A59,'Company X - Order Report'!$A:$H,8,0),"NA")</f>
        <v>Forward charges</v>
      </c>
      <c r="J59" s="1">
        <f>IF(and(G59="A",I59="Forward charges"),'Courier Company - Rates'!$A$2,
if(and(G59="B",I59="Forward charges"),'Courier Company - Rates'!$C$2,
if(and(G59="C",I59="Forward charges"),'Courier Company - Rates'!$E$2,
if(and(G59="D",I59="Forward charges"),'Courier Company - Rates'!$G$2,
if(and(G59="E",I59="Forward charges"),'Courier Company - Rates'!$I$2,
if(and(G59="A",I59="Forward and RTO charges"),'Courier Company - Rates'!$K$2,
if(and(G59="B",I59="Forward and RTO charges"),'Courier Company - Rates'!$M$2,
if(and(G59="C",I59="Forward and RTO charges"),'Courier Company - Rates'!$O$2,
if(and(G59="D",I59="Forward and RTO charges"),'Courier Company - Rates'!$Q$2,
'Courier Company - Rates'!$S$2)))))))))</f>
        <v>33</v>
      </c>
      <c r="K59" s="1">
        <f>IF(and(G59="A",I59="Forward charges"),'Courier Company - Rates'!$B$2,
if(and(G59="B",I59="Forward charges"),'Courier Company - Rates'!$D$2,
if(and(G59="C",I59="Forward charges"),'Courier Company - Rates'!$F$2,
if(and(G59="D",I59="Forward charges"),'Courier Company - Rates'!$H$2,
if(and(G59="E",I59="Forward charges"),'Courier Company - Rates'!$J$2,
if(and(G59="A",I59="Forward and RTO charges"),'Courier Company - Rates'!$L$2,
if(and(G59="B",I59="Forward and RTO charges"),'Courier Company - Rates'!$N$2,
if(and(G59="C",I59="Forward and RTO charges"),'Courier Company - Rates'!$P$2,
if(and(G59="D",I59="Forward and RTO charges"),'Courier Company - Rates'!$R$2,
'Courier Company - Rates'!$T$2)))))))))</f>
        <v>28.3</v>
      </c>
      <c r="L59" s="1">
        <f t="shared" si="3"/>
        <v>146.2</v>
      </c>
      <c r="M59" s="1">
        <f>iferror(vlookup(A59,'Courier Company - Invoice'!$A:$I,9,0),"NA")</f>
        <v>224.6</v>
      </c>
      <c r="N59" s="1">
        <f t="shared" si="4"/>
        <v>-78.4</v>
      </c>
    </row>
    <row r="60" ht="15.75" customHeight="1">
      <c r="A60" s="1" t="s">
        <v>77</v>
      </c>
      <c r="B60" s="5" t="str">
        <f>iferror(vlookup(A60,'Courier Company - Invoice'!$A:$I,2,0),"NA")</f>
        <v>1091117437680</v>
      </c>
      <c r="C60" s="6">
        <f>round((sumif('Company X - Order Report'!$A$1:$A$401,A60,'Company X - Order Report'!$E$1:$E$401))/1000,2)</f>
        <v>0.73</v>
      </c>
      <c r="D60" s="1">
        <f t="shared" si="1"/>
        <v>1</v>
      </c>
      <c r="E60" s="7">
        <f>(sumif('Courier Company - Invoice'!$A$1:$A$125,A60,'Courier Company - Invoice'!$C$1:$C$125))</f>
        <v>0.8</v>
      </c>
      <c r="F60" s="1">
        <f t="shared" si="2"/>
        <v>1</v>
      </c>
      <c r="G60" s="1" t="str">
        <f>upper(iferror(vlookup(A60,'Company X - Order Report'!A:G,7,0),"NA"))</f>
        <v>B</v>
      </c>
      <c r="H60" s="1" t="str">
        <f>upper(iferror(vlookup(A60,'Courier Company - Invoice'!A:G,7,0),"NA"))</f>
        <v>D</v>
      </c>
      <c r="I60" s="1" t="str">
        <f>iferror(vlookup(A60,'Company X - Order Report'!$A:$H,8,0),"NA")</f>
        <v>Forward charges</v>
      </c>
      <c r="J60" s="1">
        <f>IF(and(G60="A",I60="Forward charges"),'Courier Company - Rates'!$A$2,
if(and(G60="B",I60="Forward charges"),'Courier Company - Rates'!$C$2,
if(and(G60="C",I60="Forward charges"),'Courier Company - Rates'!$E$2,
if(and(G60="D",I60="Forward charges"),'Courier Company - Rates'!$G$2,
if(and(G60="E",I60="Forward charges"),'Courier Company - Rates'!$I$2,
if(and(G60="A",I60="Forward and RTO charges"),'Courier Company - Rates'!$K$2,
if(and(G60="B",I60="Forward and RTO charges"),'Courier Company - Rates'!$M$2,
if(and(G60="C",I60="Forward and RTO charges"),'Courier Company - Rates'!$O$2,
if(and(G60="D",I60="Forward and RTO charges"),'Courier Company - Rates'!$Q$2,
'Courier Company - Rates'!$S$2)))))))))</f>
        <v>33</v>
      </c>
      <c r="K60" s="1">
        <f>IF(and(G60="A",I60="Forward charges"),'Courier Company - Rates'!$B$2,
if(and(G60="B",I60="Forward charges"),'Courier Company - Rates'!$D$2,
if(and(G60="C",I60="Forward charges"),'Courier Company - Rates'!$F$2,
if(and(G60="D",I60="Forward charges"),'Courier Company - Rates'!$H$2,
if(and(G60="E",I60="Forward charges"),'Courier Company - Rates'!$J$2,
if(and(G60="A",I60="Forward and RTO charges"),'Courier Company - Rates'!$L$2,
if(and(G60="B",I60="Forward and RTO charges"),'Courier Company - Rates'!$N$2,
if(and(G60="C",I60="Forward and RTO charges"),'Courier Company - Rates'!$P$2,
if(and(G60="D",I60="Forward and RTO charges"),'Courier Company - Rates'!$R$2,
'Courier Company - Rates'!$T$2)))))))))</f>
        <v>28.3</v>
      </c>
      <c r="L60" s="1">
        <f t="shared" si="3"/>
        <v>61.3</v>
      </c>
      <c r="M60" s="1">
        <f>iferror(vlookup(A60,'Courier Company - Invoice'!$A:$I,9,0),"NA")</f>
        <v>90.2</v>
      </c>
      <c r="N60" s="1">
        <f t="shared" si="4"/>
        <v>-28.9</v>
      </c>
    </row>
    <row r="61" ht="15.75" customHeight="1">
      <c r="A61" s="1" t="s">
        <v>78</v>
      </c>
      <c r="B61" s="5" t="str">
        <f>iferror(vlookup(A61,'Courier Company - Invoice'!$A:$I,2,0),"NA")</f>
        <v>1091117437293</v>
      </c>
      <c r="C61" s="6">
        <f>round((sumif('Company X - Order Report'!$A$1:$A$401,A61,'Company X - Order Report'!$E$1:$E$401))/1000,2)</f>
        <v>0.22</v>
      </c>
      <c r="D61" s="1">
        <f t="shared" si="1"/>
        <v>0.5</v>
      </c>
      <c r="E61" s="7">
        <f>(sumif('Courier Company - Invoice'!$A$1:$A$125,A61,'Courier Company - Invoice'!$C$1:$C$125))</f>
        <v>1.63</v>
      </c>
      <c r="F61" s="1">
        <f t="shared" si="2"/>
        <v>2</v>
      </c>
      <c r="G61" s="1" t="str">
        <f>upper(iferror(vlookup(A61,'Company X - Order Report'!A:G,7,0),"NA"))</f>
        <v>B</v>
      </c>
      <c r="H61" s="1" t="str">
        <f>upper(iferror(vlookup(A61,'Courier Company - Invoice'!A:G,7,0),"NA"))</f>
        <v>D</v>
      </c>
      <c r="I61" s="1" t="str">
        <f>iferror(vlookup(A61,'Company X - Order Report'!$A:$H,8,0),"NA")</f>
        <v>Forward charges</v>
      </c>
      <c r="J61" s="1">
        <f>IF(and(G61="A",I61="Forward charges"),'Courier Company - Rates'!$A$2,
if(and(G61="B",I61="Forward charges"),'Courier Company - Rates'!$C$2,
if(and(G61="C",I61="Forward charges"),'Courier Company - Rates'!$E$2,
if(and(G61="D",I61="Forward charges"),'Courier Company - Rates'!$G$2,
if(and(G61="E",I61="Forward charges"),'Courier Company - Rates'!$I$2,
if(and(G61="A",I61="Forward and RTO charges"),'Courier Company - Rates'!$K$2,
if(and(G61="B",I61="Forward and RTO charges"),'Courier Company - Rates'!$M$2,
if(and(G61="C",I61="Forward and RTO charges"),'Courier Company - Rates'!$O$2,
if(and(G61="D",I61="Forward and RTO charges"),'Courier Company - Rates'!$Q$2,
'Courier Company - Rates'!$S$2)))))))))</f>
        <v>33</v>
      </c>
      <c r="K61" s="1">
        <f>IF(and(G61="A",I61="Forward charges"),'Courier Company - Rates'!$B$2,
if(and(G61="B",I61="Forward charges"),'Courier Company - Rates'!$D$2,
if(and(G61="C",I61="Forward charges"),'Courier Company - Rates'!$F$2,
if(and(G61="D",I61="Forward charges"),'Courier Company - Rates'!$H$2,
if(and(G61="E",I61="Forward charges"),'Courier Company - Rates'!$J$2,
if(and(G61="A",I61="Forward and RTO charges"),'Courier Company - Rates'!$L$2,
if(and(G61="B",I61="Forward and RTO charges"),'Courier Company - Rates'!$N$2,
if(and(G61="C",I61="Forward and RTO charges"),'Courier Company - Rates'!$P$2,
if(and(G61="D",I61="Forward and RTO charges"),'Courier Company - Rates'!$R$2,
'Courier Company - Rates'!$T$2)))))))))</f>
        <v>28.3</v>
      </c>
      <c r="L61" s="1">
        <f t="shared" si="3"/>
        <v>117.9</v>
      </c>
      <c r="M61" s="1">
        <f>iferror(vlookup(A61,'Courier Company - Invoice'!$A:$I,9,0),"NA")</f>
        <v>179.8</v>
      </c>
      <c r="N61" s="1">
        <f t="shared" si="4"/>
        <v>-61.9</v>
      </c>
    </row>
    <row r="62" ht="15.75" customHeight="1">
      <c r="A62" s="1" t="s">
        <v>79</v>
      </c>
      <c r="B62" s="5" t="str">
        <f>iferror(vlookup(A62,'Courier Company - Invoice'!$A:$I,2,0),"NA")</f>
        <v>1091117437035</v>
      </c>
      <c r="C62" s="6">
        <f>round((sumif('Company X - Order Report'!$A$1:$A$401,A62,'Company X - Order Report'!$E$1:$E$401))/1000,2)</f>
        <v>0.5</v>
      </c>
      <c r="D62" s="1">
        <f t="shared" si="1"/>
        <v>0.5</v>
      </c>
      <c r="E62" s="7">
        <f>(sumif('Courier Company - Invoice'!$A$1:$A$125,A62,'Courier Company - Invoice'!$C$1:$C$125))</f>
        <v>0.72</v>
      </c>
      <c r="F62" s="1">
        <f t="shared" si="2"/>
        <v>1</v>
      </c>
      <c r="G62" s="1" t="str">
        <f>upper(iferror(vlookup(A62,'Company X - Order Report'!A:G,7,0),"NA"))</f>
        <v>B</v>
      </c>
      <c r="H62" s="1" t="str">
        <f>upper(iferror(vlookup(A62,'Courier Company - Invoice'!A:G,7,0),"NA"))</f>
        <v>D</v>
      </c>
      <c r="I62" s="1" t="str">
        <f>iferror(vlookup(A62,'Company X - Order Report'!$A:$H,8,0),"NA")</f>
        <v>Forward charges</v>
      </c>
      <c r="J62" s="1">
        <f>IF(and(G62="A",I62="Forward charges"),'Courier Company - Rates'!$A$2,
if(and(G62="B",I62="Forward charges"),'Courier Company - Rates'!$C$2,
if(and(G62="C",I62="Forward charges"),'Courier Company - Rates'!$E$2,
if(and(G62="D",I62="Forward charges"),'Courier Company - Rates'!$G$2,
if(and(G62="E",I62="Forward charges"),'Courier Company - Rates'!$I$2,
if(and(G62="A",I62="Forward and RTO charges"),'Courier Company - Rates'!$K$2,
if(and(G62="B",I62="Forward and RTO charges"),'Courier Company - Rates'!$M$2,
if(and(G62="C",I62="Forward and RTO charges"),'Courier Company - Rates'!$O$2,
if(and(G62="D",I62="Forward and RTO charges"),'Courier Company - Rates'!$Q$2,
'Courier Company - Rates'!$S$2)))))))))</f>
        <v>33</v>
      </c>
      <c r="K62" s="1">
        <f>IF(and(G62="A",I62="Forward charges"),'Courier Company - Rates'!$B$2,
if(and(G62="B",I62="Forward charges"),'Courier Company - Rates'!$D$2,
if(and(G62="C",I62="Forward charges"),'Courier Company - Rates'!$F$2,
if(and(G62="D",I62="Forward charges"),'Courier Company - Rates'!$H$2,
if(and(G62="E",I62="Forward charges"),'Courier Company - Rates'!$J$2,
if(and(G62="A",I62="Forward and RTO charges"),'Courier Company - Rates'!$L$2,
if(and(G62="B",I62="Forward and RTO charges"),'Courier Company - Rates'!$N$2,
if(and(G62="C",I62="Forward and RTO charges"),'Courier Company - Rates'!$P$2,
if(and(G62="D",I62="Forward and RTO charges"),'Courier Company - Rates'!$R$2,
'Courier Company - Rates'!$T$2)))))))))</f>
        <v>28.3</v>
      </c>
      <c r="L62" s="1">
        <f t="shared" si="3"/>
        <v>61.3</v>
      </c>
      <c r="M62" s="1">
        <f>iferror(vlookup(A62,'Courier Company - Invoice'!$A:$I,9,0),"NA")</f>
        <v>90.2</v>
      </c>
      <c r="N62" s="1">
        <f t="shared" si="4"/>
        <v>-28.9</v>
      </c>
    </row>
    <row r="63" ht="15.75" customHeight="1">
      <c r="A63" s="1" t="s">
        <v>80</v>
      </c>
      <c r="B63" s="5" t="str">
        <f>iferror(vlookup(A63,'Courier Company - Invoice'!$A:$I,2,0),"NA")</f>
        <v>1091117437050</v>
      </c>
      <c r="C63" s="6">
        <f>round((sumif('Company X - Order Report'!$A$1:$A$401,A63,'Company X - Order Report'!$E$1:$E$401))/1000,2)</f>
        <v>1.18</v>
      </c>
      <c r="D63" s="1">
        <f t="shared" si="1"/>
        <v>1.5</v>
      </c>
      <c r="E63" s="7">
        <f>(sumif('Courier Company - Invoice'!$A$1:$A$125,A63,'Courier Company - Invoice'!$C$1:$C$125))</f>
        <v>1.2</v>
      </c>
      <c r="F63" s="1">
        <f t="shared" si="2"/>
        <v>1.5</v>
      </c>
      <c r="G63" s="1" t="str">
        <f>upper(iferror(vlookup(A63,'Company X - Order Report'!A:G,7,0),"NA"))</f>
        <v>B</v>
      </c>
      <c r="H63" s="1" t="str">
        <f>upper(iferror(vlookup(A63,'Courier Company - Invoice'!A:G,7,0),"NA"))</f>
        <v>B</v>
      </c>
      <c r="I63" s="1" t="str">
        <f>iferror(vlookup(A63,'Company X - Order Report'!$A:$H,8,0),"NA")</f>
        <v>Forward charges</v>
      </c>
      <c r="J63" s="1">
        <f>IF(and(G63="A",I63="Forward charges"),'Courier Company - Rates'!$A$2,
if(and(G63="B",I63="Forward charges"),'Courier Company - Rates'!$C$2,
if(and(G63="C",I63="Forward charges"),'Courier Company - Rates'!$E$2,
if(and(G63="D",I63="Forward charges"),'Courier Company - Rates'!$G$2,
if(and(G63="E",I63="Forward charges"),'Courier Company - Rates'!$I$2,
if(and(G63="A",I63="Forward and RTO charges"),'Courier Company - Rates'!$K$2,
if(and(G63="B",I63="Forward and RTO charges"),'Courier Company - Rates'!$M$2,
if(and(G63="C",I63="Forward and RTO charges"),'Courier Company - Rates'!$O$2,
if(and(G63="D",I63="Forward and RTO charges"),'Courier Company - Rates'!$Q$2,
'Courier Company - Rates'!$S$2)))))))))</f>
        <v>33</v>
      </c>
      <c r="K63" s="1">
        <f>IF(and(G63="A",I63="Forward charges"),'Courier Company - Rates'!$B$2,
if(and(G63="B",I63="Forward charges"),'Courier Company - Rates'!$D$2,
if(and(G63="C",I63="Forward charges"),'Courier Company - Rates'!$F$2,
if(and(G63="D",I63="Forward charges"),'Courier Company - Rates'!$H$2,
if(and(G63="E",I63="Forward charges"),'Courier Company - Rates'!$J$2,
if(and(G63="A",I63="Forward and RTO charges"),'Courier Company - Rates'!$L$2,
if(and(G63="B",I63="Forward and RTO charges"),'Courier Company - Rates'!$N$2,
if(and(G63="C",I63="Forward and RTO charges"),'Courier Company - Rates'!$P$2,
if(and(G63="D",I63="Forward and RTO charges"),'Courier Company - Rates'!$R$2,
'Courier Company - Rates'!$T$2)))))))))</f>
        <v>28.3</v>
      </c>
      <c r="L63" s="1">
        <f t="shared" si="3"/>
        <v>89.6</v>
      </c>
      <c r="M63" s="1">
        <f>iferror(vlookup(A63,'Courier Company - Invoice'!$A:$I,9,0),"NA")</f>
        <v>89.6</v>
      </c>
      <c r="N63" s="1">
        <f t="shared" si="4"/>
        <v>0</v>
      </c>
    </row>
    <row r="64" ht="15.75" customHeight="1">
      <c r="A64" s="1" t="s">
        <v>81</v>
      </c>
      <c r="B64" s="5" t="str">
        <f>iferror(vlookup(A64,'Courier Company - Invoice'!$A:$I,2,0),"NA")</f>
        <v>1091117436652</v>
      </c>
      <c r="C64" s="6">
        <f>round((sumif('Company X - Order Report'!$A$1:$A$401,A64,'Company X - Order Report'!$E$1:$E$401))/1000,2)</f>
        <v>0.5</v>
      </c>
      <c r="D64" s="1">
        <f t="shared" si="1"/>
        <v>0.5</v>
      </c>
      <c r="E64" s="7">
        <f>(sumif('Courier Company - Invoice'!$A$1:$A$125,A64,'Courier Company - Invoice'!$C$1:$C$125))</f>
        <v>0.72</v>
      </c>
      <c r="F64" s="1">
        <f t="shared" si="2"/>
        <v>1</v>
      </c>
      <c r="G64" s="1" t="str">
        <f>upper(iferror(vlookup(A64,'Company X - Order Report'!A:G,7,0),"NA"))</f>
        <v>E</v>
      </c>
      <c r="H64" s="1" t="str">
        <f>upper(iferror(vlookup(A64,'Courier Company - Invoice'!A:G,7,0),"NA"))</f>
        <v>B</v>
      </c>
      <c r="I64" s="1" t="str">
        <f>iferror(vlookup(A64,'Company X - Order Report'!$A:$H,8,0),"NA")</f>
        <v>Forward charges</v>
      </c>
      <c r="J64" s="1">
        <f>IF(and(G64="A",I64="Forward charges"),'Courier Company - Rates'!$A$2,
if(and(G64="B",I64="Forward charges"),'Courier Company - Rates'!$C$2,
if(and(G64="C",I64="Forward charges"),'Courier Company - Rates'!$E$2,
if(and(G64="D",I64="Forward charges"),'Courier Company - Rates'!$G$2,
if(and(G64="E",I64="Forward charges"),'Courier Company - Rates'!$I$2,
if(and(G64="A",I64="Forward and RTO charges"),'Courier Company - Rates'!$K$2,
if(and(G64="B",I64="Forward and RTO charges"),'Courier Company - Rates'!$M$2,
if(and(G64="C",I64="Forward and RTO charges"),'Courier Company - Rates'!$O$2,
if(and(G64="D",I64="Forward and RTO charges"),'Courier Company - Rates'!$Q$2,
'Courier Company - Rates'!$S$2)))))))))</f>
        <v>56.6</v>
      </c>
      <c r="K64" s="1">
        <f>IF(and(G64="A",I64="Forward charges"),'Courier Company - Rates'!$B$2,
if(and(G64="B",I64="Forward charges"),'Courier Company - Rates'!$D$2,
if(and(G64="C",I64="Forward charges"),'Courier Company - Rates'!$F$2,
if(and(G64="D",I64="Forward charges"),'Courier Company - Rates'!$H$2,
if(and(G64="E",I64="Forward charges"),'Courier Company - Rates'!$J$2,
if(and(G64="A",I64="Forward and RTO charges"),'Courier Company - Rates'!$L$2,
if(and(G64="B",I64="Forward and RTO charges"),'Courier Company - Rates'!$N$2,
if(and(G64="C",I64="Forward and RTO charges"),'Courier Company - Rates'!$P$2,
if(and(G64="D",I64="Forward and RTO charges"),'Courier Company - Rates'!$R$2,
'Courier Company - Rates'!$T$2)))))))))</f>
        <v>55.5</v>
      </c>
      <c r="L64" s="1">
        <f t="shared" si="3"/>
        <v>112.1</v>
      </c>
      <c r="M64" s="1">
        <f>iferror(vlookup(A64,'Courier Company - Invoice'!$A:$I,9,0),"NA")</f>
        <v>61.3</v>
      </c>
      <c r="N64" s="1">
        <f t="shared" si="4"/>
        <v>50.8</v>
      </c>
    </row>
    <row r="65" ht="15.75" customHeight="1">
      <c r="A65" s="1" t="s">
        <v>82</v>
      </c>
      <c r="B65" s="5" t="str">
        <f>iferror(vlookup(A65,'Courier Company - Invoice'!$A:$I,2,0),"NA")</f>
        <v>1091117436464</v>
      </c>
      <c r="C65" s="6">
        <f>round((sumif('Company X - Order Report'!$A$1:$A$401,A65,'Company X - Order Report'!$E$1:$E$401))/1000,2)</f>
        <v>0.73</v>
      </c>
      <c r="D65" s="1">
        <f t="shared" si="1"/>
        <v>1</v>
      </c>
      <c r="E65" s="7">
        <f>(sumif('Courier Company - Invoice'!$A$1:$A$125,A65,'Courier Company - Invoice'!$C$1:$C$125))</f>
        <v>0.86</v>
      </c>
      <c r="F65" s="1">
        <f t="shared" si="2"/>
        <v>1</v>
      </c>
      <c r="G65" s="1" t="str">
        <f>upper(iferror(vlookup(A65,'Company X - Order Report'!A:G,7,0),"NA"))</f>
        <v>D</v>
      </c>
      <c r="H65" s="1" t="str">
        <f>upper(iferror(vlookup(A65,'Courier Company - Invoice'!A:G,7,0),"NA"))</f>
        <v>D</v>
      </c>
      <c r="I65" s="1" t="str">
        <f>iferror(vlookup(A65,'Company X - Order Report'!$A:$H,8,0),"NA")</f>
        <v>Forward charges</v>
      </c>
      <c r="J65" s="1">
        <f>IF(and(G65="A",I65="Forward charges"),'Courier Company - Rates'!$A$2,
if(and(G65="B",I65="Forward charges"),'Courier Company - Rates'!$C$2,
if(and(G65="C",I65="Forward charges"),'Courier Company - Rates'!$E$2,
if(and(G65="D",I65="Forward charges"),'Courier Company - Rates'!$G$2,
if(and(G65="E",I65="Forward charges"),'Courier Company - Rates'!$I$2,
if(and(G65="A",I65="Forward and RTO charges"),'Courier Company - Rates'!$K$2,
if(and(G65="B",I65="Forward and RTO charges"),'Courier Company - Rates'!$M$2,
if(and(G65="C",I65="Forward and RTO charges"),'Courier Company - Rates'!$O$2,
if(and(G65="D",I65="Forward and RTO charges"),'Courier Company - Rates'!$Q$2,
'Courier Company - Rates'!$S$2)))))))))</f>
        <v>45.4</v>
      </c>
      <c r="K65" s="1">
        <f>IF(and(G65="A",I65="Forward charges"),'Courier Company - Rates'!$B$2,
if(and(G65="B",I65="Forward charges"),'Courier Company - Rates'!$D$2,
if(and(G65="C",I65="Forward charges"),'Courier Company - Rates'!$F$2,
if(and(G65="D",I65="Forward charges"),'Courier Company - Rates'!$H$2,
if(and(G65="E",I65="Forward charges"),'Courier Company - Rates'!$J$2,
if(and(G65="A",I65="Forward and RTO charges"),'Courier Company - Rates'!$L$2,
if(and(G65="B",I65="Forward and RTO charges"),'Courier Company - Rates'!$N$2,
if(and(G65="C",I65="Forward and RTO charges"),'Courier Company - Rates'!$P$2,
if(and(G65="D",I65="Forward and RTO charges"),'Courier Company - Rates'!$R$2,
'Courier Company - Rates'!$T$2)))))))))</f>
        <v>44.8</v>
      </c>
      <c r="L65" s="1">
        <f t="shared" si="3"/>
        <v>90.2</v>
      </c>
      <c r="M65" s="1">
        <f>iferror(vlookup(A65,'Courier Company - Invoice'!$A:$I,9,0),"NA")</f>
        <v>90.2</v>
      </c>
      <c r="N65" s="1">
        <f t="shared" si="4"/>
        <v>0</v>
      </c>
    </row>
    <row r="66" ht="15.75" customHeight="1">
      <c r="A66" s="1" t="s">
        <v>83</v>
      </c>
      <c r="B66" s="5" t="str">
        <f>iferror(vlookup(A66,'Courier Company - Invoice'!$A:$I,2,0),"NA")</f>
        <v>1091117436383</v>
      </c>
      <c r="C66" s="6">
        <f>round((sumif('Company X - Order Report'!$A$1:$A$401,A66,'Company X - Order Report'!$E$1:$E$401))/1000,2)</f>
        <v>0.61</v>
      </c>
      <c r="D66" s="1">
        <f t="shared" si="1"/>
        <v>1</v>
      </c>
      <c r="E66" s="7">
        <f>(sumif('Courier Company - Invoice'!$A$1:$A$125,A66,'Courier Company - Invoice'!$C$1:$C$125))</f>
        <v>0.79</v>
      </c>
      <c r="F66" s="1">
        <f t="shared" si="2"/>
        <v>1</v>
      </c>
      <c r="G66" s="1" t="str">
        <f>upper(iferror(vlookup(A66,'Company X - Order Report'!A:G,7,0),"NA"))</f>
        <v>B</v>
      </c>
      <c r="H66" s="1" t="str">
        <f>upper(iferror(vlookup(A66,'Courier Company - Invoice'!A:G,7,0),"NA"))</f>
        <v>B</v>
      </c>
      <c r="I66" s="1" t="str">
        <f>iferror(vlookup(A66,'Company X - Order Report'!$A:$H,8,0),"NA")</f>
        <v>Forward charges</v>
      </c>
      <c r="J66" s="1">
        <f>IF(and(G66="A",I66="Forward charges"),'Courier Company - Rates'!$A$2,
if(and(G66="B",I66="Forward charges"),'Courier Company - Rates'!$C$2,
if(and(G66="C",I66="Forward charges"),'Courier Company - Rates'!$E$2,
if(and(G66="D",I66="Forward charges"),'Courier Company - Rates'!$G$2,
if(and(G66="E",I66="Forward charges"),'Courier Company - Rates'!$I$2,
if(and(G66="A",I66="Forward and RTO charges"),'Courier Company - Rates'!$K$2,
if(and(G66="B",I66="Forward and RTO charges"),'Courier Company - Rates'!$M$2,
if(and(G66="C",I66="Forward and RTO charges"),'Courier Company - Rates'!$O$2,
if(and(G66="D",I66="Forward and RTO charges"),'Courier Company - Rates'!$Q$2,
'Courier Company - Rates'!$S$2)))))))))</f>
        <v>33</v>
      </c>
      <c r="K66" s="1">
        <f>IF(and(G66="A",I66="Forward charges"),'Courier Company - Rates'!$B$2,
if(and(G66="B",I66="Forward charges"),'Courier Company - Rates'!$D$2,
if(and(G66="C",I66="Forward charges"),'Courier Company - Rates'!$F$2,
if(and(G66="D",I66="Forward charges"),'Courier Company - Rates'!$H$2,
if(and(G66="E",I66="Forward charges"),'Courier Company - Rates'!$J$2,
if(and(G66="A",I66="Forward and RTO charges"),'Courier Company - Rates'!$L$2,
if(and(G66="B",I66="Forward and RTO charges"),'Courier Company - Rates'!$N$2,
if(and(G66="C",I66="Forward and RTO charges"),'Courier Company - Rates'!$P$2,
if(and(G66="D",I66="Forward and RTO charges"),'Courier Company - Rates'!$R$2,
'Courier Company - Rates'!$T$2)))))))))</f>
        <v>28.3</v>
      </c>
      <c r="L66" s="1">
        <f t="shared" si="3"/>
        <v>61.3</v>
      </c>
      <c r="M66" s="1">
        <f>iferror(vlookup(A66,'Courier Company - Invoice'!$A:$I,9,0),"NA")</f>
        <v>61.3</v>
      </c>
      <c r="N66" s="1">
        <f t="shared" si="4"/>
        <v>0</v>
      </c>
    </row>
    <row r="67" ht="15.75" customHeight="1">
      <c r="A67" s="1" t="s">
        <v>84</v>
      </c>
      <c r="B67" s="5" t="str">
        <f>iferror(vlookup(A67,'Courier Company - Invoice'!$A:$I,2,0),"NA")</f>
        <v>1091117436346</v>
      </c>
      <c r="C67" s="6">
        <f>round((sumif('Company X - Order Report'!$A$1:$A$401,A67,'Company X - Order Report'!$E$1:$E$401))/1000,2)</f>
        <v>0.5</v>
      </c>
      <c r="D67" s="1">
        <f t="shared" si="1"/>
        <v>0.5</v>
      </c>
      <c r="E67" s="7">
        <f>(sumif('Courier Company - Invoice'!$A$1:$A$125,A67,'Courier Company - Invoice'!$C$1:$C$125))</f>
        <v>0.7</v>
      </c>
      <c r="F67" s="1">
        <f t="shared" si="2"/>
        <v>1</v>
      </c>
      <c r="G67" s="1" t="str">
        <f>upper(iferror(vlookup(A67,'Company X - Order Report'!A:G,7,0),"NA"))</f>
        <v>B</v>
      </c>
      <c r="H67" s="1" t="str">
        <f>upper(iferror(vlookup(A67,'Courier Company - Invoice'!A:G,7,0),"NA"))</f>
        <v>D</v>
      </c>
      <c r="I67" s="1" t="str">
        <f>iferror(vlookup(A67,'Company X - Order Report'!$A:$H,8,0),"NA")</f>
        <v>Forward charges</v>
      </c>
      <c r="J67" s="1">
        <f>IF(and(G67="A",I67="Forward charges"),'Courier Company - Rates'!$A$2,
if(and(G67="B",I67="Forward charges"),'Courier Company - Rates'!$C$2,
if(and(G67="C",I67="Forward charges"),'Courier Company - Rates'!$E$2,
if(and(G67="D",I67="Forward charges"),'Courier Company - Rates'!$G$2,
if(and(G67="E",I67="Forward charges"),'Courier Company - Rates'!$I$2,
if(and(G67="A",I67="Forward and RTO charges"),'Courier Company - Rates'!$K$2,
if(and(G67="B",I67="Forward and RTO charges"),'Courier Company - Rates'!$M$2,
if(and(G67="C",I67="Forward and RTO charges"),'Courier Company - Rates'!$O$2,
if(and(G67="D",I67="Forward and RTO charges"),'Courier Company - Rates'!$Q$2,
'Courier Company - Rates'!$S$2)))))))))</f>
        <v>33</v>
      </c>
      <c r="K67" s="1">
        <f>IF(and(G67="A",I67="Forward charges"),'Courier Company - Rates'!$B$2,
if(and(G67="B",I67="Forward charges"),'Courier Company - Rates'!$D$2,
if(and(G67="C",I67="Forward charges"),'Courier Company - Rates'!$F$2,
if(and(G67="D",I67="Forward charges"),'Courier Company - Rates'!$H$2,
if(and(G67="E",I67="Forward charges"),'Courier Company - Rates'!$J$2,
if(and(G67="A",I67="Forward and RTO charges"),'Courier Company - Rates'!$L$2,
if(and(G67="B",I67="Forward and RTO charges"),'Courier Company - Rates'!$N$2,
if(and(G67="C",I67="Forward and RTO charges"),'Courier Company - Rates'!$P$2,
if(and(G67="D",I67="Forward and RTO charges"),'Courier Company - Rates'!$R$2,
'Courier Company - Rates'!$T$2)))))))))</f>
        <v>28.3</v>
      </c>
      <c r="L67" s="1">
        <f t="shared" si="3"/>
        <v>61.3</v>
      </c>
      <c r="M67" s="1">
        <f>iferror(vlookup(A67,'Courier Company - Invoice'!$A:$I,9,0),"NA")</f>
        <v>90.2</v>
      </c>
      <c r="N67" s="1">
        <f t="shared" si="4"/>
        <v>-28.9</v>
      </c>
    </row>
    <row r="68" ht="15.75" customHeight="1">
      <c r="A68" s="1" t="s">
        <v>85</v>
      </c>
      <c r="B68" s="5" t="str">
        <f>iferror(vlookup(A68,'Courier Company - Invoice'!$A:$I,2,0),"NA")</f>
        <v>1091117435661</v>
      </c>
      <c r="C68" s="6">
        <f>round((sumif('Company X - Order Report'!$A$1:$A$401,A68,'Company X - Order Report'!$E$1:$E$401))/1000,2)</f>
        <v>0.25</v>
      </c>
      <c r="D68" s="1">
        <f t="shared" si="1"/>
        <v>0.5</v>
      </c>
      <c r="E68" s="7">
        <f>(sumif('Courier Company - Invoice'!$A$1:$A$125,A68,'Courier Company - Invoice'!$C$1:$C$125))</f>
        <v>0.2</v>
      </c>
      <c r="F68" s="1">
        <f t="shared" si="2"/>
        <v>0.5</v>
      </c>
      <c r="G68" s="1" t="str">
        <f>upper(iferror(vlookup(A68,'Company X - Order Report'!A:G,7,0),"NA"))</f>
        <v>E</v>
      </c>
      <c r="H68" s="1" t="str">
        <f>upper(iferror(vlookup(A68,'Courier Company - Invoice'!A:G,7,0),"NA"))</f>
        <v>E</v>
      </c>
      <c r="I68" s="1" t="str">
        <f>iferror(vlookup(A68,'Company X - Order Report'!$A:$H,8,0),"NA")</f>
        <v>Forward and RTO charges</v>
      </c>
      <c r="J68" s="1">
        <f>IF(and(G68="A",I68="Forward charges"),'Courier Company - Rates'!$A$2,
if(and(G68="B",I68="Forward charges"),'Courier Company - Rates'!$C$2,
if(and(G68="C",I68="Forward charges"),'Courier Company - Rates'!$E$2,
if(and(G68="D",I68="Forward charges"),'Courier Company - Rates'!$G$2,
if(and(G68="E",I68="Forward charges"),'Courier Company - Rates'!$I$2,
if(and(G68="A",I68="Forward and RTO charges"),'Courier Company - Rates'!$K$2,
if(and(G68="B",I68="Forward and RTO charges"),'Courier Company - Rates'!$M$2,
if(and(G68="C",I68="Forward and RTO charges"),'Courier Company - Rates'!$O$2,
if(and(G68="D",I68="Forward and RTO charges"),'Courier Company - Rates'!$Q$2,
'Courier Company - Rates'!$S$2)))))))))</f>
        <v>50.7</v>
      </c>
      <c r="K68" s="1">
        <f>IF(and(G68="A",I68="Forward charges"),'Courier Company - Rates'!$B$2,
if(and(G68="B",I68="Forward charges"),'Courier Company - Rates'!$D$2,
if(and(G68="C",I68="Forward charges"),'Courier Company - Rates'!$F$2,
if(and(G68="D",I68="Forward charges"),'Courier Company - Rates'!$H$2,
if(and(G68="E",I68="Forward charges"),'Courier Company - Rates'!$J$2,
if(and(G68="A",I68="Forward and RTO charges"),'Courier Company - Rates'!$L$2,
if(and(G68="B",I68="Forward and RTO charges"),'Courier Company - Rates'!$N$2,
if(and(G68="C",I68="Forward and RTO charges"),'Courier Company - Rates'!$P$2,
if(and(G68="D",I68="Forward and RTO charges"),'Courier Company - Rates'!$R$2,
'Courier Company - Rates'!$T$2)))))))))</f>
        <v>55.5</v>
      </c>
      <c r="L68" s="1">
        <f t="shared" si="3"/>
        <v>50.7</v>
      </c>
      <c r="M68" s="1">
        <f>iferror(vlookup(A68,'Courier Company - Invoice'!$A:$I,9,0),"NA")</f>
        <v>107.3</v>
      </c>
      <c r="N68" s="1">
        <f t="shared" si="4"/>
        <v>-56.6</v>
      </c>
    </row>
    <row r="69" ht="15.75" customHeight="1">
      <c r="A69" s="1" t="s">
        <v>86</v>
      </c>
      <c r="B69" s="5" t="str">
        <f>iferror(vlookup(A69,'Courier Company - Invoice'!$A:$I,2,0),"NA")</f>
        <v>1091117435602</v>
      </c>
      <c r="C69" s="6">
        <f>round((sumif('Company X - Order Report'!$A$1:$A$401,A69,'Company X - Order Report'!$E$1:$E$401))/1000,2)</f>
        <v>0.6</v>
      </c>
      <c r="D69" s="1">
        <f t="shared" si="1"/>
        <v>1</v>
      </c>
      <c r="E69" s="7">
        <f>(sumif('Courier Company - Invoice'!$A$1:$A$125,A69,'Courier Company - Invoice'!$C$1:$C$125))</f>
        <v>0.77</v>
      </c>
      <c r="F69" s="1">
        <f t="shared" si="2"/>
        <v>1</v>
      </c>
      <c r="G69" s="1" t="str">
        <f>upper(iferror(vlookup(A69,'Company X - Order Report'!A:G,7,0),"NA"))</f>
        <v>B</v>
      </c>
      <c r="H69" s="1" t="str">
        <f>upper(iferror(vlookup(A69,'Courier Company - Invoice'!A:G,7,0),"NA"))</f>
        <v>D</v>
      </c>
      <c r="I69" s="1" t="str">
        <f>iferror(vlookup(A69,'Company X - Order Report'!$A:$H,8,0),"NA")</f>
        <v>Forward charges</v>
      </c>
      <c r="J69" s="1">
        <f>IF(and(G69="A",I69="Forward charges"),'Courier Company - Rates'!$A$2,
if(and(G69="B",I69="Forward charges"),'Courier Company - Rates'!$C$2,
if(and(G69="C",I69="Forward charges"),'Courier Company - Rates'!$E$2,
if(and(G69="D",I69="Forward charges"),'Courier Company - Rates'!$G$2,
if(and(G69="E",I69="Forward charges"),'Courier Company - Rates'!$I$2,
if(and(G69="A",I69="Forward and RTO charges"),'Courier Company - Rates'!$K$2,
if(and(G69="B",I69="Forward and RTO charges"),'Courier Company - Rates'!$M$2,
if(and(G69="C",I69="Forward and RTO charges"),'Courier Company - Rates'!$O$2,
if(and(G69="D",I69="Forward and RTO charges"),'Courier Company - Rates'!$Q$2,
'Courier Company - Rates'!$S$2)))))))))</f>
        <v>33</v>
      </c>
      <c r="K69" s="1">
        <f>IF(and(G69="A",I69="Forward charges"),'Courier Company - Rates'!$B$2,
if(and(G69="B",I69="Forward charges"),'Courier Company - Rates'!$D$2,
if(and(G69="C",I69="Forward charges"),'Courier Company - Rates'!$F$2,
if(and(G69="D",I69="Forward charges"),'Courier Company - Rates'!$H$2,
if(and(G69="E",I69="Forward charges"),'Courier Company - Rates'!$J$2,
if(and(G69="A",I69="Forward and RTO charges"),'Courier Company - Rates'!$L$2,
if(and(G69="B",I69="Forward and RTO charges"),'Courier Company - Rates'!$N$2,
if(and(G69="C",I69="Forward and RTO charges"),'Courier Company - Rates'!$P$2,
if(and(G69="D",I69="Forward and RTO charges"),'Courier Company - Rates'!$R$2,
'Courier Company - Rates'!$T$2)))))))))</f>
        <v>28.3</v>
      </c>
      <c r="L69" s="1">
        <f t="shared" si="3"/>
        <v>61.3</v>
      </c>
      <c r="M69" s="1">
        <f>iferror(vlookup(A69,'Courier Company - Invoice'!$A:$I,9,0),"NA")</f>
        <v>90.2</v>
      </c>
      <c r="N69" s="1">
        <f t="shared" si="4"/>
        <v>-28.9</v>
      </c>
    </row>
    <row r="70" ht="15.75" customHeight="1">
      <c r="A70" s="1" t="s">
        <v>87</v>
      </c>
      <c r="B70" s="5" t="str">
        <f>iferror(vlookup(A70,'Courier Company - Invoice'!$A:$I,2,0),"NA")</f>
        <v>1091117435370</v>
      </c>
      <c r="C70" s="6">
        <f>round((sumif('Company X - Order Report'!$A$1:$A$401,A70,'Company X - Order Report'!$E$1:$E$401))/1000,2)</f>
        <v>0.61</v>
      </c>
      <c r="D70" s="1">
        <f t="shared" si="1"/>
        <v>1</v>
      </c>
      <c r="E70" s="7">
        <f>(sumif('Courier Company - Invoice'!$A$1:$A$125,A70,'Courier Company - Invoice'!$C$1:$C$125))</f>
        <v>0.79</v>
      </c>
      <c r="F70" s="1">
        <f t="shared" si="2"/>
        <v>1</v>
      </c>
      <c r="G70" s="1" t="str">
        <f>upper(iferror(vlookup(A70,'Company X - Order Report'!A:G,7,0),"NA"))</f>
        <v>D</v>
      </c>
      <c r="H70" s="1" t="str">
        <f>upper(iferror(vlookup(A70,'Courier Company - Invoice'!A:G,7,0),"NA"))</f>
        <v>D</v>
      </c>
      <c r="I70" s="1" t="str">
        <f>iferror(vlookup(A70,'Company X - Order Report'!$A:$H,8,0),"NA")</f>
        <v>Forward charges</v>
      </c>
      <c r="J70" s="1">
        <f>IF(and(G70="A",I70="Forward charges"),'Courier Company - Rates'!$A$2,
if(and(G70="B",I70="Forward charges"),'Courier Company - Rates'!$C$2,
if(and(G70="C",I70="Forward charges"),'Courier Company - Rates'!$E$2,
if(and(G70="D",I70="Forward charges"),'Courier Company - Rates'!$G$2,
if(and(G70="E",I70="Forward charges"),'Courier Company - Rates'!$I$2,
if(and(G70="A",I70="Forward and RTO charges"),'Courier Company - Rates'!$K$2,
if(and(G70="B",I70="Forward and RTO charges"),'Courier Company - Rates'!$M$2,
if(and(G70="C",I70="Forward and RTO charges"),'Courier Company - Rates'!$O$2,
if(and(G70="D",I70="Forward and RTO charges"),'Courier Company - Rates'!$Q$2,
'Courier Company - Rates'!$S$2)))))))))</f>
        <v>45.4</v>
      </c>
      <c r="K70" s="1">
        <f>IF(and(G70="A",I70="Forward charges"),'Courier Company - Rates'!$B$2,
if(and(G70="B",I70="Forward charges"),'Courier Company - Rates'!$D$2,
if(and(G70="C",I70="Forward charges"),'Courier Company - Rates'!$F$2,
if(and(G70="D",I70="Forward charges"),'Courier Company - Rates'!$H$2,
if(and(G70="E",I70="Forward charges"),'Courier Company - Rates'!$J$2,
if(and(G70="A",I70="Forward and RTO charges"),'Courier Company - Rates'!$L$2,
if(and(G70="B",I70="Forward and RTO charges"),'Courier Company - Rates'!$N$2,
if(and(G70="C",I70="Forward and RTO charges"),'Courier Company - Rates'!$P$2,
if(and(G70="D",I70="Forward and RTO charges"),'Courier Company - Rates'!$R$2,
'Courier Company - Rates'!$T$2)))))))))</f>
        <v>44.8</v>
      </c>
      <c r="L70" s="1">
        <f t="shared" si="3"/>
        <v>90.2</v>
      </c>
      <c r="M70" s="1">
        <f>iferror(vlookup(A70,'Courier Company - Invoice'!$A:$I,9,0),"NA")</f>
        <v>90.2</v>
      </c>
      <c r="N70" s="1">
        <f t="shared" si="4"/>
        <v>0</v>
      </c>
    </row>
    <row r="71" ht="15.75" customHeight="1">
      <c r="A71" s="1" t="s">
        <v>88</v>
      </c>
      <c r="B71" s="5" t="str">
        <f>iferror(vlookup(A71,'Courier Company - Invoice'!$A:$I,2,0),"NA")</f>
        <v>1091117435134</v>
      </c>
      <c r="C71" s="6">
        <f>round((sumif('Company X - Order Report'!$A$1:$A$401,A71,'Company X - Order Report'!$E$1:$E$401))/1000,2)</f>
        <v>0.34</v>
      </c>
      <c r="D71" s="1">
        <f t="shared" si="1"/>
        <v>0.5</v>
      </c>
      <c r="E71" s="7">
        <f>(sumif('Courier Company - Invoice'!$A$1:$A$125,A71,'Courier Company - Invoice'!$C$1:$C$125))</f>
        <v>0.5</v>
      </c>
      <c r="F71" s="1">
        <f t="shared" si="2"/>
        <v>0.5</v>
      </c>
      <c r="G71" s="1" t="str">
        <f>upper(iferror(vlookup(A71,'Company X - Order Report'!A:G,7,0),"NA"))</f>
        <v>B</v>
      </c>
      <c r="H71" s="1" t="str">
        <f>upper(iferror(vlookup(A71,'Courier Company - Invoice'!A:G,7,0),"NA"))</f>
        <v>B</v>
      </c>
      <c r="I71" s="1" t="str">
        <f>iferror(vlookup(A71,'Company X - Order Report'!$A:$H,8,0),"NA")</f>
        <v>Forward charges</v>
      </c>
      <c r="J71" s="1">
        <f>IF(and(G71="A",I71="Forward charges"),'Courier Company - Rates'!$A$2,
if(and(G71="B",I71="Forward charges"),'Courier Company - Rates'!$C$2,
if(and(G71="C",I71="Forward charges"),'Courier Company - Rates'!$E$2,
if(and(G71="D",I71="Forward charges"),'Courier Company - Rates'!$G$2,
if(and(G71="E",I71="Forward charges"),'Courier Company - Rates'!$I$2,
if(and(G71="A",I71="Forward and RTO charges"),'Courier Company - Rates'!$K$2,
if(and(G71="B",I71="Forward and RTO charges"),'Courier Company - Rates'!$M$2,
if(and(G71="C",I71="Forward and RTO charges"),'Courier Company - Rates'!$O$2,
if(and(G71="D",I71="Forward and RTO charges"),'Courier Company - Rates'!$Q$2,
'Courier Company - Rates'!$S$2)))))))))</f>
        <v>33</v>
      </c>
      <c r="K71" s="1">
        <f>IF(and(G71="A",I71="Forward charges"),'Courier Company - Rates'!$B$2,
if(and(G71="B",I71="Forward charges"),'Courier Company - Rates'!$D$2,
if(and(G71="C",I71="Forward charges"),'Courier Company - Rates'!$F$2,
if(and(G71="D",I71="Forward charges"),'Courier Company - Rates'!$H$2,
if(and(G71="E",I71="Forward charges"),'Courier Company - Rates'!$J$2,
if(and(G71="A",I71="Forward and RTO charges"),'Courier Company - Rates'!$L$2,
if(and(G71="B",I71="Forward and RTO charges"),'Courier Company - Rates'!$N$2,
if(and(G71="C",I71="Forward and RTO charges"),'Courier Company - Rates'!$P$2,
if(and(G71="D",I71="Forward and RTO charges"),'Courier Company - Rates'!$R$2,
'Courier Company - Rates'!$T$2)))))))))</f>
        <v>28.3</v>
      </c>
      <c r="L71" s="1">
        <f t="shared" si="3"/>
        <v>33</v>
      </c>
      <c r="M71" s="1">
        <f>iferror(vlookup(A71,'Courier Company - Invoice'!$A:$I,9,0),"NA")</f>
        <v>33</v>
      </c>
      <c r="N71" s="1">
        <f t="shared" si="4"/>
        <v>0</v>
      </c>
    </row>
    <row r="72" ht="15.75" customHeight="1">
      <c r="A72" s="1" t="s">
        <v>89</v>
      </c>
      <c r="B72" s="5" t="str">
        <f>iferror(vlookup(A72,'Courier Company - Invoice'!$A:$I,2,0),"NA")</f>
        <v>1091117435005</v>
      </c>
      <c r="C72" s="6">
        <f>round((sumif('Company X - Order Report'!$A$1:$A$401,A72,'Company X - Order Report'!$E$1:$E$401))/1000,2)</f>
        <v>1.16</v>
      </c>
      <c r="D72" s="1">
        <f t="shared" si="1"/>
        <v>1.5</v>
      </c>
      <c r="E72" s="7">
        <f>(sumif('Courier Company - Invoice'!$A$1:$A$125,A72,'Courier Company - Invoice'!$C$1:$C$125))</f>
        <v>1.28</v>
      </c>
      <c r="F72" s="1">
        <f t="shared" si="2"/>
        <v>1.5</v>
      </c>
      <c r="G72" s="1" t="str">
        <f>upper(iferror(vlookup(A72,'Company X - Order Report'!A:G,7,0),"NA"))</f>
        <v>D</v>
      </c>
      <c r="H72" s="1" t="str">
        <f>upper(iferror(vlookup(A72,'Courier Company - Invoice'!A:G,7,0),"NA"))</f>
        <v>D</v>
      </c>
      <c r="I72" s="1" t="str">
        <f>iferror(vlookup(A72,'Company X - Order Report'!$A:$H,8,0),"NA")</f>
        <v>Forward charges</v>
      </c>
      <c r="J72" s="1">
        <f>IF(and(G72="A",I72="Forward charges"),'Courier Company - Rates'!$A$2,
if(and(G72="B",I72="Forward charges"),'Courier Company - Rates'!$C$2,
if(and(G72="C",I72="Forward charges"),'Courier Company - Rates'!$E$2,
if(and(G72="D",I72="Forward charges"),'Courier Company - Rates'!$G$2,
if(and(G72="E",I72="Forward charges"),'Courier Company - Rates'!$I$2,
if(and(G72="A",I72="Forward and RTO charges"),'Courier Company - Rates'!$K$2,
if(and(G72="B",I72="Forward and RTO charges"),'Courier Company - Rates'!$M$2,
if(and(G72="C",I72="Forward and RTO charges"),'Courier Company - Rates'!$O$2,
if(and(G72="D",I72="Forward and RTO charges"),'Courier Company - Rates'!$Q$2,
'Courier Company - Rates'!$S$2)))))))))</f>
        <v>45.4</v>
      </c>
      <c r="K72" s="1">
        <f>IF(and(G72="A",I72="Forward charges"),'Courier Company - Rates'!$B$2,
if(and(G72="B",I72="Forward charges"),'Courier Company - Rates'!$D$2,
if(and(G72="C",I72="Forward charges"),'Courier Company - Rates'!$F$2,
if(and(G72="D",I72="Forward charges"),'Courier Company - Rates'!$H$2,
if(and(G72="E",I72="Forward charges"),'Courier Company - Rates'!$J$2,
if(and(G72="A",I72="Forward and RTO charges"),'Courier Company - Rates'!$L$2,
if(and(G72="B",I72="Forward and RTO charges"),'Courier Company - Rates'!$N$2,
if(and(G72="C",I72="Forward and RTO charges"),'Courier Company - Rates'!$P$2,
if(and(G72="D",I72="Forward and RTO charges"),'Courier Company - Rates'!$R$2,
'Courier Company - Rates'!$T$2)))))))))</f>
        <v>44.8</v>
      </c>
      <c r="L72" s="1">
        <f t="shared" si="3"/>
        <v>135</v>
      </c>
      <c r="M72" s="1">
        <f>iferror(vlookup(A72,'Courier Company - Invoice'!$A:$I,9,0),"NA")</f>
        <v>135</v>
      </c>
      <c r="N72" s="1">
        <f t="shared" si="4"/>
        <v>0</v>
      </c>
    </row>
    <row r="73" ht="15.75" customHeight="1">
      <c r="A73" s="1" t="s">
        <v>90</v>
      </c>
      <c r="B73" s="5" t="str">
        <f>iferror(vlookup(A73,'Courier Company - Invoice'!$A:$I,2,0),"NA")</f>
        <v>1091117327570</v>
      </c>
      <c r="C73" s="6">
        <f>round((sumif('Company X - Order Report'!$A$1:$A$401,A73,'Company X - Order Report'!$E$1:$E$401))/1000,2)</f>
        <v>0.5</v>
      </c>
      <c r="D73" s="1">
        <f t="shared" si="1"/>
        <v>0.5</v>
      </c>
      <c r="E73" s="7">
        <f>(sumif('Courier Company - Invoice'!$A$1:$A$125,A73,'Courier Company - Invoice'!$C$1:$C$125))</f>
        <v>0.5</v>
      </c>
      <c r="F73" s="1">
        <f t="shared" si="2"/>
        <v>0.5</v>
      </c>
      <c r="G73" s="1" t="str">
        <f>upper(iferror(vlookup(A73,'Company X - Order Report'!A:G,7,0),"NA"))</f>
        <v>B</v>
      </c>
      <c r="H73" s="1" t="str">
        <f>upper(iferror(vlookup(A73,'Courier Company - Invoice'!A:G,7,0),"NA"))</f>
        <v>D</v>
      </c>
      <c r="I73" s="1" t="str">
        <f>iferror(vlookup(A73,'Company X - Order Report'!$A:$H,8,0),"NA")</f>
        <v>Forward charges</v>
      </c>
      <c r="J73" s="1">
        <f>IF(and(G73="A",I73="Forward charges"),'Courier Company - Rates'!$A$2,
if(and(G73="B",I73="Forward charges"),'Courier Company - Rates'!$C$2,
if(and(G73="C",I73="Forward charges"),'Courier Company - Rates'!$E$2,
if(and(G73="D",I73="Forward charges"),'Courier Company - Rates'!$G$2,
if(and(G73="E",I73="Forward charges"),'Courier Company - Rates'!$I$2,
if(and(G73="A",I73="Forward and RTO charges"),'Courier Company - Rates'!$K$2,
if(and(G73="B",I73="Forward and RTO charges"),'Courier Company - Rates'!$M$2,
if(and(G73="C",I73="Forward and RTO charges"),'Courier Company - Rates'!$O$2,
if(and(G73="D",I73="Forward and RTO charges"),'Courier Company - Rates'!$Q$2,
'Courier Company - Rates'!$S$2)))))))))</f>
        <v>33</v>
      </c>
      <c r="K73" s="1">
        <f>IF(and(G73="A",I73="Forward charges"),'Courier Company - Rates'!$B$2,
if(and(G73="B",I73="Forward charges"),'Courier Company - Rates'!$D$2,
if(and(G73="C",I73="Forward charges"),'Courier Company - Rates'!$F$2,
if(and(G73="D",I73="Forward charges"),'Courier Company - Rates'!$H$2,
if(and(G73="E",I73="Forward charges"),'Courier Company - Rates'!$J$2,
if(and(G73="A",I73="Forward and RTO charges"),'Courier Company - Rates'!$L$2,
if(and(G73="B",I73="Forward and RTO charges"),'Courier Company - Rates'!$N$2,
if(and(G73="C",I73="Forward and RTO charges"),'Courier Company - Rates'!$P$2,
if(and(G73="D",I73="Forward and RTO charges"),'Courier Company - Rates'!$R$2,
'Courier Company - Rates'!$T$2)))))))))</f>
        <v>28.3</v>
      </c>
      <c r="L73" s="1">
        <f t="shared" si="3"/>
        <v>33</v>
      </c>
      <c r="M73" s="1">
        <f>iferror(vlookup(A73,'Courier Company - Invoice'!$A:$I,9,0),"NA")</f>
        <v>45.4</v>
      </c>
      <c r="N73" s="1">
        <f t="shared" si="4"/>
        <v>-12.4</v>
      </c>
    </row>
    <row r="74" ht="15.75" customHeight="1">
      <c r="A74" s="1" t="s">
        <v>91</v>
      </c>
      <c r="B74" s="5" t="str">
        <f>iferror(vlookup(A74,'Courier Company - Invoice'!$A:$I,2,0),"NA")</f>
        <v>1091117327496</v>
      </c>
      <c r="C74" s="6">
        <f>round((sumif('Company X - Order Report'!$A$1:$A$401,A74,'Company X - Order Report'!$E$1:$E$401))/1000,2)</f>
        <v>0.72</v>
      </c>
      <c r="D74" s="1">
        <f t="shared" si="1"/>
        <v>1</v>
      </c>
      <c r="E74" s="7">
        <f>(sumif('Courier Company - Invoice'!$A$1:$A$125,A74,'Courier Company - Invoice'!$C$1:$C$125))</f>
        <v>0.7</v>
      </c>
      <c r="F74" s="1">
        <f t="shared" si="2"/>
        <v>1</v>
      </c>
      <c r="G74" s="1" t="str">
        <f>upper(iferror(vlookup(A74,'Company X - Order Report'!A:G,7,0),"NA"))</f>
        <v>D</v>
      </c>
      <c r="H74" s="1" t="str">
        <f>upper(iferror(vlookup(A74,'Courier Company - Invoice'!A:G,7,0),"NA"))</f>
        <v>D</v>
      </c>
      <c r="I74" s="1" t="str">
        <f>iferror(vlookup(A74,'Company X - Order Report'!$A:$H,8,0),"NA")</f>
        <v>Forward and RTO charges</v>
      </c>
      <c r="J74" s="1">
        <f>IF(and(G74="A",I74="Forward charges"),'Courier Company - Rates'!$A$2,
if(and(G74="B",I74="Forward charges"),'Courier Company - Rates'!$C$2,
if(and(G74="C",I74="Forward charges"),'Courier Company - Rates'!$E$2,
if(and(G74="D",I74="Forward charges"),'Courier Company - Rates'!$G$2,
if(and(G74="E",I74="Forward charges"),'Courier Company - Rates'!$I$2,
if(and(G74="A",I74="Forward and RTO charges"),'Courier Company - Rates'!$K$2,
if(and(G74="B",I74="Forward and RTO charges"),'Courier Company - Rates'!$M$2,
if(and(G74="C",I74="Forward and RTO charges"),'Courier Company - Rates'!$O$2,
if(and(G74="D",I74="Forward and RTO charges"),'Courier Company - Rates'!$Q$2,
'Courier Company - Rates'!$S$2)))))))))</f>
        <v>41.3</v>
      </c>
      <c r="K74" s="1">
        <f>IF(and(G74="A",I74="Forward charges"),'Courier Company - Rates'!$B$2,
if(and(G74="B",I74="Forward charges"),'Courier Company - Rates'!$D$2,
if(and(G74="C",I74="Forward charges"),'Courier Company - Rates'!$F$2,
if(and(G74="D",I74="Forward charges"),'Courier Company - Rates'!$H$2,
if(and(G74="E",I74="Forward charges"),'Courier Company - Rates'!$J$2,
if(and(G74="A",I74="Forward and RTO charges"),'Courier Company - Rates'!$L$2,
if(and(G74="B",I74="Forward and RTO charges"),'Courier Company - Rates'!$N$2,
if(and(G74="C",I74="Forward and RTO charges"),'Courier Company - Rates'!$P$2,
if(and(G74="D",I74="Forward and RTO charges"),'Courier Company - Rates'!$R$2,
'Courier Company - Rates'!$T$2)))))))))</f>
        <v>44.8</v>
      </c>
      <c r="L74" s="1">
        <f t="shared" si="3"/>
        <v>86.1</v>
      </c>
      <c r="M74" s="1">
        <f>iferror(vlookup(A74,'Courier Company - Invoice'!$A:$I,9,0),"NA")</f>
        <v>172.8</v>
      </c>
      <c r="N74" s="1">
        <f t="shared" si="4"/>
        <v>-86.7</v>
      </c>
    </row>
    <row r="75" ht="15.75" customHeight="1">
      <c r="A75" s="1" t="s">
        <v>92</v>
      </c>
      <c r="B75" s="5" t="str">
        <f>iferror(vlookup(A75,'Courier Company - Invoice'!$A:$I,2,0),"NA")</f>
        <v>1091117327474</v>
      </c>
      <c r="C75" s="6">
        <f>round((sumif('Company X - Order Report'!$A$1:$A$401,A75,'Company X - Order Report'!$E$1:$E$401))/1000,2)</f>
        <v>0.77</v>
      </c>
      <c r="D75" s="1">
        <f t="shared" si="1"/>
        <v>1</v>
      </c>
      <c r="E75" s="7">
        <f>(sumif('Courier Company - Invoice'!$A$1:$A$125,A75,'Courier Company - Invoice'!$C$1:$C$125))</f>
        <v>4.13</v>
      </c>
      <c r="F75" s="1">
        <f t="shared" si="2"/>
        <v>4.5</v>
      </c>
      <c r="G75" s="1" t="str">
        <f>upper(iferror(vlookup(A75,'Company X - Order Report'!A:G,7,0),"NA"))</f>
        <v>B</v>
      </c>
      <c r="H75" s="1" t="str">
        <f>upper(iferror(vlookup(A75,'Courier Company - Invoice'!A:G,7,0),"NA"))</f>
        <v>D</v>
      </c>
      <c r="I75" s="1" t="str">
        <f>iferror(vlookup(A75,'Company X - Order Report'!$A:$H,8,0),"NA")</f>
        <v>Forward charges</v>
      </c>
      <c r="J75" s="1">
        <f>IF(and(G75="A",I75="Forward charges"),'Courier Company - Rates'!$A$2,
if(and(G75="B",I75="Forward charges"),'Courier Company - Rates'!$C$2,
if(and(G75="C",I75="Forward charges"),'Courier Company - Rates'!$E$2,
if(and(G75="D",I75="Forward charges"),'Courier Company - Rates'!$G$2,
if(and(G75="E",I75="Forward charges"),'Courier Company - Rates'!$I$2,
if(and(G75="A",I75="Forward and RTO charges"),'Courier Company - Rates'!$K$2,
if(and(G75="B",I75="Forward and RTO charges"),'Courier Company - Rates'!$M$2,
if(and(G75="C",I75="Forward and RTO charges"),'Courier Company - Rates'!$O$2,
if(and(G75="D",I75="Forward and RTO charges"),'Courier Company - Rates'!$Q$2,
'Courier Company - Rates'!$S$2)))))))))</f>
        <v>33</v>
      </c>
      <c r="K75" s="1">
        <f>IF(and(G75="A",I75="Forward charges"),'Courier Company - Rates'!$B$2,
if(and(G75="B",I75="Forward charges"),'Courier Company - Rates'!$D$2,
if(and(G75="C",I75="Forward charges"),'Courier Company - Rates'!$F$2,
if(and(G75="D",I75="Forward charges"),'Courier Company - Rates'!$H$2,
if(and(G75="E",I75="Forward charges"),'Courier Company - Rates'!$J$2,
if(and(G75="A",I75="Forward and RTO charges"),'Courier Company - Rates'!$L$2,
if(and(G75="B",I75="Forward and RTO charges"),'Courier Company - Rates'!$N$2,
if(and(G75="C",I75="Forward and RTO charges"),'Courier Company - Rates'!$P$2,
if(and(G75="D",I75="Forward and RTO charges"),'Courier Company - Rates'!$R$2,
'Courier Company - Rates'!$T$2)))))))))</f>
        <v>28.3</v>
      </c>
      <c r="L75" s="1">
        <f t="shared" si="3"/>
        <v>259.4</v>
      </c>
      <c r="M75" s="1">
        <f>iferror(vlookup(A75,'Courier Company - Invoice'!$A:$I,9,0),"NA")</f>
        <v>403.8</v>
      </c>
      <c r="N75" s="1">
        <f t="shared" si="4"/>
        <v>-144.4</v>
      </c>
    </row>
    <row r="76" ht="15.75" customHeight="1">
      <c r="A76" s="1" t="s">
        <v>93</v>
      </c>
      <c r="B76" s="5" t="str">
        <f>iferror(vlookup(A76,'Courier Company - Invoice'!$A:$I,2,0),"NA")</f>
        <v>1091117327312</v>
      </c>
      <c r="C76" s="6">
        <f>round((sumif('Company X - Order Report'!$A$1:$A$401,A76,'Company X - Order Report'!$E$1:$E$401))/1000,2)</f>
        <v>0.93</v>
      </c>
      <c r="D76" s="1">
        <f t="shared" si="1"/>
        <v>1</v>
      </c>
      <c r="E76" s="7">
        <f>(sumif('Courier Company - Invoice'!$A$1:$A$125,A76,'Courier Company - Invoice'!$C$1:$C$125))</f>
        <v>1</v>
      </c>
      <c r="F76" s="1">
        <f t="shared" si="2"/>
        <v>1</v>
      </c>
      <c r="G76" s="1" t="str">
        <f>upper(iferror(vlookup(A76,'Company X - Order Report'!A:G,7,0),"NA"))</f>
        <v>D</v>
      </c>
      <c r="H76" s="1" t="str">
        <f>upper(iferror(vlookup(A76,'Courier Company - Invoice'!A:G,7,0),"NA"))</f>
        <v>D</v>
      </c>
      <c r="I76" s="1" t="str">
        <f>iferror(vlookup(A76,'Company X - Order Report'!$A:$H,8,0),"NA")</f>
        <v>Forward charges</v>
      </c>
      <c r="J76" s="1">
        <f>IF(and(G76="A",I76="Forward charges"),'Courier Company - Rates'!$A$2,
if(and(G76="B",I76="Forward charges"),'Courier Company - Rates'!$C$2,
if(and(G76="C",I76="Forward charges"),'Courier Company - Rates'!$E$2,
if(and(G76="D",I76="Forward charges"),'Courier Company - Rates'!$G$2,
if(and(G76="E",I76="Forward charges"),'Courier Company - Rates'!$I$2,
if(and(G76="A",I76="Forward and RTO charges"),'Courier Company - Rates'!$K$2,
if(and(G76="B",I76="Forward and RTO charges"),'Courier Company - Rates'!$M$2,
if(and(G76="C",I76="Forward and RTO charges"),'Courier Company - Rates'!$O$2,
if(and(G76="D",I76="Forward and RTO charges"),'Courier Company - Rates'!$Q$2,
'Courier Company - Rates'!$S$2)))))))))</f>
        <v>45.4</v>
      </c>
      <c r="K76" s="1">
        <f>IF(and(G76="A",I76="Forward charges"),'Courier Company - Rates'!$B$2,
if(and(G76="B",I76="Forward charges"),'Courier Company - Rates'!$D$2,
if(and(G76="C",I76="Forward charges"),'Courier Company - Rates'!$F$2,
if(and(G76="D",I76="Forward charges"),'Courier Company - Rates'!$H$2,
if(and(G76="E",I76="Forward charges"),'Courier Company - Rates'!$J$2,
if(and(G76="A",I76="Forward and RTO charges"),'Courier Company - Rates'!$L$2,
if(and(G76="B",I76="Forward and RTO charges"),'Courier Company - Rates'!$N$2,
if(and(G76="C",I76="Forward and RTO charges"),'Courier Company - Rates'!$P$2,
if(and(G76="D",I76="Forward and RTO charges"),'Courier Company - Rates'!$R$2,
'Courier Company - Rates'!$T$2)))))))))</f>
        <v>44.8</v>
      </c>
      <c r="L76" s="1">
        <f t="shared" si="3"/>
        <v>90.2</v>
      </c>
      <c r="M76" s="1">
        <f>iferror(vlookup(A76,'Courier Company - Invoice'!$A:$I,9,0),"NA")</f>
        <v>90.2</v>
      </c>
      <c r="N76" s="1">
        <f t="shared" si="4"/>
        <v>0</v>
      </c>
    </row>
    <row r="77" ht="15.75" customHeight="1">
      <c r="A77" s="1" t="s">
        <v>94</v>
      </c>
      <c r="B77" s="5" t="str">
        <f>iferror(vlookup(A77,'Courier Company - Invoice'!$A:$I,2,0),"NA")</f>
        <v>1091117327275</v>
      </c>
      <c r="C77" s="6">
        <f>round((sumif('Company X - Order Report'!$A$1:$A$401,A77,'Company X - Order Report'!$E$1:$E$401))/1000,2)</f>
        <v>1.08</v>
      </c>
      <c r="D77" s="1">
        <f t="shared" si="1"/>
        <v>1.5</v>
      </c>
      <c r="E77" s="7">
        <f>(sumif('Courier Company - Invoice'!$A$1:$A$125,A77,'Courier Company - Invoice'!$C$1:$C$125))</f>
        <v>1.08</v>
      </c>
      <c r="F77" s="1">
        <f t="shared" si="2"/>
        <v>1.5</v>
      </c>
      <c r="G77" s="1" t="str">
        <f>upper(iferror(vlookup(A77,'Company X - Order Report'!A:G,7,0),"NA"))</f>
        <v>B</v>
      </c>
      <c r="H77" s="1" t="str">
        <f>upper(iferror(vlookup(A77,'Courier Company - Invoice'!A:G,7,0),"NA"))</f>
        <v>B</v>
      </c>
      <c r="I77" s="1" t="str">
        <f>iferror(vlookup(A77,'Company X - Order Report'!$A:$H,8,0),"NA")</f>
        <v>Forward charges</v>
      </c>
      <c r="J77" s="1">
        <f>IF(and(G77="A",I77="Forward charges"),'Courier Company - Rates'!$A$2,
if(and(G77="B",I77="Forward charges"),'Courier Company - Rates'!$C$2,
if(and(G77="C",I77="Forward charges"),'Courier Company - Rates'!$E$2,
if(and(G77="D",I77="Forward charges"),'Courier Company - Rates'!$G$2,
if(and(G77="E",I77="Forward charges"),'Courier Company - Rates'!$I$2,
if(and(G77="A",I77="Forward and RTO charges"),'Courier Company - Rates'!$K$2,
if(and(G77="B",I77="Forward and RTO charges"),'Courier Company - Rates'!$M$2,
if(and(G77="C",I77="Forward and RTO charges"),'Courier Company - Rates'!$O$2,
if(and(G77="D",I77="Forward and RTO charges"),'Courier Company - Rates'!$Q$2,
'Courier Company - Rates'!$S$2)))))))))</f>
        <v>33</v>
      </c>
      <c r="K77" s="1">
        <f>IF(and(G77="A",I77="Forward charges"),'Courier Company - Rates'!$B$2,
if(and(G77="B",I77="Forward charges"),'Courier Company - Rates'!$D$2,
if(and(G77="C",I77="Forward charges"),'Courier Company - Rates'!$F$2,
if(and(G77="D",I77="Forward charges"),'Courier Company - Rates'!$H$2,
if(and(G77="E",I77="Forward charges"),'Courier Company - Rates'!$J$2,
if(and(G77="A",I77="Forward and RTO charges"),'Courier Company - Rates'!$L$2,
if(and(G77="B",I77="Forward and RTO charges"),'Courier Company - Rates'!$N$2,
if(and(G77="C",I77="Forward and RTO charges"),'Courier Company - Rates'!$P$2,
if(and(G77="D",I77="Forward and RTO charges"),'Courier Company - Rates'!$R$2,
'Courier Company - Rates'!$T$2)))))))))</f>
        <v>28.3</v>
      </c>
      <c r="L77" s="1">
        <f t="shared" si="3"/>
        <v>89.6</v>
      </c>
      <c r="M77" s="1">
        <f>iferror(vlookup(A77,'Courier Company - Invoice'!$A:$I,9,0),"NA")</f>
        <v>89.6</v>
      </c>
      <c r="N77" s="1">
        <f t="shared" si="4"/>
        <v>0</v>
      </c>
    </row>
    <row r="78" ht="15.75" customHeight="1">
      <c r="A78" s="1" t="s">
        <v>95</v>
      </c>
      <c r="B78" s="5" t="str">
        <f>iferror(vlookup(A78,'Courier Company - Invoice'!$A:$I,2,0),"NA")</f>
        <v>1091117327172</v>
      </c>
      <c r="C78" s="6">
        <f>round((sumif('Company X - Order Report'!$A$1:$A$401,A78,'Company X - Order Report'!$E$1:$E$401))/1000,2)</f>
        <v>0.61</v>
      </c>
      <c r="D78" s="1">
        <f t="shared" si="1"/>
        <v>1</v>
      </c>
      <c r="E78" s="7">
        <f>(sumif('Courier Company - Invoice'!$A$1:$A$125,A78,'Courier Company - Invoice'!$C$1:$C$125))</f>
        <v>0.72</v>
      </c>
      <c r="F78" s="1">
        <f t="shared" si="2"/>
        <v>1</v>
      </c>
      <c r="G78" s="1" t="str">
        <f>upper(iferror(vlookup(A78,'Company X - Order Report'!A:G,7,0),"NA"))</f>
        <v>D</v>
      </c>
      <c r="H78" s="1" t="str">
        <f>upper(iferror(vlookup(A78,'Courier Company - Invoice'!A:G,7,0),"NA"))</f>
        <v>D</v>
      </c>
      <c r="I78" s="1" t="str">
        <f>iferror(vlookup(A78,'Company X - Order Report'!$A:$H,8,0),"NA")</f>
        <v>Forward charges</v>
      </c>
      <c r="J78" s="1">
        <f>IF(and(G78="A",I78="Forward charges"),'Courier Company - Rates'!$A$2,
if(and(G78="B",I78="Forward charges"),'Courier Company - Rates'!$C$2,
if(and(G78="C",I78="Forward charges"),'Courier Company - Rates'!$E$2,
if(and(G78="D",I78="Forward charges"),'Courier Company - Rates'!$G$2,
if(and(G78="E",I78="Forward charges"),'Courier Company - Rates'!$I$2,
if(and(G78="A",I78="Forward and RTO charges"),'Courier Company - Rates'!$K$2,
if(and(G78="B",I78="Forward and RTO charges"),'Courier Company - Rates'!$M$2,
if(and(G78="C",I78="Forward and RTO charges"),'Courier Company - Rates'!$O$2,
if(and(G78="D",I78="Forward and RTO charges"),'Courier Company - Rates'!$Q$2,
'Courier Company - Rates'!$S$2)))))))))</f>
        <v>45.4</v>
      </c>
      <c r="K78" s="1">
        <f>IF(and(G78="A",I78="Forward charges"),'Courier Company - Rates'!$B$2,
if(and(G78="B",I78="Forward charges"),'Courier Company - Rates'!$D$2,
if(and(G78="C",I78="Forward charges"),'Courier Company - Rates'!$F$2,
if(and(G78="D",I78="Forward charges"),'Courier Company - Rates'!$H$2,
if(and(G78="E",I78="Forward charges"),'Courier Company - Rates'!$J$2,
if(and(G78="A",I78="Forward and RTO charges"),'Courier Company - Rates'!$L$2,
if(and(G78="B",I78="Forward and RTO charges"),'Courier Company - Rates'!$N$2,
if(and(G78="C",I78="Forward and RTO charges"),'Courier Company - Rates'!$P$2,
if(and(G78="D",I78="Forward and RTO charges"),'Courier Company - Rates'!$R$2,
'Courier Company - Rates'!$T$2)))))))))</f>
        <v>44.8</v>
      </c>
      <c r="L78" s="1">
        <f t="shared" si="3"/>
        <v>90.2</v>
      </c>
      <c r="M78" s="1">
        <f>iferror(vlookup(A78,'Courier Company - Invoice'!$A:$I,9,0),"NA")</f>
        <v>90.2</v>
      </c>
      <c r="N78" s="1">
        <f t="shared" si="4"/>
        <v>0</v>
      </c>
    </row>
    <row r="79" ht="15.75" customHeight="1">
      <c r="A79" s="1" t="s">
        <v>96</v>
      </c>
      <c r="B79" s="5" t="str">
        <f>iferror(vlookup(A79,'Courier Company - Invoice'!$A:$I,2,0),"NA")</f>
        <v>1091117327695</v>
      </c>
      <c r="C79" s="6">
        <f>round((sumif('Company X - Order Report'!$A$1:$A$401,A79,'Company X - Order Report'!$E$1:$E$401))/1000,2)</f>
        <v>0.24</v>
      </c>
      <c r="D79" s="1">
        <f t="shared" si="1"/>
        <v>0.5</v>
      </c>
      <c r="E79" s="7">
        <f>(sumif('Courier Company - Invoice'!$A$1:$A$125,A79,'Courier Company - Invoice'!$C$1:$C$125))</f>
        <v>0.15</v>
      </c>
      <c r="F79" s="1">
        <f t="shared" si="2"/>
        <v>0.5</v>
      </c>
      <c r="G79" s="1" t="str">
        <f>upper(iferror(vlookup(A79,'Company X - Order Report'!A:G,7,0),"NA"))</f>
        <v>D</v>
      </c>
      <c r="H79" s="1" t="str">
        <f>upper(iferror(vlookup(A79,'Courier Company - Invoice'!A:G,7,0),"NA"))</f>
        <v>D</v>
      </c>
      <c r="I79" s="1" t="str">
        <f>iferror(vlookup(A79,'Company X - Order Report'!$A:$H,8,0),"NA")</f>
        <v>Forward charges</v>
      </c>
      <c r="J79" s="1">
        <f>IF(and(G79="A",I79="Forward charges"),'Courier Company - Rates'!$A$2,
if(and(G79="B",I79="Forward charges"),'Courier Company - Rates'!$C$2,
if(and(G79="C",I79="Forward charges"),'Courier Company - Rates'!$E$2,
if(and(G79="D",I79="Forward charges"),'Courier Company - Rates'!$G$2,
if(and(G79="E",I79="Forward charges"),'Courier Company - Rates'!$I$2,
if(and(G79="A",I79="Forward and RTO charges"),'Courier Company - Rates'!$K$2,
if(and(G79="B",I79="Forward and RTO charges"),'Courier Company - Rates'!$M$2,
if(and(G79="C",I79="Forward and RTO charges"),'Courier Company - Rates'!$O$2,
if(and(G79="D",I79="Forward and RTO charges"),'Courier Company - Rates'!$Q$2,
'Courier Company - Rates'!$S$2)))))))))</f>
        <v>45.4</v>
      </c>
      <c r="K79" s="1">
        <f>IF(and(G79="A",I79="Forward charges"),'Courier Company - Rates'!$B$2,
if(and(G79="B",I79="Forward charges"),'Courier Company - Rates'!$D$2,
if(and(G79="C",I79="Forward charges"),'Courier Company - Rates'!$F$2,
if(and(G79="D",I79="Forward charges"),'Courier Company - Rates'!$H$2,
if(and(G79="E",I79="Forward charges"),'Courier Company - Rates'!$J$2,
if(and(G79="A",I79="Forward and RTO charges"),'Courier Company - Rates'!$L$2,
if(and(G79="B",I79="Forward and RTO charges"),'Courier Company - Rates'!$N$2,
if(and(G79="C",I79="Forward and RTO charges"),'Courier Company - Rates'!$P$2,
if(and(G79="D",I79="Forward and RTO charges"),'Courier Company - Rates'!$R$2,
'Courier Company - Rates'!$T$2)))))))))</f>
        <v>44.8</v>
      </c>
      <c r="L79" s="1">
        <f t="shared" si="3"/>
        <v>45.4</v>
      </c>
      <c r="M79" s="1">
        <f>iferror(vlookup(A79,'Courier Company - Invoice'!$A:$I,9,0),"NA")</f>
        <v>45.4</v>
      </c>
      <c r="N79" s="1">
        <f t="shared" si="4"/>
        <v>0</v>
      </c>
    </row>
    <row r="80" ht="15.75" customHeight="1">
      <c r="A80" s="1" t="s">
        <v>97</v>
      </c>
      <c r="B80" s="5" t="str">
        <f>iferror(vlookup(A80,'Courier Company - Invoice'!$A:$I,2,0),"NA")</f>
        <v>1091117326925</v>
      </c>
      <c r="C80" s="6">
        <f>round((sumif('Company X - Order Report'!$A$1:$A$401,A80,'Company X - Order Report'!$E$1:$E$401))/1000,2)</f>
        <v>0.5</v>
      </c>
      <c r="D80" s="1">
        <f t="shared" si="1"/>
        <v>0.5</v>
      </c>
      <c r="E80" s="7">
        <f>(sumif('Courier Company - Invoice'!$A$1:$A$125,A80,'Courier Company - Invoice'!$C$1:$C$125))</f>
        <v>0.74</v>
      </c>
      <c r="F80" s="1">
        <f t="shared" si="2"/>
        <v>1</v>
      </c>
      <c r="G80" s="1" t="str">
        <f>upper(iferror(vlookup(A80,'Company X - Order Report'!A:G,7,0),"NA"))</f>
        <v>B</v>
      </c>
      <c r="H80" s="1" t="str">
        <f>upper(iferror(vlookup(A80,'Courier Company - Invoice'!A:G,7,0),"NA"))</f>
        <v>D</v>
      </c>
      <c r="I80" s="1" t="str">
        <f>iferror(vlookup(A80,'Company X - Order Report'!$A:$H,8,0),"NA")</f>
        <v>Forward charges</v>
      </c>
      <c r="J80" s="1">
        <f>IF(and(G80="A",I80="Forward charges"),'Courier Company - Rates'!$A$2,
if(and(G80="B",I80="Forward charges"),'Courier Company - Rates'!$C$2,
if(and(G80="C",I80="Forward charges"),'Courier Company - Rates'!$E$2,
if(and(G80="D",I80="Forward charges"),'Courier Company - Rates'!$G$2,
if(and(G80="E",I80="Forward charges"),'Courier Company - Rates'!$I$2,
if(and(G80="A",I80="Forward and RTO charges"),'Courier Company - Rates'!$K$2,
if(and(G80="B",I80="Forward and RTO charges"),'Courier Company - Rates'!$M$2,
if(and(G80="C",I80="Forward and RTO charges"),'Courier Company - Rates'!$O$2,
if(and(G80="D",I80="Forward and RTO charges"),'Courier Company - Rates'!$Q$2,
'Courier Company - Rates'!$S$2)))))))))</f>
        <v>33</v>
      </c>
      <c r="K80" s="1">
        <f>IF(and(G80="A",I80="Forward charges"),'Courier Company - Rates'!$B$2,
if(and(G80="B",I80="Forward charges"),'Courier Company - Rates'!$D$2,
if(and(G80="C",I80="Forward charges"),'Courier Company - Rates'!$F$2,
if(and(G80="D",I80="Forward charges"),'Courier Company - Rates'!$H$2,
if(and(G80="E",I80="Forward charges"),'Courier Company - Rates'!$J$2,
if(and(G80="A",I80="Forward and RTO charges"),'Courier Company - Rates'!$L$2,
if(and(G80="B",I80="Forward and RTO charges"),'Courier Company - Rates'!$N$2,
if(and(G80="C",I80="Forward and RTO charges"),'Courier Company - Rates'!$P$2,
if(and(G80="D",I80="Forward and RTO charges"),'Courier Company - Rates'!$R$2,
'Courier Company - Rates'!$T$2)))))))))</f>
        <v>28.3</v>
      </c>
      <c r="L80" s="1">
        <f t="shared" si="3"/>
        <v>61.3</v>
      </c>
      <c r="M80" s="1">
        <f>iferror(vlookup(A80,'Courier Company - Invoice'!$A:$I,9,0),"NA")</f>
        <v>90.2</v>
      </c>
      <c r="N80" s="1">
        <f t="shared" si="4"/>
        <v>-28.9</v>
      </c>
    </row>
    <row r="81" ht="15.75" customHeight="1">
      <c r="A81" s="1" t="s">
        <v>98</v>
      </c>
      <c r="B81" s="5" t="str">
        <f>iferror(vlookup(A81,'Courier Company - Invoice'!$A:$I,2,0),"NA")</f>
        <v>1091117326612</v>
      </c>
      <c r="C81" s="6">
        <f>round((sumif('Company X - Order Report'!$A$1:$A$401,A81,'Company X - Order Report'!$E$1:$E$401))/1000,2)</f>
        <v>0.61</v>
      </c>
      <c r="D81" s="1">
        <f t="shared" si="1"/>
        <v>1</v>
      </c>
      <c r="E81" s="7">
        <f>(sumif('Courier Company - Invoice'!$A$1:$A$125,A81,'Courier Company - Invoice'!$C$1:$C$125))</f>
        <v>0.79</v>
      </c>
      <c r="F81" s="1">
        <f t="shared" si="2"/>
        <v>1</v>
      </c>
      <c r="G81" s="1" t="str">
        <f>upper(iferror(vlookup(A81,'Company X - Order Report'!A:G,7,0),"NA"))</f>
        <v>B</v>
      </c>
      <c r="H81" s="1" t="str">
        <f>upper(iferror(vlookup(A81,'Courier Company - Invoice'!A:G,7,0),"NA"))</f>
        <v>B</v>
      </c>
      <c r="I81" s="1" t="str">
        <f>iferror(vlookup(A81,'Company X - Order Report'!$A:$H,8,0),"NA")</f>
        <v>Forward charges</v>
      </c>
      <c r="J81" s="1">
        <f>IF(and(G81="A",I81="Forward charges"),'Courier Company - Rates'!$A$2,
if(and(G81="B",I81="Forward charges"),'Courier Company - Rates'!$C$2,
if(and(G81="C",I81="Forward charges"),'Courier Company - Rates'!$E$2,
if(and(G81="D",I81="Forward charges"),'Courier Company - Rates'!$G$2,
if(and(G81="E",I81="Forward charges"),'Courier Company - Rates'!$I$2,
if(and(G81="A",I81="Forward and RTO charges"),'Courier Company - Rates'!$K$2,
if(and(G81="B",I81="Forward and RTO charges"),'Courier Company - Rates'!$M$2,
if(and(G81="C",I81="Forward and RTO charges"),'Courier Company - Rates'!$O$2,
if(and(G81="D",I81="Forward and RTO charges"),'Courier Company - Rates'!$Q$2,
'Courier Company - Rates'!$S$2)))))))))</f>
        <v>33</v>
      </c>
      <c r="K81" s="1">
        <f>IF(and(G81="A",I81="Forward charges"),'Courier Company - Rates'!$B$2,
if(and(G81="B",I81="Forward charges"),'Courier Company - Rates'!$D$2,
if(and(G81="C",I81="Forward charges"),'Courier Company - Rates'!$F$2,
if(and(G81="D",I81="Forward charges"),'Courier Company - Rates'!$H$2,
if(and(G81="E",I81="Forward charges"),'Courier Company - Rates'!$J$2,
if(and(G81="A",I81="Forward and RTO charges"),'Courier Company - Rates'!$L$2,
if(and(G81="B",I81="Forward and RTO charges"),'Courier Company - Rates'!$N$2,
if(and(G81="C",I81="Forward and RTO charges"),'Courier Company - Rates'!$P$2,
if(and(G81="D",I81="Forward and RTO charges"),'Courier Company - Rates'!$R$2,
'Courier Company - Rates'!$T$2)))))))))</f>
        <v>28.3</v>
      </c>
      <c r="L81" s="1">
        <f t="shared" si="3"/>
        <v>61.3</v>
      </c>
      <c r="M81" s="1">
        <f>iferror(vlookup(A81,'Courier Company - Invoice'!$A:$I,9,0),"NA")</f>
        <v>61.3</v>
      </c>
      <c r="N81" s="1">
        <f t="shared" si="4"/>
        <v>0</v>
      </c>
    </row>
    <row r="82" ht="15.75" customHeight="1">
      <c r="A82" s="1" t="s">
        <v>99</v>
      </c>
      <c r="B82" s="5" t="str">
        <f>iferror(vlookup(A82,'Courier Company - Invoice'!$A:$I,2,0),"NA")</f>
        <v>1091117326424</v>
      </c>
      <c r="C82" s="6">
        <f>round((sumif('Company X - Order Report'!$A$1:$A$401,A82,'Company X - Order Report'!$E$1:$E$401))/1000,2)</f>
        <v>0.5</v>
      </c>
      <c r="D82" s="1">
        <f t="shared" si="1"/>
        <v>0.5</v>
      </c>
      <c r="E82" s="7">
        <f>(sumif('Courier Company - Invoice'!$A$1:$A$125,A82,'Courier Company - Invoice'!$C$1:$C$125))</f>
        <v>0.68</v>
      </c>
      <c r="F82" s="1">
        <f t="shared" si="2"/>
        <v>1</v>
      </c>
      <c r="G82" s="1" t="str">
        <f>upper(iferror(vlookup(A82,'Company X - Order Report'!A:G,7,0),"NA"))</f>
        <v>B</v>
      </c>
      <c r="H82" s="1" t="str">
        <f>upper(iferror(vlookup(A82,'Courier Company - Invoice'!A:G,7,0),"NA"))</f>
        <v>D</v>
      </c>
      <c r="I82" s="1" t="str">
        <f>iferror(vlookup(A82,'Company X - Order Report'!$A:$H,8,0),"NA")</f>
        <v>Forward charges</v>
      </c>
      <c r="J82" s="1">
        <f>IF(and(G82="A",I82="Forward charges"),'Courier Company - Rates'!$A$2,
if(and(G82="B",I82="Forward charges"),'Courier Company - Rates'!$C$2,
if(and(G82="C",I82="Forward charges"),'Courier Company - Rates'!$E$2,
if(and(G82="D",I82="Forward charges"),'Courier Company - Rates'!$G$2,
if(and(G82="E",I82="Forward charges"),'Courier Company - Rates'!$I$2,
if(and(G82="A",I82="Forward and RTO charges"),'Courier Company - Rates'!$K$2,
if(and(G82="B",I82="Forward and RTO charges"),'Courier Company - Rates'!$M$2,
if(and(G82="C",I82="Forward and RTO charges"),'Courier Company - Rates'!$O$2,
if(and(G82="D",I82="Forward and RTO charges"),'Courier Company - Rates'!$Q$2,
'Courier Company - Rates'!$S$2)))))))))</f>
        <v>33</v>
      </c>
      <c r="K82" s="1">
        <f>IF(and(G82="A",I82="Forward charges"),'Courier Company - Rates'!$B$2,
if(and(G82="B",I82="Forward charges"),'Courier Company - Rates'!$D$2,
if(and(G82="C",I82="Forward charges"),'Courier Company - Rates'!$F$2,
if(and(G82="D",I82="Forward charges"),'Courier Company - Rates'!$H$2,
if(and(G82="E",I82="Forward charges"),'Courier Company - Rates'!$J$2,
if(and(G82="A",I82="Forward and RTO charges"),'Courier Company - Rates'!$L$2,
if(and(G82="B",I82="Forward and RTO charges"),'Courier Company - Rates'!$N$2,
if(and(G82="C",I82="Forward and RTO charges"),'Courier Company - Rates'!$P$2,
if(and(G82="D",I82="Forward and RTO charges"),'Courier Company - Rates'!$R$2,
'Courier Company - Rates'!$T$2)))))))))</f>
        <v>28.3</v>
      </c>
      <c r="L82" s="1">
        <f t="shared" si="3"/>
        <v>61.3</v>
      </c>
      <c r="M82" s="1">
        <f>iferror(vlookup(A82,'Courier Company - Invoice'!$A:$I,9,0),"NA")</f>
        <v>90.2</v>
      </c>
      <c r="N82" s="1">
        <f t="shared" si="4"/>
        <v>-28.9</v>
      </c>
    </row>
    <row r="83" ht="15.75" customHeight="1">
      <c r="A83" s="1" t="s">
        <v>100</v>
      </c>
      <c r="B83" s="5" t="str">
        <f>iferror(vlookup(A83,'Courier Company - Invoice'!$A:$I,2,0),"NA")</f>
        <v>1091117333251</v>
      </c>
      <c r="C83" s="6">
        <f>round((sumif('Company X - Order Report'!$A$1:$A$401,A83,'Company X - Order Report'!$E$1:$E$401))/1000,2)</f>
        <v>0.83</v>
      </c>
      <c r="D83" s="1">
        <f t="shared" si="1"/>
        <v>1</v>
      </c>
      <c r="E83" s="7">
        <f>(sumif('Courier Company - Invoice'!$A$1:$A$125,A83,'Courier Company - Invoice'!$C$1:$C$125))</f>
        <v>1.04</v>
      </c>
      <c r="F83" s="1">
        <f t="shared" si="2"/>
        <v>1.5</v>
      </c>
      <c r="G83" s="1" t="str">
        <f>upper(iferror(vlookup(A83,'Company X - Order Report'!A:G,7,0),"NA"))</f>
        <v>B</v>
      </c>
      <c r="H83" s="1" t="str">
        <f>upper(iferror(vlookup(A83,'Courier Company - Invoice'!A:G,7,0),"NA"))</f>
        <v>D</v>
      </c>
      <c r="I83" s="1" t="str">
        <f>iferror(vlookup(A83,'Company X - Order Report'!$A:$H,8,0),"NA")</f>
        <v>Forward charges</v>
      </c>
      <c r="J83" s="1">
        <f>IF(and(G83="A",I83="Forward charges"),'Courier Company - Rates'!$A$2,
if(and(G83="B",I83="Forward charges"),'Courier Company - Rates'!$C$2,
if(and(G83="C",I83="Forward charges"),'Courier Company - Rates'!$E$2,
if(and(G83="D",I83="Forward charges"),'Courier Company - Rates'!$G$2,
if(and(G83="E",I83="Forward charges"),'Courier Company - Rates'!$I$2,
if(and(G83="A",I83="Forward and RTO charges"),'Courier Company - Rates'!$K$2,
if(and(G83="B",I83="Forward and RTO charges"),'Courier Company - Rates'!$M$2,
if(and(G83="C",I83="Forward and RTO charges"),'Courier Company - Rates'!$O$2,
if(and(G83="D",I83="Forward and RTO charges"),'Courier Company - Rates'!$Q$2,
'Courier Company - Rates'!$S$2)))))))))</f>
        <v>33</v>
      </c>
      <c r="K83" s="1">
        <f>IF(and(G83="A",I83="Forward charges"),'Courier Company - Rates'!$B$2,
if(and(G83="B",I83="Forward charges"),'Courier Company - Rates'!$D$2,
if(and(G83="C",I83="Forward charges"),'Courier Company - Rates'!$F$2,
if(and(G83="D",I83="Forward charges"),'Courier Company - Rates'!$H$2,
if(and(G83="E",I83="Forward charges"),'Courier Company - Rates'!$J$2,
if(and(G83="A",I83="Forward and RTO charges"),'Courier Company - Rates'!$L$2,
if(and(G83="B",I83="Forward and RTO charges"),'Courier Company - Rates'!$N$2,
if(and(G83="C",I83="Forward and RTO charges"),'Courier Company - Rates'!$P$2,
if(and(G83="D",I83="Forward and RTO charges"),'Courier Company - Rates'!$R$2,
'Courier Company - Rates'!$T$2)))))))))</f>
        <v>28.3</v>
      </c>
      <c r="L83" s="1">
        <f t="shared" si="3"/>
        <v>89.6</v>
      </c>
      <c r="M83" s="1">
        <f>iferror(vlookup(A83,'Courier Company - Invoice'!$A:$I,9,0),"NA")</f>
        <v>135</v>
      </c>
      <c r="N83" s="1">
        <f t="shared" si="4"/>
        <v>-45.4</v>
      </c>
    </row>
    <row r="84" ht="15.75" customHeight="1">
      <c r="A84" s="1" t="s">
        <v>101</v>
      </c>
      <c r="B84" s="5" t="str">
        <f>iferror(vlookup(A84,'Courier Company - Invoice'!$A:$I,2,0),"NA")</f>
        <v>1091117325094</v>
      </c>
      <c r="C84" s="6">
        <f>round((sumif('Company X - Order Report'!$A$1:$A$401,A84,'Company X - Order Report'!$E$1:$E$401))/1000,2)</f>
        <v>1.05</v>
      </c>
      <c r="D84" s="1">
        <f t="shared" si="1"/>
        <v>1.5</v>
      </c>
      <c r="E84" s="7">
        <f>(sumif('Courier Company - Invoice'!$A$1:$A$125,A84,'Courier Company - Invoice'!$C$1:$C$125))</f>
        <v>1</v>
      </c>
      <c r="F84" s="1">
        <f t="shared" si="2"/>
        <v>1</v>
      </c>
      <c r="G84" s="1" t="str">
        <f>upper(iferror(vlookup(A84,'Company X - Order Report'!A:G,7,0),"NA"))</f>
        <v>B</v>
      </c>
      <c r="H84" s="1" t="str">
        <f>upper(iferror(vlookup(A84,'Courier Company - Invoice'!A:G,7,0),"NA"))</f>
        <v>B</v>
      </c>
      <c r="I84" s="1" t="str">
        <f>iferror(vlookup(A84,'Company X - Order Report'!$A:$H,8,0),"NA")</f>
        <v>Forward charges</v>
      </c>
      <c r="J84" s="1">
        <f>IF(and(G84="A",I84="Forward charges"),'Courier Company - Rates'!$A$2,
if(and(G84="B",I84="Forward charges"),'Courier Company - Rates'!$C$2,
if(and(G84="C",I84="Forward charges"),'Courier Company - Rates'!$E$2,
if(and(G84="D",I84="Forward charges"),'Courier Company - Rates'!$G$2,
if(and(G84="E",I84="Forward charges"),'Courier Company - Rates'!$I$2,
if(and(G84="A",I84="Forward and RTO charges"),'Courier Company - Rates'!$K$2,
if(and(G84="B",I84="Forward and RTO charges"),'Courier Company - Rates'!$M$2,
if(and(G84="C",I84="Forward and RTO charges"),'Courier Company - Rates'!$O$2,
if(and(G84="D",I84="Forward and RTO charges"),'Courier Company - Rates'!$Q$2,
'Courier Company - Rates'!$S$2)))))))))</f>
        <v>33</v>
      </c>
      <c r="K84" s="1">
        <f>IF(and(G84="A",I84="Forward charges"),'Courier Company - Rates'!$B$2,
if(and(G84="B",I84="Forward charges"),'Courier Company - Rates'!$D$2,
if(and(G84="C",I84="Forward charges"),'Courier Company - Rates'!$F$2,
if(and(G84="D",I84="Forward charges"),'Courier Company - Rates'!$H$2,
if(and(G84="E",I84="Forward charges"),'Courier Company - Rates'!$J$2,
if(and(G84="A",I84="Forward and RTO charges"),'Courier Company - Rates'!$L$2,
if(and(G84="B",I84="Forward and RTO charges"),'Courier Company - Rates'!$N$2,
if(and(G84="C",I84="Forward and RTO charges"),'Courier Company - Rates'!$P$2,
if(and(G84="D",I84="Forward and RTO charges"),'Courier Company - Rates'!$R$2,
'Courier Company - Rates'!$T$2)))))))))</f>
        <v>28.3</v>
      </c>
      <c r="L84" s="1">
        <f t="shared" si="3"/>
        <v>61.3</v>
      </c>
      <c r="M84" s="1">
        <f>iferror(vlookup(A84,'Courier Company - Invoice'!$A:$I,9,0),"NA")</f>
        <v>61.3</v>
      </c>
      <c r="N84" s="1">
        <f t="shared" si="4"/>
        <v>0</v>
      </c>
    </row>
    <row r="85" ht="15.75" customHeight="1">
      <c r="A85" s="1" t="s">
        <v>102</v>
      </c>
      <c r="B85" s="5" t="str">
        <f>iferror(vlookup(A85,'Courier Company - Invoice'!$A:$I,2,0),"NA")</f>
        <v>1091117324394</v>
      </c>
      <c r="C85" s="6">
        <f>round((sumif('Company X - Order Report'!$A$1:$A$401,A85,'Company X - Order Report'!$E$1:$E$401))/1000,2)</f>
        <v>2.02</v>
      </c>
      <c r="D85" s="1">
        <f t="shared" si="1"/>
        <v>2.5</v>
      </c>
      <c r="E85" s="7">
        <f>(sumif('Courier Company - Invoice'!$A$1:$A$125,A85,'Courier Company - Invoice'!$C$1:$C$125))</f>
        <v>2</v>
      </c>
      <c r="F85" s="1">
        <f t="shared" si="2"/>
        <v>2</v>
      </c>
      <c r="G85" s="1" t="str">
        <f>upper(iferror(vlookup(A85,'Company X - Order Report'!A:G,7,0),"NA"))</f>
        <v>D</v>
      </c>
      <c r="H85" s="1" t="str">
        <f>upper(iferror(vlookup(A85,'Courier Company - Invoice'!A:G,7,0),"NA"))</f>
        <v>D</v>
      </c>
      <c r="I85" s="1" t="str">
        <f>iferror(vlookup(A85,'Company X - Order Report'!$A:$H,8,0),"NA")</f>
        <v>Forward charges</v>
      </c>
      <c r="J85" s="1">
        <f>IF(and(G85="A",I85="Forward charges"),'Courier Company - Rates'!$A$2,
if(and(G85="B",I85="Forward charges"),'Courier Company - Rates'!$C$2,
if(and(G85="C",I85="Forward charges"),'Courier Company - Rates'!$E$2,
if(and(G85="D",I85="Forward charges"),'Courier Company - Rates'!$G$2,
if(and(G85="E",I85="Forward charges"),'Courier Company - Rates'!$I$2,
if(and(G85="A",I85="Forward and RTO charges"),'Courier Company - Rates'!$K$2,
if(and(G85="B",I85="Forward and RTO charges"),'Courier Company - Rates'!$M$2,
if(and(G85="C",I85="Forward and RTO charges"),'Courier Company - Rates'!$O$2,
if(and(G85="D",I85="Forward and RTO charges"),'Courier Company - Rates'!$Q$2,
'Courier Company - Rates'!$S$2)))))))))</f>
        <v>45.4</v>
      </c>
      <c r="K85" s="1">
        <f>IF(and(G85="A",I85="Forward charges"),'Courier Company - Rates'!$B$2,
if(and(G85="B",I85="Forward charges"),'Courier Company - Rates'!$D$2,
if(and(G85="C",I85="Forward charges"),'Courier Company - Rates'!$F$2,
if(and(G85="D",I85="Forward charges"),'Courier Company - Rates'!$H$2,
if(and(G85="E",I85="Forward charges"),'Courier Company - Rates'!$J$2,
if(and(G85="A",I85="Forward and RTO charges"),'Courier Company - Rates'!$L$2,
if(and(G85="B",I85="Forward and RTO charges"),'Courier Company - Rates'!$N$2,
if(and(G85="C",I85="Forward and RTO charges"),'Courier Company - Rates'!$P$2,
if(and(G85="D",I85="Forward and RTO charges"),'Courier Company - Rates'!$R$2,
'Courier Company - Rates'!$T$2)))))))))</f>
        <v>44.8</v>
      </c>
      <c r="L85" s="1">
        <f t="shared" si="3"/>
        <v>179.8</v>
      </c>
      <c r="M85" s="1">
        <f>iferror(vlookup(A85,'Courier Company - Invoice'!$A:$I,9,0),"NA")</f>
        <v>179.8</v>
      </c>
      <c r="N85" s="1">
        <f t="shared" si="4"/>
        <v>0</v>
      </c>
    </row>
    <row r="86" ht="15.75" customHeight="1">
      <c r="A86" s="1" t="s">
        <v>103</v>
      </c>
      <c r="B86" s="5" t="str">
        <f>iferror(vlookup(A86,'Courier Company - Invoice'!$A:$I,2,0),"NA")</f>
        <v>1091117333100</v>
      </c>
      <c r="C86" s="6">
        <f>round((sumif('Company X - Order Report'!$A$1:$A$401,A86,'Company X - Order Report'!$E$1:$E$401))/1000,2)</f>
        <v>0.5</v>
      </c>
      <c r="D86" s="1">
        <f t="shared" si="1"/>
        <v>0.5</v>
      </c>
      <c r="E86" s="7">
        <f>(sumif('Courier Company - Invoice'!$A$1:$A$125,A86,'Courier Company - Invoice'!$C$1:$C$125))</f>
        <v>0.73</v>
      </c>
      <c r="F86" s="1">
        <f t="shared" si="2"/>
        <v>1</v>
      </c>
      <c r="G86" s="1" t="str">
        <f>upper(iferror(vlookup(A86,'Company X - Order Report'!A:G,7,0),"NA"))</f>
        <v>B</v>
      </c>
      <c r="H86" s="1" t="str">
        <f>upper(iferror(vlookup(A86,'Courier Company - Invoice'!A:G,7,0),"NA"))</f>
        <v>D</v>
      </c>
      <c r="I86" s="1" t="str">
        <f>iferror(vlookup(A86,'Company X - Order Report'!$A:$H,8,0),"NA")</f>
        <v>Forward charges</v>
      </c>
      <c r="J86" s="1">
        <f>IF(and(G86="A",I86="Forward charges"),'Courier Company - Rates'!$A$2,
if(and(G86="B",I86="Forward charges"),'Courier Company - Rates'!$C$2,
if(and(G86="C",I86="Forward charges"),'Courier Company - Rates'!$E$2,
if(and(G86="D",I86="Forward charges"),'Courier Company - Rates'!$G$2,
if(and(G86="E",I86="Forward charges"),'Courier Company - Rates'!$I$2,
if(and(G86="A",I86="Forward and RTO charges"),'Courier Company - Rates'!$K$2,
if(and(G86="B",I86="Forward and RTO charges"),'Courier Company - Rates'!$M$2,
if(and(G86="C",I86="Forward and RTO charges"),'Courier Company - Rates'!$O$2,
if(and(G86="D",I86="Forward and RTO charges"),'Courier Company - Rates'!$Q$2,
'Courier Company - Rates'!$S$2)))))))))</f>
        <v>33</v>
      </c>
      <c r="K86" s="1">
        <f>IF(and(G86="A",I86="Forward charges"),'Courier Company - Rates'!$B$2,
if(and(G86="B",I86="Forward charges"),'Courier Company - Rates'!$D$2,
if(and(G86="C",I86="Forward charges"),'Courier Company - Rates'!$F$2,
if(and(G86="D",I86="Forward charges"),'Courier Company - Rates'!$H$2,
if(and(G86="E",I86="Forward charges"),'Courier Company - Rates'!$J$2,
if(and(G86="A",I86="Forward and RTO charges"),'Courier Company - Rates'!$L$2,
if(and(G86="B",I86="Forward and RTO charges"),'Courier Company - Rates'!$N$2,
if(and(G86="C",I86="Forward and RTO charges"),'Courier Company - Rates'!$P$2,
if(and(G86="D",I86="Forward and RTO charges"),'Courier Company - Rates'!$R$2,
'Courier Company - Rates'!$T$2)))))))))</f>
        <v>28.3</v>
      </c>
      <c r="L86" s="1">
        <f t="shared" si="3"/>
        <v>61.3</v>
      </c>
      <c r="M86" s="1">
        <f>iferror(vlookup(A86,'Courier Company - Invoice'!$A:$I,9,0),"NA")</f>
        <v>90.2</v>
      </c>
      <c r="N86" s="1">
        <f t="shared" si="4"/>
        <v>-28.9</v>
      </c>
    </row>
    <row r="87" ht="15.75" customHeight="1">
      <c r="A87" s="1" t="s">
        <v>104</v>
      </c>
      <c r="B87" s="5" t="str">
        <f>iferror(vlookup(A87,'Courier Company - Invoice'!$A:$I,2,0),"NA")</f>
        <v>1091117324346</v>
      </c>
      <c r="C87" s="6">
        <f>round((sumif('Company X - Order Report'!$A$1:$A$401,A87,'Company X - Order Report'!$E$1:$E$401))/1000,2)</f>
        <v>0.49</v>
      </c>
      <c r="D87" s="1">
        <f t="shared" si="1"/>
        <v>0.5</v>
      </c>
      <c r="E87" s="7">
        <f>(sumif('Courier Company - Invoice'!$A$1:$A$125,A87,'Courier Company - Invoice'!$C$1:$C$125))</f>
        <v>2.28</v>
      </c>
      <c r="F87" s="1">
        <f t="shared" si="2"/>
        <v>2.5</v>
      </c>
      <c r="G87" s="1" t="str">
        <f>upper(iferror(vlookup(A87,'Company X - Order Report'!A:G,7,0),"NA"))</f>
        <v>B</v>
      </c>
      <c r="H87" s="1" t="str">
        <f>upper(iferror(vlookup(A87,'Courier Company - Invoice'!A:G,7,0),"NA"))</f>
        <v>D</v>
      </c>
      <c r="I87" s="1" t="str">
        <f>iferror(vlookup(A87,'Company X - Order Report'!$A:$H,8,0),"NA")</f>
        <v>Forward charges</v>
      </c>
      <c r="J87" s="1">
        <f>IF(and(G87="A",I87="Forward charges"),'Courier Company - Rates'!$A$2,
if(and(G87="B",I87="Forward charges"),'Courier Company - Rates'!$C$2,
if(and(G87="C",I87="Forward charges"),'Courier Company - Rates'!$E$2,
if(and(G87="D",I87="Forward charges"),'Courier Company - Rates'!$G$2,
if(and(G87="E",I87="Forward charges"),'Courier Company - Rates'!$I$2,
if(and(G87="A",I87="Forward and RTO charges"),'Courier Company - Rates'!$K$2,
if(and(G87="B",I87="Forward and RTO charges"),'Courier Company - Rates'!$M$2,
if(and(G87="C",I87="Forward and RTO charges"),'Courier Company - Rates'!$O$2,
if(and(G87="D",I87="Forward and RTO charges"),'Courier Company - Rates'!$Q$2,
'Courier Company - Rates'!$S$2)))))))))</f>
        <v>33</v>
      </c>
      <c r="K87" s="1">
        <f>IF(and(G87="A",I87="Forward charges"),'Courier Company - Rates'!$B$2,
if(and(G87="B",I87="Forward charges"),'Courier Company - Rates'!$D$2,
if(and(G87="C",I87="Forward charges"),'Courier Company - Rates'!$F$2,
if(and(G87="D",I87="Forward charges"),'Courier Company - Rates'!$H$2,
if(and(G87="E",I87="Forward charges"),'Courier Company - Rates'!$J$2,
if(and(G87="A",I87="Forward and RTO charges"),'Courier Company - Rates'!$L$2,
if(and(G87="B",I87="Forward and RTO charges"),'Courier Company - Rates'!$N$2,
if(and(G87="C",I87="Forward and RTO charges"),'Courier Company - Rates'!$P$2,
if(and(G87="D",I87="Forward and RTO charges"),'Courier Company - Rates'!$R$2,
'Courier Company - Rates'!$T$2)))))))))</f>
        <v>28.3</v>
      </c>
      <c r="L87" s="1">
        <f t="shared" si="3"/>
        <v>146.2</v>
      </c>
      <c r="M87" s="1">
        <f>iferror(vlookup(A87,'Courier Company - Invoice'!$A:$I,9,0),"NA")</f>
        <v>224.6</v>
      </c>
      <c r="N87" s="1">
        <f t="shared" si="4"/>
        <v>-78.4</v>
      </c>
    </row>
    <row r="88" ht="15.75" customHeight="1">
      <c r="A88" s="1" t="s">
        <v>105</v>
      </c>
      <c r="B88" s="5" t="str">
        <f>iferror(vlookup(A88,'Courier Company - Invoice'!$A:$I,2,0),"NA")</f>
        <v>1091117324206</v>
      </c>
      <c r="C88" s="6">
        <f>round((sumif('Company X - Order Report'!$A$1:$A$401,A88,'Company X - Order Report'!$E$1:$E$401))/1000,2)</f>
        <v>0.5</v>
      </c>
      <c r="D88" s="1">
        <f t="shared" si="1"/>
        <v>0.5</v>
      </c>
      <c r="E88" s="7">
        <f>(sumif('Courier Company - Invoice'!$A$1:$A$125,A88,'Courier Company - Invoice'!$C$1:$C$125))</f>
        <v>0.5</v>
      </c>
      <c r="F88" s="1">
        <f t="shared" si="2"/>
        <v>0.5</v>
      </c>
      <c r="G88" s="1" t="str">
        <f>upper(iferror(vlookup(A88,'Company X - Order Report'!A:G,7,0),"NA"))</f>
        <v>D</v>
      </c>
      <c r="H88" s="1" t="str">
        <f>upper(iferror(vlookup(A88,'Courier Company - Invoice'!A:G,7,0),"NA"))</f>
        <v>D</v>
      </c>
      <c r="I88" s="1" t="str">
        <f>iferror(vlookup(A88,'Company X - Order Report'!$A:$H,8,0),"NA")</f>
        <v>Forward charges</v>
      </c>
      <c r="J88" s="1">
        <f>IF(and(G88="A",I88="Forward charges"),'Courier Company - Rates'!$A$2,
if(and(G88="B",I88="Forward charges"),'Courier Company - Rates'!$C$2,
if(and(G88="C",I88="Forward charges"),'Courier Company - Rates'!$E$2,
if(and(G88="D",I88="Forward charges"),'Courier Company - Rates'!$G$2,
if(and(G88="E",I88="Forward charges"),'Courier Company - Rates'!$I$2,
if(and(G88="A",I88="Forward and RTO charges"),'Courier Company - Rates'!$K$2,
if(and(G88="B",I88="Forward and RTO charges"),'Courier Company - Rates'!$M$2,
if(and(G88="C",I88="Forward and RTO charges"),'Courier Company - Rates'!$O$2,
if(and(G88="D",I88="Forward and RTO charges"),'Courier Company - Rates'!$Q$2,
'Courier Company - Rates'!$S$2)))))))))</f>
        <v>45.4</v>
      </c>
      <c r="K88" s="1">
        <f>IF(and(G88="A",I88="Forward charges"),'Courier Company - Rates'!$B$2,
if(and(G88="B",I88="Forward charges"),'Courier Company - Rates'!$D$2,
if(and(G88="C",I88="Forward charges"),'Courier Company - Rates'!$F$2,
if(and(G88="D",I88="Forward charges"),'Courier Company - Rates'!$H$2,
if(and(G88="E",I88="Forward charges"),'Courier Company - Rates'!$J$2,
if(and(G88="A",I88="Forward and RTO charges"),'Courier Company - Rates'!$L$2,
if(and(G88="B",I88="Forward and RTO charges"),'Courier Company - Rates'!$N$2,
if(and(G88="C",I88="Forward and RTO charges"),'Courier Company - Rates'!$P$2,
if(and(G88="D",I88="Forward and RTO charges"),'Courier Company - Rates'!$R$2,
'Courier Company - Rates'!$T$2)))))))))</f>
        <v>44.8</v>
      </c>
      <c r="L88" s="1">
        <f t="shared" si="3"/>
        <v>45.4</v>
      </c>
      <c r="M88" s="1">
        <f>iferror(vlookup(A88,'Courier Company - Invoice'!$A:$I,9,0),"NA")</f>
        <v>45.4</v>
      </c>
      <c r="N88" s="1">
        <f t="shared" si="4"/>
        <v>0</v>
      </c>
    </row>
    <row r="89" ht="15.75" customHeight="1">
      <c r="A89" s="1" t="s">
        <v>106</v>
      </c>
      <c r="B89" s="5" t="str">
        <f>iferror(vlookup(A89,'Courier Company - Invoice'!$A:$I,2,0),"NA")</f>
        <v>1091117324011</v>
      </c>
      <c r="C89" s="6">
        <f>round((sumif('Company X - Order Report'!$A$1:$A$401,A89,'Company X - Order Report'!$E$1:$E$401))/1000,2)</f>
        <v>0.61</v>
      </c>
      <c r="D89" s="1">
        <f t="shared" si="1"/>
        <v>1</v>
      </c>
      <c r="E89" s="7">
        <f>(sumif('Courier Company - Invoice'!$A$1:$A$125,A89,'Courier Company - Invoice'!$C$1:$C$125))</f>
        <v>0.79</v>
      </c>
      <c r="F89" s="1">
        <f t="shared" si="2"/>
        <v>1</v>
      </c>
      <c r="G89" s="1" t="str">
        <f>upper(iferror(vlookup(A89,'Company X - Order Report'!A:G,7,0),"NA"))</f>
        <v>B</v>
      </c>
      <c r="H89" s="1" t="str">
        <f>upper(iferror(vlookup(A89,'Courier Company - Invoice'!A:G,7,0),"NA"))</f>
        <v>D</v>
      </c>
      <c r="I89" s="1" t="str">
        <f>iferror(vlookup(A89,'Company X - Order Report'!$A:$H,8,0),"NA")</f>
        <v>Forward charges</v>
      </c>
      <c r="J89" s="1">
        <f>IF(and(G89="A",I89="Forward charges"),'Courier Company - Rates'!$A$2,
if(and(G89="B",I89="Forward charges"),'Courier Company - Rates'!$C$2,
if(and(G89="C",I89="Forward charges"),'Courier Company - Rates'!$E$2,
if(and(G89="D",I89="Forward charges"),'Courier Company - Rates'!$G$2,
if(and(G89="E",I89="Forward charges"),'Courier Company - Rates'!$I$2,
if(and(G89="A",I89="Forward and RTO charges"),'Courier Company - Rates'!$K$2,
if(and(G89="B",I89="Forward and RTO charges"),'Courier Company - Rates'!$M$2,
if(and(G89="C",I89="Forward and RTO charges"),'Courier Company - Rates'!$O$2,
if(and(G89="D",I89="Forward and RTO charges"),'Courier Company - Rates'!$Q$2,
'Courier Company - Rates'!$S$2)))))))))</f>
        <v>33</v>
      </c>
      <c r="K89" s="1">
        <f>IF(and(G89="A",I89="Forward charges"),'Courier Company - Rates'!$B$2,
if(and(G89="B",I89="Forward charges"),'Courier Company - Rates'!$D$2,
if(and(G89="C",I89="Forward charges"),'Courier Company - Rates'!$F$2,
if(and(G89="D",I89="Forward charges"),'Courier Company - Rates'!$H$2,
if(and(G89="E",I89="Forward charges"),'Courier Company - Rates'!$J$2,
if(and(G89="A",I89="Forward and RTO charges"),'Courier Company - Rates'!$L$2,
if(and(G89="B",I89="Forward and RTO charges"),'Courier Company - Rates'!$N$2,
if(and(G89="C",I89="Forward and RTO charges"),'Courier Company - Rates'!$P$2,
if(and(G89="D",I89="Forward and RTO charges"),'Courier Company - Rates'!$R$2,
'Courier Company - Rates'!$T$2)))))))))</f>
        <v>28.3</v>
      </c>
      <c r="L89" s="1">
        <f t="shared" si="3"/>
        <v>61.3</v>
      </c>
      <c r="M89" s="1">
        <f>iferror(vlookup(A89,'Courier Company - Invoice'!$A:$I,9,0),"NA")</f>
        <v>90.2</v>
      </c>
      <c r="N89" s="1">
        <f t="shared" si="4"/>
        <v>-28.9</v>
      </c>
    </row>
    <row r="90" ht="15.75" customHeight="1">
      <c r="A90" s="1" t="s">
        <v>107</v>
      </c>
      <c r="B90" s="5" t="str">
        <f>iferror(vlookup(A90,'Courier Company - Invoice'!$A:$I,2,0),"NA")</f>
        <v>1091117323812</v>
      </c>
      <c r="C90" s="6">
        <f>round((sumif('Company X - Order Report'!$A$1:$A$401,A90,'Company X - Order Report'!$E$1:$E$401))/1000,2)</f>
        <v>0.5</v>
      </c>
      <c r="D90" s="1">
        <f t="shared" si="1"/>
        <v>0.5</v>
      </c>
      <c r="E90" s="7">
        <f>(sumif('Courier Company - Invoice'!$A$1:$A$125,A90,'Courier Company - Invoice'!$C$1:$C$125))</f>
        <v>0.5</v>
      </c>
      <c r="F90" s="1">
        <f t="shared" si="2"/>
        <v>0.5</v>
      </c>
      <c r="G90" s="1" t="str">
        <f>upper(iferror(vlookup(A90,'Company X - Order Report'!A:G,7,0),"NA"))</f>
        <v>D</v>
      </c>
      <c r="H90" s="1" t="str">
        <f>upper(iferror(vlookup(A90,'Courier Company - Invoice'!A:G,7,0),"NA"))</f>
        <v>D</v>
      </c>
      <c r="I90" s="1" t="str">
        <f>iferror(vlookup(A90,'Company X - Order Report'!$A:$H,8,0),"NA")</f>
        <v>Forward charges</v>
      </c>
      <c r="J90" s="1">
        <f>IF(and(G90="A",I90="Forward charges"),'Courier Company - Rates'!$A$2,
if(and(G90="B",I90="Forward charges"),'Courier Company - Rates'!$C$2,
if(and(G90="C",I90="Forward charges"),'Courier Company - Rates'!$E$2,
if(and(G90="D",I90="Forward charges"),'Courier Company - Rates'!$G$2,
if(and(G90="E",I90="Forward charges"),'Courier Company - Rates'!$I$2,
if(and(G90="A",I90="Forward and RTO charges"),'Courier Company - Rates'!$K$2,
if(and(G90="B",I90="Forward and RTO charges"),'Courier Company - Rates'!$M$2,
if(and(G90="C",I90="Forward and RTO charges"),'Courier Company - Rates'!$O$2,
if(and(G90="D",I90="Forward and RTO charges"),'Courier Company - Rates'!$Q$2,
'Courier Company - Rates'!$S$2)))))))))</f>
        <v>45.4</v>
      </c>
      <c r="K90" s="1">
        <f>IF(and(G90="A",I90="Forward charges"),'Courier Company - Rates'!$B$2,
if(and(G90="B",I90="Forward charges"),'Courier Company - Rates'!$D$2,
if(and(G90="C",I90="Forward charges"),'Courier Company - Rates'!$F$2,
if(and(G90="D",I90="Forward charges"),'Courier Company - Rates'!$H$2,
if(and(G90="E",I90="Forward charges"),'Courier Company - Rates'!$J$2,
if(and(G90="A",I90="Forward and RTO charges"),'Courier Company - Rates'!$L$2,
if(and(G90="B",I90="Forward and RTO charges"),'Courier Company - Rates'!$N$2,
if(and(G90="C",I90="Forward and RTO charges"),'Courier Company - Rates'!$P$2,
if(and(G90="D",I90="Forward and RTO charges"),'Courier Company - Rates'!$R$2,
'Courier Company - Rates'!$T$2)))))))))</f>
        <v>44.8</v>
      </c>
      <c r="L90" s="1">
        <f t="shared" si="3"/>
        <v>45.4</v>
      </c>
      <c r="M90" s="1">
        <f>iferror(vlookup(A90,'Courier Company - Invoice'!$A:$I,9,0),"NA")</f>
        <v>45.4</v>
      </c>
      <c r="N90" s="1">
        <f t="shared" si="4"/>
        <v>0</v>
      </c>
    </row>
    <row r="91" ht="15.75" customHeight="1">
      <c r="A91" s="1" t="s">
        <v>108</v>
      </c>
      <c r="B91" s="5" t="str">
        <f>iferror(vlookup(A91,'Courier Company - Invoice'!$A:$I,2,0),"NA")</f>
        <v>1091117323215</v>
      </c>
      <c r="C91" s="6">
        <f>round((sumif('Company X - Order Report'!$A$1:$A$401,A91,'Company X - Order Report'!$E$1:$E$401))/1000,2)</f>
        <v>0.5</v>
      </c>
      <c r="D91" s="1">
        <f t="shared" si="1"/>
        <v>0.5</v>
      </c>
      <c r="E91" s="7">
        <f>(sumif('Courier Company - Invoice'!$A$1:$A$125,A91,'Courier Company - Invoice'!$C$1:$C$125))</f>
        <v>0.67</v>
      </c>
      <c r="F91" s="1">
        <f t="shared" si="2"/>
        <v>1</v>
      </c>
      <c r="G91" s="1" t="str">
        <f>upper(iferror(vlookup(A91,'Company X - Order Report'!A:G,7,0),"NA"))</f>
        <v>D</v>
      </c>
      <c r="H91" s="1" t="str">
        <f>upper(iferror(vlookup(A91,'Courier Company - Invoice'!A:G,7,0),"NA"))</f>
        <v>D</v>
      </c>
      <c r="I91" s="1" t="str">
        <f>iferror(vlookup(A91,'Company X - Order Report'!$A:$H,8,0),"NA")</f>
        <v>Forward charges</v>
      </c>
      <c r="J91" s="1">
        <f>IF(and(G91="A",I91="Forward charges"),'Courier Company - Rates'!$A$2,
if(and(G91="B",I91="Forward charges"),'Courier Company - Rates'!$C$2,
if(and(G91="C",I91="Forward charges"),'Courier Company - Rates'!$E$2,
if(and(G91="D",I91="Forward charges"),'Courier Company - Rates'!$G$2,
if(and(G91="E",I91="Forward charges"),'Courier Company - Rates'!$I$2,
if(and(G91="A",I91="Forward and RTO charges"),'Courier Company - Rates'!$K$2,
if(and(G91="B",I91="Forward and RTO charges"),'Courier Company - Rates'!$M$2,
if(and(G91="C",I91="Forward and RTO charges"),'Courier Company - Rates'!$O$2,
if(and(G91="D",I91="Forward and RTO charges"),'Courier Company - Rates'!$Q$2,
'Courier Company - Rates'!$S$2)))))))))</f>
        <v>45.4</v>
      </c>
      <c r="K91" s="1">
        <f>IF(and(G91="A",I91="Forward charges"),'Courier Company - Rates'!$B$2,
if(and(G91="B",I91="Forward charges"),'Courier Company - Rates'!$D$2,
if(and(G91="C",I91="Forward charges"),'Courier Company - Rates'!$F$2,
if(and(G91="D",I91="Forward charges"),'Courier Company - Rates'!$H$2,
if(and(G91="E",I91="Forward charges"),'Courier Company - Rates'!$J$2,
if(and(G91="A",I91="Forward and RTO charges"),'Courier Company - Rates'!$L$2,
if(and(G91="B",I91="Forward and RTO charges"),'Courier Company - Rates'!$N$2,
if(and(G91="C",I91="Forward and RTO charges"),'Courier Company - Rates'!$P$2,
if(and(G91="D",I91="Forward and RTO charges"),'Courier Company - Rates'!$R$2,
'Courier Company - Rates'!$T$2)))))))))</f>
        <v>44.8</v>
      </c>
      <c r="L91" s="1">
        <f t="shared" si="3"/>
        <v>90.2</v>
      </c>
      <c r="M91" s="1">
        <f>iferror(vlookup(A91,'Courier Company - Invoice'!$A:$I,9,0),"NA")</f>
        <v>90.2</v>
      </c>
      <c r="N91" s="1">
        <f t="shared" si="4"/>
        <v>0</v>
      </c>
    </row>
    <row r="92" ht="15.75" customHeight="1">
      <c r="A92" s="1" t="s">
        <v>109</v>
      </c>
      <c r="B92" s="5" t="str">
        <f>iferror(vlookup(A92,'Courier Company - Invoice'!$A:$I,2,0),"NA")</f>
        <v>1091117323112</v>
      </c>
      <c r="C92" s="6">
        <f>round((sumif('Company X - Order Report'!$A$1:$A$401,A92,'Company X - Order Report'!$E$1:$E$401))/1000,2)</f>
        <v>1.17</v>
      </c>
      <c r="D92" s="1">
        <f t="shared" si="1"/>
        <v>1.5</v>
      </c>
      <c r="E92" s="7">
        <f>(sumif('Courier Company - Invoice'!$A$1:$A$125,A92,'Courier Company - Invoice'!$C$1:$C$125))</f>
        <v>1.15</v>
      </c>
      <c r="F92" s="1">
        <f t="shared" si="2"/>
        <v>1.5</v>
      </c>
      <c r="G92" s="1" t="str">
        <f>upper(iferror(vlookup(A92,'Company X - Order Report'!A:G,7,0),"NA"))</f>
        <v>B</v>
      </c>
      <c r="H92" s="1" t="str">
        <f>upper(iferror(vlookup(A92,'Courier Company - Invoice'!A:G,7,0),"NA"))</f>
        <v>B</v>
      </c>
      <c r="I92" s="1" t="str">
        <f>iferror(vlookup(A92,'Company X - Order Report'!$A:$H,8,0),"NA")</f>
        <v>Forward charges</v>
      </c>
      <c r="J92" s="1">
        <f>IF(and(G92="A",I92="Forward charges"),'Courier Company - Rates'!$A$2,
if(and(G92="B",I92="Forward charges"),'Courier Company - Rates'!$C$2,
if(and(G92="C",I92="Forward charges"),'Courier Company - Rates'!$E$2,
if(and(G92="D",I92="Forward charges"),'Courier Company - Rates'!$G$2,
if(and(G92="E",I92="Forward charges"),'Courier Company - Rates'!$I$2,
if(and(G92="A",I92="Forward and RTO charges"),'Courier Company - Rates'!$K$2,
if(and(G92="B",I92="Forward and RTO charges"),'Courier Company - Rates'!$M$2,
if(and(G92="C",I92="Forward and RTO charges"),'Courier Company - Rates'!$O$2,
if(and(G92="D",I92="Forward and RTO charges"),'Courier Company - Rates'!$Q$2,
'Courier Company - Rates'!$S$2)))))))))</f>
        <v>33</v>
      </c>
      <c r="K92" s="1">
        <f>IF(and(G92="A",I92="Forward charges"),'Courier Company - Rates'!$B$2,
if(and(G92="B",I92="Forward charges"),'Courier Company - Rates'!$D$2,
if(and(G92="C",I92="Forward charges"),'Courier Company - Rates'!$F$2,
if(and(G92="D",I92="Forward charges"),'Courier Company - Rates'!$H$2,
if(and(G92="E",I92="Forward charges"),'Courier Company - Rates'!$J$2,
if(and(G92="A",I92="Forward and RTO charges"),'Courier Company - Rates'!$L$2,
if(and(G92="B",I92="Forward and RTO charges"),'Courier Company - Rates'!$N$2,
if(and(G92="C",I92="Forward and RTO charges"),'Courier Company - Rates'!$P$2,
if(and(G92="D",I92="Forward and RTO charges"),'Courier Company - Rates'!$R$2,
'Courier Company - Rates'!$T$2)))))))))</f>
        <v>28.3</v>
      </c>
      <c r="L92" s="1">
        <f t="shared" si="3"/>
        <v>89.6</v>
      </c>
      <c r="M92" s="1">
        <f>iferror(vlookup(A92,'Courier Company - Invoice'!$A:$I,9,0),"NA")</f>
        <v>89.6</v>
      </c>
      <c r="N92" s="1">
        <f t="shared" si="4"/>
        <v>0</v>
      </c>
    </row>
    <row r="93" ht="15.75" customHeight="1">
      <c r="A93" s="1" t="s">
        <v>110</v>
      </c>
      <c r="B93" s="5" t="str">
        <f>iferror(vlookup(A93,'Courier Company - Invoice'!$A:$I,2,0),"NA")</f>
        <v>1091117323005</v>
      </c>
      <c r="C93" s="6">
        <f>round((sumif('Company X - Order Report'!$A$1:$A$401,A93,'Company X - Order Report'!$E$1:$E$401))/1000,2)</f>
        <v>1.46</v>
      </c>
      <c r="D93" s="1">
        <f t="shared" si="1"/>
        <v>1.5</v>
      </c>
      <c r="E93" s="7">
        <f>(sumif('Courier Company - Invoice'!$A$1:$A$125,A93,'Courier Company - Invoice'!$C$1:$C$125))</f>
        <v>1.64</v>
      </c>
      <c r="F93" s="1">
        <f t="shared" si="2"/>
        <v>2</v>
      </c>
      <c r="G93" s="1" t="str">
        <f>upper(iferror(vlookup(A93,'Company X - Order Report'!A:G,7,0),"NA"))</f>
        <v>D</v>
      </c>
      <c r="H93" s="1" t="str">
        <f>upper(iferror(vlookup(A93,'Courier Company - Invoice'!A:G,7,0),"NA"))</f>
        <v>D</v>
      </c>
      <c r="I93" s="1" t="str">
        <f>iferror(vlookup(A93,'Company X - Order Report'!$A:$H,8,0),"NA")</f>
        <v>Forward charges</v>
      </c>
      <c r="J93" s="1">
        <f>IF(and(G93="A",I93="Forward charges"),'Courier Company - Rates'!$A$2,
if(and(G93="B",I93="Forward charges"),'Courier Company - Rates'!$C$2,
if(and(G93="C",I93="Forward charges"),'Courier Company - Rates'!$E$2,
if(and(G93="D",I93="Forward charges"),'Courier Company - Rates'!$G$2,
if(and(G93="E",I93="Forward charges"),'Courier Company - Rates'!$I$2,
if(and(G93="A",I93="Forward and RTO charges"),'Courier Company - Rates'!$K$2,
if(and(G93="B",I93="Forward and RTO charges"),'Courier Company - Rates'!$M$2,
if(and(G93="C",I93="Forward and RTO charges"),'Courier Company - Rates'!$O$2,
if(and(G93="D",I93="Forward and RTO charges"),'Courier Company - Rates'!$Q$2,
'Courier Company - Rates'!$S$2)))))))))</f>
        <v>45.4</v>
      </c>
      <c r="K93" s="1">
        <f>IF(and(G93="A",I93="Forward charges"),'Courier Company - Rates'!$B$2,
if(and(G93="B",I93="Forward charges"),'Courier Company - Rates'!$D$2,
if(and(G93="C",I93="Forward charges"),'Courier Company - Rates'!$F$2,
if(and(G93="D",I93="Forward charges"),'Courier Company - Rates'!$H$2,
if(and(G93="E",I93="Forward charges"),'Courier Company - Rates'!$J$2,
if(and(G93="A",I93="Forward and RTO charges"),'Courier Company - Rates'!$L$2,
if(and(G93="B",I93="Forward and RTO charges"),'Courier Company - Rates'!$N$2,
if(and(G93="C",I93="Forward and RTO charges"),'Courier Company - Rates'!$P$2,
if(and(G93="D",I93="Forward and RTO charges"),'Courier Company - Rates'!$R$2,
'Courier Company - Rates'!$T$2)))))))))</f>
        <v>44.8</v>
      </c>
      <c r="L93" s="1">
        <f t="shared" si="3"/>
        <v>179.8</v>
      </c>
      <c r="M93" s="1">
        <f>iferror(vlookup(A93,'Courier Company - Invoice'!$A:$I,9,0),"NA")</f>
        <v>179.8</v>
      </c>
      <c r="N93" s="1">
        <f t="shared" si="4"/>
        <v>0</v>
      </c>
    </row>
    <row r="94" ht="15.75" customHeight="1">
      <c r="A94" s="1" t="s">
        <v>111</v>
      </c>
      <c r="B94" s="5" t="str">
        <f>iferror(vlookup(A94,'Courier Company - Invoice'!$A:$I,2,0),"NA")</f>
        <v>1091117229345</v>
      </c>
      <c r="C94" s="6">
        <f>round((sumif('Company X - Order Report'!$A$1:$A$401,A94,'Company X - Order Report'!$E$1:$E$401))/1000,2)</f>
        <v>0.24</v>
      </c>
      <c r="D94" s="1">
        <f t="shared" si="1"/>
        <v>0.5</v>
      </c>
      <c r="E94" s="7">
        <f>(sumif('Courier Company - Invoice'!$A$1:$A$125,A94,'Courier Company - Invoice'!$C$1:$C$125))</f>
        <v>0.15</v>
      </c>
      <c r="F94" s="1">
        <f t="shared" si="2"/>
        <v>0.5</v>
      </c>
      <c r="G94" s="1" t="str">
        <f>upper(iferror(vlookup(A94,'Company X - Order Report'!A:G,7,0),"NA"))</f>
        <v>D</v>
      </c>
      <c r="H94" s="1" t="str">
        <f>upper(iferror(vlookup(A94,'Courier Company - Invoice'!A:G,7,0),"NA"))</f>
        <v>D</v>
      </c>
      <c r="I94" s="1" t="str">
        <f>iferror(vlookup(A94,'Company X - Order Report'!$A:$H,8,0),"NA")</f>
        <v>Forward charges</v>
      </c>
      <c r="J94" s="1">
        <f>IF(and(G94="A",I94="Forward charges"),'Courier Company - Rates'!$A$2,
if(and(G94="B",I94="Forward charges"),'Courier Company - Rates'!$C$2,
if(and(G94="C",I94="Forward charges"),'Courier Company - Rates'!$E$2,
if(and(G94="D",I94="Forward charges"),'Courier Company - Rates'!$G$2,
if(and(G94="E",I94="Forward charges"),'Courier Company - Rates'!$I$2,
if(and(G94="A",I94="Forward and RTO charges"),'Courier Company - Rates'!$K$2,
if(and(G94="B",I94="Forward and RTO charges"),'Courier Company - Rates'!$M$2,
if(and(G94="C",I94="Forward and RTO charges"),'Courier Company - Rates'!$O$2,
if(and(G94="D",I94="Forward and RTO charges"),'Courier Company - Rates'!$Q$2,
'Courier Company - Rates'!$S$2)))))))))</f>
        <v>45.4</v>
      </c>
      <c r="K94" s="1">
        <f>IF(and(G94="A",I94="Forward charges"),'Courier Company - Rates'!$B$2,
if(and(G94="B",I94="Forward charges"),'Courier Company - Rates'!$D$2,
if(and(G94="C",I94="Forward charges"),'Courier Company - Rates'!$F$2,
if(and(G94="D",I94="Forward charges"),'Courier Company - Rates'!$H$2,
if(and(G94="E",I94="Forward charges"),'Courier Company - Rates'!$J$2,
if(and(G94="A",I94="Forward and RTO charges"),'Courier Company - Rates'!$L$2,
if(and(G94="B",I94="Forward and RTO charges"),'Courier Company - Rates'!$N$2,
if(and(G94="C",I94="Forward and RTO charges"),'Courier Company - Rates'!$P$2,
if(and(G94="D",I94="Forward and RTO charges"),'Courier Company - Rates'!$R$2,
'Courier Company - Rates'!$T$2)))))))))</f>
        <v>44.8</v>
      </c>
      <c r="L94" s="1">
        <f t="shared" si="3"/>
        <v>45.4</v>
      </c>
      <c r="M94" s="1">
        <f>iferror(vlookup(A94,'Courier Company - Invoice'!$A:$I,9,0),"NA")</f>
        <v>45.4</v>
      </c>
      <c r="N94" s="1">
        <f t="shared" si="4"/>
        <v>0</v>
      </c>
    </row>
    <row r="95" ht="15.75" customHeight="1">
      <c r="A95" s="1" t="s">
        <v>112</v>
      </c>
      <c r="B95" s="5" t="str">
        <f>iferror(vlookup(A95,'Courier Company - Invoice'!$A:$I,2,0),"NA")</f>
        <v>1091117229290</v>
      </c>
      <c r="C95" s="6">
        <f>round((sumif('Company X - Order Report'!$A$1:$A$401,A95,'Company X - Order Report'!$E$1:$E$401))/1000,2)</f>
        <v>0.5</v>
      </c>
      <c r="D95" s="1">
        <f t="shared" si="1"/>
        <v>0.5</v>
      </c>
      <c r="E95" s="7">
        <f>(sumif('Courier Company - Invoice'!$A$1:$A$125,A95,'Courier Company - Invoice'!$C$1:$C$125))</f>
        <v>0.68</v>
      </c>
      <c r="F95" s="1">
        <f t="shared" si="2"/>
        <v>1</v>
      </c>
      <c r="G95" s="1" t="str">
        <f>upper(iferror(vlookup(A95,'Company X - Order Report'!A:G,7,0),"NA"))</f>
        <v>D</v>
      </c>
      <c r="H95" s="1" t="str">
        <f>upper(iferror(vlookup(A95,'Courier Company - Invoice'!A:G,7,0),"NA"))</f>
        <v>D</v>
      </c>
      <c r="I95" s="1" t="str">
        <f>iferror(vlookup(A95,'Company X - Order Report'!$A:$H,8,0),"NA")</f>
        <v>Forward charges</v>
      </c>
      <c r="J95" s="1">
        <f>IF(and(G95="A",I95="Forward charges"),'Courier Company - Rates'!$A$2,
if(and(G95="B",I95="Forward charges"),'Courier Company - Rates'!$C$2,
if(and(G95="C",I95="Forward charges"),'Courier Company - Rates'!$E$2,
if(and(G95="D",I95="Forward charges"),'Courier Company - Rates'!$G$2,
if(and(G95="E",I95="Forward charges"),'Courier Company - Rates'!$I$2,
if(and(G95="A",I95="Forward and RTO charges"),'Courier Company - Rates'!$K$2,
if(and(G95="B",I95="Forward and RTO charges"),'Courier Company - Rates'!$M$2,
if(and(G95="C",I95="Forward and RTO charges"),'Courier Company - Rates'!$O$2,
if(and(G95="D",I95="Forward and RTO charges"),'Courier Company - Rates'!$Q$2,
'Courier Company - Rates'!$S$2)))))))))</f>
        <v>45.4</v>
      </c>
      <c r="K95" s="1">
        <f>IF(and(G95="A",I95="Forward charges"),'Courier Company - Rates'!$B$2,
if(and(G95="B",I95="Forward charges"),'Courier Company - Rates'!$D$2,
if(and(G95="C",I95="Forward charges"),'Courier Company - Rates'!$F$2,
if(and(G95="D",I95="Forward charges"),'Courier Company - Rates'!$H$2,
if(and(G95="E",I95="Forward charges"),'Courier Company - Rates'!$J$2,
if(and(G95="A",I95="Forward and RTO charges"),'Courier Company - Rates'!$L$2,
if(and(G95="B",I95="Forward and RTO charges"),'Courier Company - Rates'!$N$2,
if(and(G95="C",I95="Forward and RTO charges"),'Courier Company - Rates'!$P$2,
if(and(G95="D",I95="Forward and RTO charges"),'Courier Company - Rates'!$R$2,
'Courier Company - Rates'!$T$2)))))))))</f>
        <v>44.8</v>
      </c>
      <c r="L95" s="1">
        <f t="shared" si="3"/>
        <v>90.2</v>
      </c>
      <c r="M95" s="1">
        <f>iferror(vlookup(A95,'Courier Company - Invoice'!$A:$I,9,0),"NA")</f>
        <v>90.2</v>
      </c>
      <c r="N95" s="1">
        <f t="shared" si="4"/>
        <v>0</v>
      </c>
    </row>
    <row r="96" ht="15.75" customHeight="1">
      <c r="A96" s="1" t="s">
        <v>113</v>
      </c>
      <c r="B96" s="5" t="str">
        <f>iferror(vlookup(A96,'Courier Company - Invoice'!$A:$I,2,0),"NA")</f>
        <v>1091117229183</v>
      </c>
      <c r="C96" s="6">
        <f>round((sumif('Company X - Order Report'!$A$1:$A$401,A96,'Company X - Order Report'!$E$1:$E$401))/1000,2)</f>
        <v>0.5</v>
      </c>
      <c r="D96" s="1">
        <f t="shared" si="1"/>
        <v>0.5</v>
      </c>
      <c r="E96" s="7">
        <f>(sumif('Courier Company - Invoice'!$A$1:$A$125,A96,'Courier Company - Invoice'!$C$1:$C$125))</f>
        <v>0.68</v>
      </c>
      <c r="F96" s="1">
        <f t="shared" si="2"/>
        <v>1</v>
      </c>
      <c r="G96" s="1" t="str">
        <f>upper(iferror(vlookup(A96,'Company X - Order Report'!A:G,7,0),"NA"))</f>
        <v>B</v>
      </c>
      <c r="H96" s="1" t="str">
        <f>upper(iferror(vlookup(A96,'Courier Company - Invoice'!A:G,7,0),"NA"))</f>
        <v>D</v>
      </c>
      <c r="I96" s="1" t="str">
        <f>iferror(vlookup(A96,'Company X - Order Report'!$A:$H,8,0),"NA")</f>
        <v>Forward charges</v>
      </c>
      <c r="J96" s="1">
        <f>IF(and(G96="A",I96="Forward charges"),'Courier Company - Rates'!$A$2,
if(and(G96="B",I96="Forward charges"),'Courier Company - Rates'!$C$2,
if(and(G96="C",I96="Forward charges"),'Courier Company - Rates'!$E$2,
if(and(G96="D",I96="Forward charges"),'Courier Company - Rates'!$G$2,
if(and(G96="E",I96="Forward charges"),'Courier Company - Rates'!$I$2,
if(and(G96="A",I96="Forward and RTO charges"),'Courier Company - Rates'!$K$2,
if(and(G96="B",I96="Forward and RTO charges"),'Courier Company - Rates'!$M$2,
if(and(G96="C",I96="Forward and RTO charges"),'Courier Company - Rates'!$O$2,
if(and(G96="D",I96="Forward and RTO charges"),'Courier Company - Rates'!$Q$2,
'Courier Company - Rates'!$S$2)))))))))</f>
        <v>33</v>
      </c>
      <c r="K96" s="1">
        <f>IF(and(G96="A",I96="Forward charges"),'Courier Company - Rates'!$B$2,
if(and(G96="B",I96="Forward charges"),'Courier Company - Rates'!$D$2,
if(and(G96="C",I96="Forward charges"),'Courier Company - Rates'!$F$2,
if(and(G96="D",I96="Forward charges"),'Courier Company - Rates'!$H$2,
if(and(G96="E",I96="Forward charges"),'Courier Company - Rates'!$J$2,
if(and(G96="A",I96="Forward and RTO charges"),'Courier Company - Rates'!$L$2,
if(and(G96="B",I96="Forward and RTO charges"),'Courier Company - Rates'!$N$2,
if(and(G96="C",I96="Forward and RTO charges"),'Courier Company - Rates'!$P$2,
if(and(G96="D",I96="Forward and RTO charges"),'Courier Company - Rates'!$R$2,
'Courier Company - Rates'!$T$2)))))))))</f>
        <v>28.3</v>
      </c>
      <c r="L96" s="1">
        <f t="shared" si="3"/>
        <v>61.3</v>
      </c>
      <c r="M96" s="1">
        <f>iferror(vlookup(A96,'Courier Company - Invoice'!$A:$I,9,0),"NA")</f>
        <v>90.2</v>
      </c>
      <c r="N96" s="1">
        <f t="shared" si="4"/>
        <v>-28.9</v>
      </c>
    </row>
    <row r="97" ht="15.75" customHeight="1">
      <c r="A97" s="1" t="s">
        <v>114</v>
      </c>
      <c r="B97" s="5" t="str">
        <f>iferror(vlookup(A97,'Courier Company - Invoice'!$A:$I,2,0),"NA")</f>
        <v>1091117229776</v>
      </c>
      <c r="C97" s="6">
        <f>round((sumif('Company X - Order Report'!$A$1:$A$401,A97,'Company X - Order Report'!$E$1:$E$401))/1000,2)</f>
        <v>0.84</v>
      </c>
      <c r="D97" s="1">
        <f t="shared" si="1"/>
        <v>1</v>
      </c>
      <c r="E97" s="7">
        <f>(sumif('Courier Company - Invoice'!$A$1:$A$125,A97,'Courier Company - Invoice'!$C$1:$C$125))</f>
        <v>1</v>
      </c>
      <c r="F97" s="1">
        <f t="shared" si="2"/>
        <v>1</v>
      </c>
      <c r="G97" s="1" t="str">
        <f>upper(iferror(vlookup(A97,'Company X - Order Report'!A:G,7,0),"NA"))</f>
        <v>B</v>
      </c>
      <c r="H97" s="1" t="str">
        <f>upper(iferror(vlookup(A97,'Courier Company - Invoice'!A:G,7,0),"NA"))</f>
        <v>B</v>
      </c>
      <c r="I97" s="1" t="str">
        <f>iferror(vlookup(A97,'Company X - Order Report'!$A:$H,8,0),"NA")</f>
        <v>Forward charges</v>
      </c>
      <c r="J97" s="1">
        <f>IF(and(G97="A",I97="Forward charges"),'Courier Company - Rates'!$A$2,
if(and(G97="B",I97="Forward charges"),'Courier Company - Rates'!$C$2,
if(and(G97="C",I97="Forward charges"),'Courier Company - Rates'!$E$2,
if(and(G97="D",I97="Forward charges"),'Courier Company - Rates'!$G$2,
if(and(G97="E",I97="Forward charges"),'Courier Company - Rates'!$I$2,
if(and(G97="A",I97="Forward and RTO charges"),'Courier Company - Rates'!$K$2,
if(and(G97="B",I97="Forward and RTO charges"),'Courier Company - Rates'!$M$2,
if(and(G97="C",I97="Forward and RTO charges"),'Courier Company - Rates'!$O$2,
if(and(G97="D",I97="Forward and RTO charges"),'Courier Company - Rates'!$Q$2,
'Courier Company - Rates'!$S$2)))))))))</f>
        <v>33</v>
      </c>
      <c r="K97" s="1">
        <f>IF(and(G97="A",I97="Forward charges"),'Courier Company - Rates'!$B$2,
if(and(G97="B",I97="Forward charges"),'Courier Company - Rates'!$D$2,
if(and(G97="C",I97="Forward charges"),'Courier Company - Rates'!$F$2,
if(and(G97="D",I97="Forward charges"),'Courier Company - Rates'!$H$2,
if(and(G97="E",I97="Forward charges"),'Courier Company - Rates'!$J$2,
if(and(G97="A",I97="Forward and RTO charges"),'Courier Company - Rates'!$L$2,
if(and(G97="B",I97="Forward and RTO charges"),'Courier Company - Rates'!$N$2,
if(and(G97="C",I97="Forward and RTO charges"),'Courier Company - Rates'!$P$2,
if(and(G97="D",I97="Forward and RTO charges"),'Courier Company - Rates'!$R$2,
'Courier Company - Rates'!$T$2)))))))))</f>
        <v>28.3</v>
      </c>
      <c r="L97" s="1">
        <f t="shared" si="3"/>
        <v>61.3</v>
      </c>
      <c r="M97" s="1">
        <f>iferror(vlookup(A97,'Courier Company - Invoice'!$A:$I,9,0),"NA")</f>
        <v>61.3</v>
      </c>
      <c r="N97" s="1">
        <f t="shared" si="4"/>
        <v>0</v>
      </c>
    </row>
    <row r="98" ht="15.75" customHeight="1">
      <c r="A98" s="1" t="s">
        <v>115</v>
      </c>
      <c r="B98" s="5" t="str">
        <f>iferror(vlookup(A98,'Courier Company - Invoice'!$A:$I,2,0),"NA")</f>
        <v>1091117228192</v>
      </c>
      <c r="C98" s="6">
        <f>round((sumif('Company X - Order Report'!$A$1:$A$401,A98,'Company X - Order Report'!$E$1:$E$401))/1000,2)</f>
        <v>0.5</v>
      </c>
      <c r="D98" s="1">
        <f t="shared" si="1"/>
        <v>0.5</v>
      </c>
      <c r="E98" s="7">
        <f>(sumif('Courier Company - Invoice'!$A$1:$A$125,A98,'Courier Company - Invoice'!$C$1:$C$125))</f>
        <v>0.69</v>
      </c>
      <c r="F98" s="1">
        <f t="shared" si="2"/>
        <v>1</v>
      </c>
      <c r="G98" s="1" t="str">
        <f>upper(iferror(vlookup(A98,'Company X - Order Report'!A:G,7,0),"NA"))</f>
        <v>B</v>
      </c>
      <c r="H98" s="1" t="str">
        <f>upper(iferror(vlookup(A98,'Courier Company - Invoice'!A:G,7,0),"NA"))</f>
        <v>D</v>
      </c>
      <c r="I98" s="1" t="str">
        <f>iferror(vlookup(A98,'Company X - Order Report'!$A:$H,8,0),"NA")</f>
        <v>Forward charges</v>
      </c>
      <c r="J98" s="1">
        <f>IF(and(G98="A",I98="Forward charges"),'Courier Company - Rates'!$A$2,
if(and(G98="B",I98="Forward charges"),'Courier Company - Rates'!$C$2,
if(and(G98="C",I98="Forward charges"),'Courier Company - Rates'!$E$2,
if(and(G98="D",I98="Forward charges"),'Courier Company - Rates'!$G$2,
if(and(G98="E",I98="Forward charges"),'Courier Company - Rates'!$I$2,
if(and(G98="A",I98="Forward and RTO charges"),'Courier Company - Rates'!$K$2,
if(and(G98="B",I98="Forward and RTO charges"),'Courier Company - Rates'!$M$2,
if(and(G98="C",I98="Forward and RTO charges"),'Courier Company - Rates'!$O$2,
if(and(G98="D",I98="Forward and RTO charges"),'Courier Company - Rates'!$Q$2,
'Courier Company - Rates'!$S$2)))))))))</f>
        <v>33</v>
      </c>
      <c r="K98" s="1">
        <f>IF(and(G98="A",I98="Forward charges"),'Courier Company - Rates'!$B$2,
if(and(G98="B",I98="Forward charges"),'Courier Company - Rates'!$D$2,
if(and(G98="C",I98="Forward charges"),'Courier Company - Rates'!$F$2,
if(and(G98="D",I98="Forward charges"),'Courier Company - Rates'!$H$2,
if(and(G98="E",I98="Forward charges"),'Courier Company - Rates'!$J$2,
if(and(G98="A",I98="Forward and RTO charges"),'Courier Company - Rates'!$L$2,
if(and(G98="B",I98="Forward and RTO charges"),'Courier Company - Rates'!$N$2,
if(and(G98="C",I98="Forward and RTO charges"),'Courier Company - Rates'!$P$2,
if(and(G98="D",I98="Forward and RTO charges"),'Courier Company - Rates'!$R$2,
'Courier Company - Rates'!$T$2)))))))))</f>
        <v>28.3</v>
      </c>
      <c r="L98" s="1">
        <f t="shared" si="3"/>
        <v>61.3</v>
      </c>
      <c r="M98" s="1">
        <f>iferror(vlookup(A98,'Courier Company - Invoice'!$A:$I,9,0),"NA")</f>
        <v>90.2</v>
      </c>
      <c r="N98" s="1">
        <f t="shared" si="4"/>
        <v>-28.9</v>
      </c>
    </row>
    <row r="99" ht="15.75" customHeight="1">
      <c r="A99" s="1" t="s">
        <v>116</v>
      </c>
      <c r="B99" s="5" t="str">
        <f>iferror(vlookup(A99,'Courier Company - Invoice'!$A:$I,2,0),"NA")</f>
        <v>1091117228133</v>
      </c>
      <c r="C99" s="6">
        <f>round((sumif('Company X - Order Report'!$A$1:$A$401,A99,'Company X - Order Report'!$E$1:$E$401))/1000,2)</f>
        <v>0.13</v>
      </c>
      <c r="D99" s="1">
        <f t="shared" si="1"/>
        <v>0.5</v>
      </c>
      <c r="E99" s="7">
        <f>(sumif('Courier Company - Invoice'!$A$1:$A$125,A99,'Courier Company - Invoice'!$C$1:$C$125))</f>
        <v>0.59</v>
      </c>
      <c r="F99" s="1">
        <f t="shared" si="2"/>
        <v>1</v>
      </c>
      <c r="G99" s="1" t="str">
        <f>upper(iferror(vlookup(A99,'Company X - Order Report'!A:G,7,0),"NA"))</f>
        <v>B</v>
      </c>
      <c r="H99" s="1" t="str">
        <f>upper(iferror(vlookup(A99,'Courier Company - Invoice'!A:G,7,0),"NA"))</f>
        <v>D</v>
      </c>
      <c r="I99" s="1" t="str">
        <f>iferror(vlookup(A99,'Company X - Order Report'!$A:$H,8,0),"NA")</f>
        <v>Forward charges</v>
      </c>
      <c r="J99" s="1">
        <f>IF(and(G99="A",I99="Forward charges"),'Courier Company - Rates'!$A$2,
if(and(G99="B",I99="Forward charges"),'Courier Company - Rates'!$C$2,
if(and(G99="C",I99="Forward charges"),'Courier Company - Rates'!$E$2,
if(and(G99="D",I99="Forward charges"),'Courier Company - Rates'!$G$2,
if(and(G99="E",I99="Forward charges"),'Courier Company - Rates'!$I$2,
if(and(G99="A",I99="Forward and RTO charges"),'Courier Company - Rates'!$K$2,
if(and(G99="B",I99="Forward and RTO charges"),'Courier Company - Rates'!$M$2,
if(and(G99="C",I99="Forward and RTO charges"),'Courier Company - Rates'!$O$2,
if(and(G99="D",I99="Forward and RTO charges"),'Courier Company - Rates'!$Q$2,
'Courier Company - Rates'!$S$2)))))))))</f>
        <v>33</v>
      </c>
      <c r="K99" s="1">
        <f>IF(and(G99="A",I99="Forward charges"),'Courier Company - Rates'!$B$2,
if(and(G99="B",I99="Forward charges"),'Courier Company - Rates'!$D$2,
if(and(G99="C",I99="Forward charges"),'Courier Company - Rates'!$F$2,
if(and(G99="D",I99="Forward charges"),'Courier Company - Rates'!$H$2,
if(and(G99="E",I99="Forward charges"),'Courier Company - Rates'!$J$2,
if(and(G99="A",I99="Forward and RTO charges"),'Courier Company - Rates'!$L$2,
if(and(G99="B",I99="Forward and RTO charges"),'Courier Company - Rates'!$N$2,
if(and(G99="C",I99="Forward and RTO charges"),'Courier Company - Rates'!$P$2,
if(and(G99="D",I99="Forward and RTO charges"),'Courier Company - Rates'!$R$2,
'Courier Company - Rates'!$T$2)))))))))</f>
        <v>28.3</v>
      </c>
      <c r="L99" s="1">
        <f t="shared" si="3"/>
        <v>61.3</v>
      </c>
      <c r="M99" s="1">
        <f>iferror(vlookup(A99,'Courier Company - Invoice'!$A:$I,9,0),"NA")</f>
        <v>90.2</v>
      </c>
      <c r="N99" s="1">
        <f t="shared" si="4"/>
        <v>-28.9</v>
      </c>
    </row>
    <row r="100" ht="15.75" customHeight="1">
      <c r="A100" s="1" t="s">
        <v>117</v>
      </c>
      <c r="B100" s="5" t="str">
        <f>iferror(vlookup(A100,'Courier Company - Invoice'!$A:$I,2,0),"NA")</f>
        <v>1091117227816</v>
      </c>
      <c r="C100" s="6">
        <f>round((sumif('Company X - Order Report'!$A$1:$A$401,A100,'Company X - Order Report'!$E$1:$E$401))/1000,2)</f>
        <v>0.36</v>
      </c>
      <c r="D100" s="1">
        <f t="shared" si="1"/>
        <v>0.5</v>
      </c>
      <c r="E100" s="7">
        <f>(sumif('Courier Company - Invoice'!$A$1:$A$125,A100,'Courier Company - Invoice'!$C$1:$C$125))</f>
        <v>1.35</v>
      </c>
      <c r="F100" s="1">
        <f t="shared" si="2"/>
        <v>1.5</v>
      </c>
      <c r="G100" s="1" t="str">
        <f>upper(iferror(vlookup(A100,'Company X - Order Report'!A:G,7,0),"NA"))</f>
        <v>B</v>
      </c>
      <c r="H100" s="1" t="str">
        <f>upper(iferror(vlookup(A100,'Courier Company - Invoice'!A:G,7,0),"NA"))</f>
        <v>B</v>
      </c>
      <c r="I100" s="1" t="str">
        <f>iferror(vlookup(A100,'Company X - Order Report'!$A:$H,8,0),"NA")</f>
        <v>Forward charges</v>
      </c>
      <c r="J100" s="1">
        <f>IF(and(G100="A",I100="Forward charges"),'Courier Company - Rates'!$A$2,
if(and(G100="B",I100="Forward charges"),'Courier Company - Rates'!$C$2,
if(and(G100="C",I100="Forward charges"),'Courier Company - Rates'!$E$2,
if(and(G100="D",I100="Forward charges"),'Courier Company - Rates'!$G$2,
if(and(G100="E",I100="Forward charges"),'Courier Company - Rates'!$I$2,
if(and(G100="A",I100="Forward and RTO charges"),'Courier Company - Rates'!$K$2,
if(and(G100="B",I100="Forward and RTO charges"),'Courier Company - Rates'!$M$2,
if(and(G100="C",I100="Forward and RTO charges"),'Courier Company - Rates'!$O$2,
if(and(G100="D",I100="Forward and RTO charges"),'Courier Company - Rates'!$Q$2,
'Courier Company - Rates'!$S$2)))))))))</f>
        <v>33</v>
      </c>
      <c r="K100" s="1">
        <f>IF(and(G100="A",I100="Forward charges"),'Courier Company - Rates'!$B$2,
if(and(G100="B",I100="Forward charges"),'Courier Company - Rates'!$D$2,
if(and(G100="C",I100="Forward charges"),'Courier Company - Rates'!$F$2,
if(and(G100="D",I100="Forward charges"),'Courier Company - Rates'!$H$2,
if(and(G100="E",I100="Forward charges"),'Courier Company - Rates'!$J$2,
if(and(G100="A",I100="Forward and RTO charges"),'Courier Company - Rates'!$L$2,
if(and(G100="B",I100="Forward and RTO charges"),'Courier Company - Rates'!$N$2,
if(and(G100="C",I100="Forward and RTO charges"),'Courier Company - Rates'!$P$2,
if(and(G100="D",I100="Forward and RTO charges"),'Courier Company - Rates'!$R$2,
'Courier Company - Rates'!$T$2)))))))))</f>
        <v>28.3</v>
      </c>
      <c r="L100" s="1">
        <f t="shared" si="3"/>
        <v>89.6</v>
      </c>
      <c r="M100" s="1">
        <f>iferror(vlookup(A100,'Courier Company - Invoice'!$A:$I,9,0),"NA")</f>
        <v>89.6</v>
      </c>
      <c r="N100" s="1">
        <f t="shared" si="4"/>
        <v>0</v>
      </c>
    </row>
    <row r="101" ht="15.75" customHeight="1">
      <c r="A101" s="1" t="s">
        <v>118</v>
      </c>
      <c r="B101" s="5" t="str">
        <f>iferror(vlookup(A101,'Courier Company - Invoice'!$A:$I,2,0),"NA")</f>
        <v>1091117227573</v>
      </c>
      <c r="C101" s="6">
        <f>round((sumif('Company X - Order Report'!$A$1:$A$401,A101,'Company X - Order Report'!$E$1:$E$401))/1000,2)</f>
        <v>0.61</v>
      </c>
      <c r="D101" s="1">
        <f t="shared" si="1"/>
        <v>1</v>
      </c>
      <c r="E101" s="7">
        <f>(sumif('Courier Company - Invoice'!$A$1:$A$125,A101,'Courier Company - Invoice'!$C$1:$C$125))</f>
        <v>2.86</v>
      </c>
      <c r="F101" s="1">
        <f t="shared" si="2"/>
        <v>3</v>
      </c>
      <c r="G101" s="1" t="str">
        <f>upper(iferror(vlookup(A101,'Company X - Order Report'!A:G,7,0),"NA"))</f>
        <v>B</v>
      </c>
      <c r="H101" s="1" t="str">
        <f>upper(iferror(vlookup(A101,'Courier Company - Invoice'!A:G,7,0),"NA"))</f>
        <v>B</v>
      </c>
      <c r="I101" s="1" t="str">
        <f>iferror(vlookup(A101,'Company X - Order Report'!$A:$H,8,0),"NA")</f>
        <v>Forward charges</v>
      </c>
      <c r="J101" s="1">
        <f>IF(and(G101="A",I101="Forward charges"),'Courier Company - Rates'!$A$2,
if(and(G101="B",I101="Forward charges"),'Courier Company - Rates'!$C$2,
if(and(G101="C",I101="Forward charges"),'Courier Company - Rates'!$E$2,
if(and(G101="D",I101="Forward charges"),'Courier Company - Rates'!$G$2,
if(and(G101="E",I101="Forward charges"),'Courier Company - Rates'!$I$2,
if(and(G101="A",I101="Forward and RTO charges"),'Courier Company - Rates'!$K$2,
if(and(G101="B",I101="Forward and RTO charges"),'Courier Company - Rates'!$M$2,
if(and(G101="C",I101="Forward and RTO charges"),'Courier Company - Rates'!$O$2,
if(and(G101="D",I101="Forward and RTO charges"),'Courier Company - Rates'!$Q$2,
'Courier Company - Rates'!$S$2)))))))))</f>
        <v>33</v>
      </c>
      <c r="K101" s="1">
        <f>IF(and(G101="A",I101="Forward charges"),'Courier Company - Rates'!$B$2,
if(and(G101="B",I101="Forward charges"),'Courier Company - Rates'!$D$2,
if(and(G101="C",I101="Forward charges"),'Courier Company - Rates'!$F$2,
if(and(G101="D",I101="Forward charges"),'Courier Company - Rates'!$H$2,
if(and(G101="E",I101="Forward charges"),'Courier Company - Rates'!$J$2,
if(and(G101="A",I101="Forward and RTO charges"),'Courier Company - Rates'!$L$2,
if(and(G101="B",I101="Forward and RTO charges"),'Courier Company - Rates'!$N$2,
if(and(G101="C",I101="Forward and RTO charges"),'Courier Company - Rates'!$P$2,
if(and(G101="D",I101="Forward and RTO charges"),'Courier Company - Rates'!$R$2,
'Courier Company - Rates'!$T$2)))))))))</f>
        <v>28.3</v>
      </c>
      <c r="L101" s="1">
        <f t="shared" si="3"/>
        <v>174.5</v>
      </c>
      <c r="M101" s="1">
        <f>iferror(vlookup(A101,'Courier Company - Invoice'!$A:$I,9,0),"NA")</f>
        <v>174.5</v>
      </c>
      <c r="N101" s="1">
        <f t="shared" si="4"/>
        <v>0</v>
      </c>
    </row>
    <row r="102" ht="15.75" customHeight="1">
      <c r="A102" s="1" t="s">
        <v>119</v>
      </c>
      <c r="B102" s="5" t="str">
        <f>iferror(vlookup(A102,'Courier Company - Invoice'!$A:$I,2,0),"NA")</f>
        <v>1091117227116</v>
      </c>
      <c r="C102" s="6">
        <f>round((sumif('Company X - Order Report'!$A$1:$A$401,A102,'Company X - Order Report'!$E$1:$E$401))/1000,2)</f>
        <v>0.84</v>
      </c>
      <c r="D102" s="1">
        <f t="shared" si="1"/>
        <v>1</v>
      </c>
      <c r="E102" s="7">
        <f>(sumif('Courier Company - Invoice'!$A$1:$A$125,A102,'Courier Company - Invoice'!$C$1:$C$125))</f>
        <v>1.02</v>
      </c>
      <c r="F102" s="1">
        <f t="shared" si="2"/>
        <v>1.5</v>
      </c>
      <c r="G102" s="1" t="str">
        <f>upper(iferror(vlookup(A102,'Company X - Order Report'!A:G,7,0),"NA"))</f>
        <v>B</v>
      </c>
      <c r="H102" s="1" t="str">
        <f>upper(iferror(vlookup(A102,'Courier Company - Invoice'!A:G,7,0),"NA"))</f>
        <v>D</v>
      </c>
      <c r="I102" s="1" t="str">
        <f>iferror(vlookup(A102,'Company X - Order Report'!$A:$H,8,0),"NA")</f>
        <v>Forward charges</v>
      </c>
      <c r="J102" s="1">
        <f>IF(and(G102="A",I102="Forward charges"),'Courier Company - Rates'!$A$2,
if(and(G102="B",I102="Forward charges"),'Courier Company - Rates'!$C$2,
if(and(G102="C",I102="Forward charges"),'Courier Company - Rates'!$E$2,
if(and(G102="D",I102="Forward charges"),'Courier Company - Rates'!$G$2,
if(and(G102="E",I102="Forward charges"),'Courier Company - Rates'!$I$2,
if(and(G102="A",I102="Forward and RTO charges"),'Courier Company - Rates'!$K$2,
if(and(G102="B",I102="Forward and RTO charges"),'Courier Company - Rates'!$M$2,
if(and(G102="C",I102="Forward and RTO charges"),'Courier Company - Rates'!$O$2,
if(and(G102="D",I102="Forward and RTO charges"),'Courier Company - Rates'!$Q$2,
'Courier Company - Rates'!$S$2)))))))))</f>
        <v>33</v>
      </c>
      <c r="K102" s="1">
        <f>IF(and(G102="A",I102="Forward charges"),'Courier Company - Rates'!$B$2,
if(and(G102="B",I102="Forward charges"),'Courier Company - Rates'!$D$2,
if(and(G102="C",I102="Forward charges"),'Courier Company - Rates'!$F$2,
if(and(G102="D",I102="Forward charges"),'Courier Company - Rates'!$H$2,
if(and(G102="E",I102="Forward charges"),'Courier Company - Rates'!$J$2,
if(and(G102="A",I102="Forward and RTO charges"),'Courier Company - Rates'!$L$2,
if(and(G102="B",I102="Forward and RTO charges"),'Courier Company - Rates'!$N$2,
if(and(G102="C",I102="Forward and RTO charges"),'Courier Company - Rates'!$P$2,
if(and(G102="D",I102="Forward and RTO charges"),'Courier Company - Rates'!$R$2,
'Courier Company - Rates'!$T$2)))))))))</f>
        <v>28.3</v>
      </c>
      <c r="L102" s="1">
        <f t="shared" si="3"/>
        <v>89.6</v>
      </c>
      <c r="M102" s="1">
        <f>iferror(vlookup(A102,'Courier Company - Invoice'!$A:$I,9,0),"NA")</f>
        <v>135</v>
      </c>
      <c r="N102" s="1">
        <f t="shared" si="4"/>
        <v>-45.4</v>
      </c>
    </row>
    <row r="103" ht="15.75" customHeight="1">
      <c r="A103" s="1" t="s">
        <v>120</v>
      </c>
      <c r="B103" s="5" t="str">
        <f>iferror(vlookup(A103,'Courier Company - Invoice'!$A:$I,2,0),"NA")</f>
        <v>1091117226711</v>
      </c>
      <c r="C103" s="6">
        <f>round((sumif('Company X - Order Report'!$A$1:$A$401,A103,'Company X - Order Report'!$E$1:$E$401))/1000,2)</f>
        <v>0.5</v>
      </c>
      <c r="D103" s="1">
        <f t="shared" si="1"/>
        <v>0.5</v>
      </c>
      <c r="E103" s="7">
        <f>(sumif('Courier Company - Invoice'!$A$1:$A$125,A103,'Courier Company - Invoice'!$C$1:$C$125))</f>
        <v>0.69</v>
      </c>
      <c r="F103" s="1">
        <f t="shared" si="2"/>
        <v>1</v>
      </c>
      <c r="G103" s="1" t="str">
        <f>upper(iferror(vlookup(A103,'Company X - Order Report'!A:G,7,0),"NA"))</f>
        <v>D</v>
      </c>
      <c r="H103" s="1" t="str">
        <f>upper(iferror(vlookup(A103,'Courier Company - Invoice'!A:G,7,0),"NA"))</f>
        <v>D</v>
      </c>
      <c r="I103" s="1" t="str">
        <f>iferror(vlookup(A103,'Company X - Order Report'!$A:$H,8,0),"NA")</f>
        <v>Forward charges</v>
      </c>
      <c r="J103" s="1">
        <f>IF(and(G103="A",I103="Forward charges"),'Courier Company - Rates'!$A$2,
if(and(G103="B",I103="Forward charges"),'Courier Company - Rates'!$C$2,
if(and(G103="C",I103="Forward charges"),'Courier Company - Rates'!$E$2,
if(and(G103="D",I103="Forward charges"),'Courier Company - Rates'!$G$2,
if(and(G103="E",I103="Forward charges"),'Courier Company - Rates'!$I$2,
if(and(G103="A",I103="Forward and RTO charges"),'Courier Company - Rates'!$K$2,
if(and(G103="B",I103="Forward and RTO charges"),'Courier Company - Rates'!$M$2,
if(and(G103="C",I103="Forward and RTO charges"),'Courier Company - Rates'!$O$2,
if(and(G103="D",I103="Forward and RTO charges"),'Courier Company - Rates'!$Q$2,
'Courier Company - Rates'!$S$2)))))))))</f>
        <v>45.4</v>
      </c>
      <c r="K103" s="1">
        <f>IF(and(G103="A",I103="Forward charges"),'Courier Company - Rates'!$B$2,
if(and(G103="B",I103="Forward charges"),'Courier Company - Rates'!$D$2,
if(and(G103="C",I103="Forward charges"),'Courier Company - Rates'!$F$2,
if(and(G103="D",I103="Forward charges"),'Courier Company - Rates'!$H$2,
if(and(G103="E",I103="Forward charges"),'Courier Company - Rates'!$J$2,
if(and(G103="A",I103="Forward and RTO charges"),'Courier Company - Rates'!$L$2,
if(and(G103="B",I103="Forward and RTO charges"),'Courier Company - Rates'!$N$2,
if(and(G103="C",I103="Forward and RTO charges"),'Courier Company - Rates'!$P$2,
if(and(G103="D",I103="Forward and RTO charges"),'Courier Company - Rates'!$R$2,
'Courier Company - Rates'!$T$2)))))))))</f>
        <v>44.8</v>
      </c>
      <c r="L103" s="1">
        <f t="shared" si="3"/>
        <v>90.2</v>
      </c>
      <c r="M103" s="1">
        <f>iferror(vlookup(A103,'Courier Company - Invoice'!$A:$I,9,0),"NA")</f>
        <v>90.2</v>
      </c>
      <c r="N103" s="1">
        <f t="shared" si="4"/>
        <v>0</v>
      </c>
    </row>
    <row r="104" ht="15.75" customHeight="1">
      <c r="A104" s="1" t="s">
        <v>121</v>
      </c>
      <c r="B104" s="5" t="str">
        <f>iferror(vlookup(A104,'Courier Company - Invoice'!$A:$I,2,0),"NA")</f>
        <v>1091117226674</v>
      </c>
      <c r="C104" s="6">
        <f>round((sumif('Company X - Order Report'!$A$1:$A$401,A104,'Company X - Order Report'!$E$1:$E$401))/1000,2)</f>
        <v>0.97</v>
      </c>
      <c r="D104" s="1">
        <f t="shared" si="1"/>
        <v>1</v>
      </c>
      <c r="E104" s="7">
        <f>(sumif('Courier Company - Invoice'!$A$1:$A$125,A104,'Courier Company - Invoice'!$C$1:$C$125))</f>
        <v>1.13</v>
      </c>
      <c r="F104" s="1">
        <f t="shared" si="2"/>
        <v>1.5</v>
      </c>
      <c r="G104" s="1" t="str">
        <f>upper(iferror(vlookup(A104,'Company X - Order Report'!A:G,7,0),"NA"))</f>
        <v>D</v>
      </c>
      <c r="H104" s="1" t="str">
        <f>upper(iferror(vlookup(A104,'Courier Company - Invoice'!A:G,7,0),"NA"))</f>
        <v>D</v>
      </c>
      <c r="I104" s="1" t="str">
        <f>iferror(vlookup(A104,'Company X - Order Report'!$A:$H,8,0),"NA")</f>
        <v>Forward charges</v>
      </c>
      <c r="J104" s="1">
        <f>IF(and(G104="A",I104="Forward charges"),'Courier Company - Rates'!$A$2,
if(and(G104="B",I104="Forward charges"),'Courier Company - Rates'!$C$2,
if(and(G104="C",I104="Forward charges"),'Courier Company - Rates'!$E$2,
if(and(G104="D",I104="Forward charges"),'Courier Company - Rates'!$G$2,
if(and(G104="E",I104="Forward charges"),'Courier Company - Rates'!$I$2,
if(and(G104="A",I104="Forward and RTO charges"),'Courier Company - Rates'!$K$2,
if(and(G104="B",I104="Forward and RTO charges"),'Courier Company - Rates'!$M$2,
if(and(G104="C",I104="Forward and RTO charges"),'Courier Company - Rates'!$O$2,
if(and(G104="D",I104="Forward and RTO charges"),'Courier Company - Rates'!$Q$2,
'Courier Company - Rates'!$S$2)))))))))</f>
        <v>45.4</v>
      </c>
      <c r="K104" s="1">
        <f>IF(and(G104="A",I104="Forward charges"),'Courier Company - Rates'!$B$2,
if(and(G104="B",I104="Forward charges"),'Courier Company - Rates'!$D$2,
if(and(G104="C",I104="Forward charges"),'Courier Company - Rates'!$F$2,
if(and(G104="D",I104="Forward charges"),'Courier Company - Rates'!$H$2,
if(and(G104="E",I104="Forward charges"),'Courier Company - Rates'!$J$2,
if(and(G104="A",I104="Forward and RTO charges"),'Courier Company - Rates'!$L$2,
if(and(G104="B",I104="Forward and RTO charges"),'Courier Company - Rates'!$N$2,
if(and(G104="C",I104="Forward and RTO charges"),'Courier Company - Rates'!$P$2,
if(and(G104="D",I104="Forward and RTO charges"),'Courier Company - Rates'!$R$2,
'Courier Company - Rates'!$T$2)))))))))</f>
        <v>44.8</v>
      </c>
      <c r="L104" s="1">
        <f t="shared" si="3"/>
        <v>135</v>
      </c>
      <c r="M104" s="1">
        <f>iferror(vlookup(A104,'Courier Company - Invoice'!$A:$I,9,0),"NA")</f>
        <v>135</v>
      </c>
      <c r="N104" s="1">
        <f t="shared" si="4"/>
        <v>0</v>
      </c>
    </row>
    <row r="105" ht="15.75" customHeight="1">
      <c r="A105" s="1" t="s">
        <v>122</v>
      </c>
      <c r="B105" s="5" t="str">
        <f>iferror(vlookup(A105,'Courier Company - Invoice'!$A:$I,2,0),"NA")</f>
        <v>1091117226910</v>
      </c>
      <c r="C105" s="6">
        <f>round((sumif('Company X - Order Report'!$A$1:$A$401,A105,'Company X - Order Report'!$E$1:$E$401))/1000,2)</f>
        <v>0.5</v>
      </c>
      <c r="D105" s="1">
        <f t="shared" si="1"/>
        <v>0.5</v>
      </c>
      <c r="E105" s="7">
        <f>(sumif('Courier Company - Invoice'!$A$1:$A$125,A105,'Courier Company - Invoice'!$C$1:$C$125))</f>
        <v>0.68</v>
      </c>
      <c r="F105" s="1">
        <f t="shared" si="2"/>
        <v>1</v>
      </c>
      <c r="G105" s="1" t="str">
        <f>upper(iferror(vlookup(A105,'Company X - Order Report'!A:G,7,0),"NA"))</f>
        <v>D</v>
      </c>
      <c r="H105" s="1" t="str">
        <f>upper(iferror(vlookup(A105,'Courier Company - Invoice'!A:G,7,0),"NA"))</f>
        <v>D</v>
      </c>
      <c r="I105" s="1" t="str">
        <f>iferror(vlookup(A105,'Company X - Order Report'!$A:$H,8,0),"NA")</f>
        <v>Forward charges</v>
      </c>
      <c r="J105" s="1">
        <f>IF(and(G105="A",I105="Forward charges"),'Courier Company - Rates'!$A$2,
if(and(G105="B",I105="Forward charges"),'Courier Company - Rates'!$C$2,
if(and(G105="C",I105="Forward charges"),'Courier Company - Rates'!$E$2,
if(and(G105="D",I105="Forward charges"),'Courier Company - Rates'!$G$2,
if(and(G105="E",I105="Forward charges"),'Courier Company - Rates'!$I$2,
if(and(G105="A",I105="Forward and RTO charges"),'Courier Company - Rates'!$K$2,
if(and(G105="B",I105="Forward and RTO charges"),'Courier Company - Rates'!$M$2,
if(and(G105="C",I105="Forward and RTO charges"),'Courier Company - Rates'!$O$2,
if(and(G105="D",I105="Forward and RTO charges"),'Courier Company - Rates'!$Q$2,
'Courier Company - Rates'!$S$2)))))))))</f>
        <v>45.4</v>
      </c>
      <c r="K105" s="1">
        <f>IF(and(G105="A",I105="Forward charges"),'Courier Company - Rates'!$B$2,
if(and(G105="B",I105="Forward charges"),'Courier Company - Rates'!$D$2,
if(and(G105="C",I105="Forward charges"),'Courier Company - Rates'!$F$2,
if(and(G105="D",I105="Forward charges"),'Courier Company - Rates'!$H$2,
if(and(G105="E",I105="Forward charges"),'Courier Company - Rates'!$J$2,
if(and(G105="A",I105="Forward and RTO charges"),'Courier Company - Rates'!$L$2,
if(and(G105="B",I105="Forward and RTO charges"),'Courier Company - Rates'!$N$2,
if(and(G105="C",I105="Forward and RTO charges"),'Courier Company - Rates'!$P$2,
if(and(G105="D",I105="Forward and RTO charges"),'Courier Company - Rates'!$R$2,
'Courier Company - Rates'!$T$2)))))))))</f>
        <v>44.8</v>
      </c>
      <c r="L105" s="1">
        <f t="shared" si="3"/>
        <v>90.2</v>
      </c>
      <c r="M105" s="1">
        <f>iferror(vlookup(A105,'Courier Company - Invoice'!$A:$I,9,0),"NA")</f>
        <v>90.2</v>
      </c>
      <c r="N105" s="1">
        <f t="shared" si="4"/>
        <v>0</v>
      </c>
    </row>
    <row r="106" ht="15.75" customHeight="1">
      <c r="A106" s="1" t="s">
        <v>123</v>
      </c>
      <c r="B106" s="5" t="str">
        <f>iferror(vlookup(A106,'Courier Company - Invoice'!$A:$I,2,0),"NA")</f>
        <v>1091117229555</v>
      </c>
      <c r="C106" s="6">
        <f>round((sumif('Company X - Order Report'!$A$1:$A$401,A106,'Company X - Order Report'!$E$1:$E$401))/1000,2)</f>
        <v>0.24</v>
      </c>
      <c r="D106" s="1">
        <f t="shared" si="1"/>
        <v>0.5</v>
      </c>
      <c r="E106" s="7">
        <f>(sumif('Courier Company - Invoice'!$A$1:$A$125,A106,'Courier Company - Invoice'!$C$1:$C$125))</f>
        <v>0.15</v>
      </c>
      <c r="F106" s="1">
        <f t="shared" si="2"/>
        <v>0.5</v>
      </c>
      <c r="G106" s="1" t="str">
        <f>upper(iferror(vlookup(A106,'Company X - Order Report'!A:G,7,0),"NA"))</f>
        <v>D</v>
      </c>
      <c r="H106" s="1" t="str">
        <f>upper(iferror(vlookup(A106,'Courier Company - Invoice'!A:G,7,0),"NA"))</f>
        <v>D</v>
      </c>
      <c r="I106" s="1" t="str">
        <f>iferror(vlookup(A106,'Company X - Order Report'!$A:$H,8,0),"NA")</f>
        <v>Forward charges</v>
      </c>
      <c r="J106" s="1">
        <f>IF(and(G106="A",I106="Forward charges"),'Courier Company - Rates'!$A$2,
if(and(G106="B",I106="Forward charges"),'Courier Company - Rates'!$C$2,
if(and(G106="C",I106="Forward charges"),'Courier Company - Rates'!$E$2,
if(and(G106="D",I106="Forward charges"),'Courier Company - Rates'!$G$2,
if(and(G106="E",I106="Forward charges"),'Courier Company - Rates'!$I$2,
if(and(G106="A",I106="Forward and RTO charges"),'Courier Company - Rates'!$K$2,
if(and(G106="B",I106="Forward and RTO charges"),'Courier Company - Rates'!$M$2,
if(and(G106="C",I106="Forward and RTO charges"),'Courier Company - Rates'!$O$2,
if(and(G106="D",I106="Forward and RTO charges"),'Courier Company - Rates'!$Q$2,
'Courier Company - Rates'!$S$2)))))))))</f>
        <v>45.4</v>
      </c>
      <c r="K106" s="1">
        <f>IF(and(G106="A",I106="Forward charges"),'Courier Company - Rates'!$B$2,
if(and(G106="B",I106="Forward charges"),'Courier Company - Rates'!$D$2,
if(and(G106="C",I106="Forward charges"),'Courier Company - Rates'!$F$2,
if(and(G106="D",I106="Forward charges"),'Courier Company - Rates'!$H$2,
if(and(G106="E",I106="Forward charges"),'Courier Company - Rates'!$J$2,
if(and(G106="A",I106="Forward and RTO charges"),'Courier Company - Rates'!$L$2,
if(and(G106="B",I106="Forward and RTO charges"),'Courier Company - Rates'!$N$2,
if(and(G106="C",I106="Forward and RTO charges"),'Courier Company - Rates'!$P$2,
if(and(G106="D",I106="Forward and RTO charges"),'Courier Company - Rates'!$R$2,
'Courier Company - Rates'!$T$2)))))))))</f>
        <v>44.8</v>
      </c>
      <c r="L106" s="1">
        <f t="shared" si="3"/>
        <v>45.4</v>
      </c>
      <c r="M106" s="1">
        <f>iferror(vlookup(A106,'Courier Company - Invoice'!$A:$I,9,0),"NA")</f>
        <v>45.4</v>
      </c>
      <c r="N106" s="1">
        <f t="shared" si="4"/>
        <v>0</v>
      </c>
    </row>
    <row r="107" ht="15.75" customHeight="1">
      <c r="A107" s="1" t="s">
        <v>124</v>
      </c>
      <c r="B107" s="5" t="str">
        <f>iferror(vlookup(A107,'Courier Company - Invoice'!$A:$I,2,0),"NA")</f>
        <v>1091117226221</v>
      </c>
      <c r="C107" s="6">
        <f>round((sumif('Company X - Order Report'!$A$1:$A$401,A107,'Company X - Order Report'!$E$1:$E$401))/1000,2)</f>
        <v>0.5</v>
      </c>
      <c r="D107" s="1">
        <f t="shared" si="1"/>
        <v>0.5</v>
      </c>
      <c r="E107" s="7">
        <f>(sumif('Courier Company - Invoice'!$A$1:$A$125,A107,'Courier Company - Invoice'!$C$1:$C$125))</f>
        <v>0.69</v>
      </c>
      <c r="F107" s="1">
        <f t="shared" si="2"/>
        <v>1</v>
      </c>
      <c r="G107" s="1" t="str">
        <f>upper(iferror(vlookup(A107,'Company X - Order Report'!A:G,7,0),"NA"))</f>
        <v>D</v>
      </c>
      <c r="H107" s="1" t="str">
        <f>upper(iferror(vlookup(A107,'Courier Company - Invoice'!A:G,7,0),"NA"))</f>
        <v>D</v>
      </c>
      <c r="I107" s="1" t="str">
        <f>iferror(vlookup(A107,'Company X - Order Report'!$A:$H,8,0),"NA")</f>
        <v>Forward charges</v>
      </c>
      <c r="J107" s="1">
        <f>IF(and(G107="A",I107="Forward charges"),'Courier Company - Rates'!$A$2,
if(and(G107="B",I107="Forward charges"),'Courier Company - Rates'!$C$2,
if(and(G107="C",I107="Forward charges"),'Courier Company - Rates'!$E$2,
if(and(G107="D",I107="Forward charges"),'Courier Company - Rates'!$G$2,
if(and(G107="E",I107="Forward charges"),'Courier Company - Rates'!$I$2,
if(and(G107="A",I107="Forward and RTO charges"),'Courier Company - Rates'!$K$2,
if(and(G107="B",I107="Forward and RTO charges"),'Courier Company - Rates'!$M$2,
if(and(G107="C",I107="Forward and RTO charges"),'Courier Company - Rates'!$O$2,
if(and(G107="D",I107="Forward and RTO charges"),'Courier Company - Rates'!$Q$2,
'Courier Company - Rates'!$S$2)))))))))</f>
        <v>45.4</v>
      </c>
      <c r="K107" s="1">
        <f>IF(and(G107="A",I107="Forward charges"),'Courier Company - Rates'!$B$2,
if(and(G107="B",I107="Forward charges"),'Courier Company - Rates'!$D$2,
if(and(G107="C",I107="Forward charges"),'Courier Company - Rates'!$F$2,
if(and(G107="D",I107="Forward charges"),'Courier Company - Rates'!$H$2,
if(and(G107="E",I107="Forward charges"),'Courier Company - Rates'!$J$2,
if(and(G107="A",I107="Forward and RTO charges"),'Courier Company - Rates'!$L$2,
if(and(G107="B",I107="Forward and RTO charges"),'Courier Company - Rates'!$N$2,
if(and(G107="C",I107="Forward and RTO charges"),'Courier Company - Rates'!$P$2,
if(and(G107="D",I107="Forward and RTO charges"),'Courier Company - Rates'!$R$2,
'Courier Company - Rates'!$T$2)))))))))</f>
        <v>44.8</v>
      </c>
      <c r="L107" s="1">
        <f t="shared" si="3"/>
        <v>90.2</v>
      </c>
      <c r="M107" s="1">
        <f>iferror(vlookup(A107,'Courier Company - Invoice'!$A:$I,9,0),"NA")</f>
        <v>90.2</v>
      </c>
      <c r="N107" s="1">
        <f t="shared" si="4"/>
        <v>0</v>
      </c>
    </row>
    <row r="108" ht="15.75" customHeight="1">
      <c r="A108" s="1" t="s">
        <v>125</v>
      </c>
      <c r="B108" s="5" t="str">
        <f>iferror(vlookup(A108,'Courier Company - Invoice'!$A:$I,2,0),"NA")</f>
        <v>1091117225484</v>
      </c>
      <c r="C108" s="6">
        <f>round((sumif('Company X - Order Report'!$A$1:$A$401,A108,'Company X - Order Report'!$E$1:$E$401))/1000,2)</f>
        <v>0.96</v>
      </c>
      <c r="D108" s="1">
        <f t="shared" si="1"/>
        <v>1</v>
      </c>
      <c r="E108" s="7">
        <f>(sumif('Courier Company - Invoice'!$A$1:$A$125,A108,'Courier Company - Invoice'!$C$1:$C$125))</f>
        <v>1.08</v>
      </c>
      <c r="F108" s="1">
        <f t="shared" si="2"/>
        <v>1.5</v>
      </c>
      <c r="G108" s="1" t="str">
        <f>upper(iferror(vlookup(A108,'Company X - Order Report'!A:G,7,0),"NA"))</f>
        <v>B</v>
      </c>
      <c r="H108" s="1" t="str">
        <f>upper(iferror(vlookup(A108,'Courier Company - Invoice'!A:G,7,0),"NA"))</f>
        <v>B</v>
      </c>
      <c r="I108" s="1" t="str">
        <f>iferror(vlookup(A108,'Company X - Order Report'!$A:$H,8,0),"NA")</f>
        <v>Forward charges</v>
      </c>
      <c r="J108" s="1">
        <f>IF(and(G108="A",I108="Forward charges"),'Courier Company - Rates'!$A$2,
if(and(G108="B",I108="Forward charges"),'Courier Company - Rates'!$C$2,
if(and(G108="C",I108="Forward charges"),'Courier Company - Rates'!$E$2,
if(and(G108="D",I108="Forward charges"),'Courier Company - Rates'!$G$2,
if(and(G108="E",I108="Forward charges"),'Courier Company - Rates'!$I$2,
if(and(G108="A",I108="Forward and RTO charges"),'Courier Company - Rates'!$K$2,
if(and(G108="B",I108="Forward and RTO charges"),'Courier Company - Rates'!$M$2,
if(and(G108="C",I108="Forward and RTO charges"),'Courier Company - Rates'!$O$2,
if(and(G108="D",I108="Forward and RTO charges"),'Courier Company - Rates'!$Q$2,
'Courier Company - Rates'!$S$2)))))))))</f>
        <v>33</v>
      </c>
      <c r="K108" s="1">
        <f>IF(and(G108="A",I108="Forward charges"),'Courier Company - Rates'!$B$2,
if(and(G108="B",I108="Forward charges"),'Courier Company - Rates'!$D$2,
if(and(G108="C",I108="Forward charges"),'Courier Company - Rates'!$F$2,
if(and(G108="D",I108="Forward charges"),'Courier Company - Rates'!$H$2,
if(and(G108="E",I108="Forward charges"),'Courier Company - Rates'!$J$2,
if(and(G108="A",I108="Forward and RTO charges"),'Courier Company - Rates'!$L$2,
if(and(G108="B",I108="Forward and RTO charges"),'Courier Company - Rates'!$N$2,
if(and(G108="C",I108="Forward and RTO charges"),'Courier Company - Rates'!$P$2,
if(and(G108="D",I108="Forward and RTO charges"),'Courier Company - Rates'!$R$2,
'Courier Company - Rates'!$T$2)))))))))</f>
        <v>28.3</v>
      </c>
      <c r="L108" s="1">
        <f t="shared" si="3"/>
        <v>89.6</v>
      </c>
      <c r="M108" s="1">
        <f>iferror(vlookup(A108,'Courier Company - Invoice'!$A:$I,9,0),"NA")</f>
        <v>89.6</v>
      </c>
      <c r="N108" s="1">
        <f t="shared" si="4"/>
        <v>0</v>
      </c>
    </row>
    <row r="109" ht="15.75" customHeight="1">
      <c r="A109" s="1" t="s">
        <v>126</v>
      </c>
      <c r="B109" s="5" t="str">
        <f>iferror(vlookup(A109,'Courier Company - Invoice'!$A:$I,2,0),"NA")</f>
        <v>1091117225016</v>
      </c>
      <c r="C109" s="6">
        <f>round((sumif('Company X - Order Report'!$A$1:$A$401,A109,'Company X - Order Report'!$E$1:$E$401))/1000,2)</f>
        <v>0.5</v>
      </c>
      <c r="D109" s="1">
        <f t="shared" si="1"/>
        <v>0.5</v>
      </c>
      <c r="E109" s="7">
        <f>(sumif('Courier Company - Invoice'!$A$1:$A$125,A109,'Courier Company - Invoice'!$C$1:$C$125))</f>
        <v>0.68</v>
      </c>
      <c r="F109" s="1">
        <f t="shared" si="2"/>
        <v>1</v>
      </c>
      <c r="G109" s="1" t="str">
        <f>upper(iferror(vlookup(A109,'Company X - Order Report'!A:G,7,0),"NA"))</f>
        <v>B</v>
      </c>
      <c r="H109" s="1" t="str">
        <f>upper(iferror(vlookup(A109,'Courier Company - Invoice'!A:G,7,0),"NA"))</f>
        <v>B</v>
      </c>
      <c r="I109" s="1" t="str">
        <f>iferror(vlookup(A109,'Company X - Order Report'!$A:$H,8,0),"NA")</f>
        <v>Forward charges</v>
      </c>
      <c r="J109" s="1">
        <f>IF(and(G109="A",I109="Forward charges"),'Courier Company - Rates'!$A$2,
if(and(G109="B",I109="Forward charges"),'Courier Company - Rates'!$C$2,
if(and(G109="C",I109="Forward charges"),'Courier Company - Rates'!$E$2,
if(and(G109="D",I109="Forward charges"),'Courier Company - Rates'!$G$2,
if(and(G109="E",I109="Forward charges"),'Courier Company - Rates'!$I$2,
if(and(G109="A",I109="Forward and RTO charges"),'Courier Company - Rates'!$K$2,
if(and(G109="B",I109="Forward and RTO charges"),'Courier Company - Rates'!$M$2,
if(and(G109="C",I109="Forward and RTO charges"),'Courier Company - Rates'!$O$2,
if(and(G109="D",I109="Forward and RTO charges"),'Courier Company - Rates'!$Q$2,
'Courier Company - Rates'!$S$2)))))))))</f>
        <v>33</v>
      </c>
      <c r="K109" s="1">
        <f>IF(and(G109="A",I109="Forward charges"),'Courier Company - Rates'!$B$2,
if(and(G109="B",I109="Forward charges"),'Courier Company - Rates'!$D$2,
if(and(G109="C",I109="Forward charges"),'Courier Company - Rates'!$F$2,
if(and(G109="D",I109="Forward charges"),'Courier Company - Rates'!$H$2,
if(and(G109="E",I109="Forward charges"),'Courier Company - Rates'!$J$2,
if(and(G109="A",I109="Forward and RTO charges"),'Courier Company - Rates'!$L$2,
if(and(G109="B",I109="Forward and RTO charges"),'Courier Company - Rates'!$N$2,
if(and(G109="C",I109="Forward and RTO charges"),'Courier Company - Rates'!$P$2,
if(and(G109="D",I109="Forward and RTO charges"),'Courier Company - Rates'!$R$2,
'Courier Company - Rates'!$T$2)))))))))</f>
        <v>28.3</v>
      </c>
      <c r="L109" s="1">
        <f t="shared" si="3"/>
        <v>61.3</v>
      </c>
      <c r="M109" s="1">
        <f>iferror(vlookup(A109,'Courier Company - Invoice'!$A:$I,9,0),"NA")</f>
        <v>61.3</v>
      </c>
      <c r="N109" s="1">
        <f t="shared" si="4"/>
        <v>0</v>
      </c>
    </row>
    <row r="110" ht="15.75" customHeight="1">
      <c r="A110" s="1" t="s">
        <v>127</v>
      </c>
      <c r="B110" s="5" t="str">
        <f>iferror(vlookup(A110,'Courier Company - Invoice'!$A:$I,2,0),"NA")</f>
        <v>1091117224902</v>
      </c>
      <c r="C110" s="6">
        <f>round((sumif('Company X - Order Report'!$A$1:$A$401,A110,'Company X - Order Report'!$E$1:$E$401))/1000,2)</f>
        <v>0.95</v>
      </c>
      <c r="D110" s="1">
        <f t="shared" si="1"/>
        <v>1</v>
      </c>
      <c r="E110" s="7">
        <f>(sumif('Courier Company - Invoice'!$A$1:$A$125,A110,'Courier Company - Invoice'!$C$1:$C$125))</f>
        <v>1.16</v>
      </c>
      <c r="F110" s="1">
        <f t="shared" si="2"/>
        <v>1.5</v>
      </c>
      <c r="G110" s="1" t="str">
        <f>upper(iferror(vlookup(A110,'Company X - Order Report'!A:G,7,0),"NA"))</f>
        <v>D</v>
      </c>
      <c r="H110" s="1" t="str">
        <f>upper(iferror(vlookup(A110,'Courier Company - Invoice'!A:G,7,0),"NA"))</f>
        <v>D</v>
      </c>
      <c r="I110" s="1" t="str">
        <f>iferror(vlookup(A110,'Company X - Order Report'!$A:$H,8,0),"NA")</f>
        <v>Forward charges</v>
      </c>
      <c r="J110" s="1">
        <f>IF(and(G110="A",I110="Forward charges"),'Courier Company - Rates'!$A$2,
if(and(G110="B",I110="Forward charges"),'Courier Company - Rates'!$C$2,
if(and(G110="C",I110="Forward charges"),'Courier Company - Rates'!$E$2,
if(and(G110="D",I110="Forward charges"),'Courier Company - Rates'!$G$2,
if(and(G110="E",I110="Forward charges"),'Courier Company - Rates'!$I$2,
if(and(G110="A",I110="Forward and RTO charges"),'Courier Company - Rates'!$K$2,
if(and(G110="B",I110="Forward and RTO charges"),'Courier Company - Rates'!$M$2,
if(and(G110="C",I110="Forward and RTO charges"),'Courier Company - Rates'!$O$2,
if(and(G110="D",I110="Forward and RTO charges"),'Courier Company - Rates'!$Q$2,
'Courier Company - Rates'!$S$2)))))))))</f>
        <v>45.4</v>
      </c>
      <c r="K110" s="1">
        <f>IF(and(G110="A",I110="Forward charges"),'Courier Company - Rates'!$B$2,
if(and(G110="B",I110="Forward charges"),'Courier Company - Rates'!$D$2,
if(and(G110="C",I110="Forward charges"),'Courier Company - Rates'!$F$2,
if(and(G110="D",I110="Forward charges"),'Courier Company - Rates'!$H$2,
if(and(G110="E",I110="Forward charges"),'Courier Company - Rates'!$J$2,
if(and(G110="A",I110="Forward and RTO charges"),'Courier Company - Rates'!$L$2,
if(and(G110="B",I110="Forward and RTO charges"),'Courier Company - Rates'!$N$2,
if(and(G110="C",I110="Forward and RTO charges"),'Courier Company - Rates'!$P$2,
if(and(G110="D",I110="Forward and RTO charges"),'Courier Company - Rates'!$R$2,
'Courier Company - Rates'!$T$2)))))))))</f>
        <v>44.8</v>
      </c>
      <c r="L110" s="1">
        <f t="shared" si="3"/>
        <v>135</v>
      </c>
      <c r="M110" s="1">
        <f>iferror(vlookup(A110,'Courier Company - Invoice'!$A:$I,9,0),"NA")</f>
        <v>135</v>
      </c>
      <c r="N110" s="1">
        <f t="shared" si="4"/>
        <v>0</v>
      </c>
    </row>
    <row r="111" ht="15.75" customHeight="1">
      <c r="A111" s="1" t="s">
        <v>128</v>
      </c>
      <c r="B111" s="5" t="str">
        <f>iferror(vlookup(A111,'Courier Company - Invoice'!$A:$I,2,0),"NA")</f>
        <v>1091117224611</v>
      </c>
      <c r="C111" s="6">
        <f>round((sumif('Company X - Order Report'!$A$1:$A$401,A111,'Company X - Order Report'!$E$1:$E$401))/1000,2)</f>
        <v>0.13</v>
      </c>
      <c r="D111" s="1">
        <f t="shared" si="1"/>
        <v>0.5</v>
      </c>
      <c r="E111" s="7">
        <f>(sumif('Courier Company - Invoice'!$A$1:$A$125,A111,'Courier Company - Invoice'!$C$1:$C$125))</f>
        <v>1</v>
      </c>
      <c r="F111" s="1">
        <f t="shared" si="2"/>
        <v>1</v>
      </c>
      <c r="G111" s="1" t="str">
        <f>upper(iferror(vlookup(A111,'Company X - Order Report'!A:G,7,0),"NA"))</f>
        <v>B</v>
      </c>
      <c r="H111" s="1" t="str">
        <f>upper(iferror(vlookup(A111,'Courier Company - Invoice'!A:G,7,0),"NA"))</f>
        <v>B</v>
      </c>
      <c r="I111" s="1" t="str">
        <f>iferror(vlookup(A111,'Company X - Order Report'!$A:$H,8,0),"NA")</f>
        <v>Forward charges</v>
      </c>
      <c r="J111" s="1">
        <f>IF(and(G111="A",I111="Forward charges"),'Courier Company - Rates'!$A$2,
if(and(G111="B",I111="Forward charges"),'Courier Company - Rates'!$C$2,
if(and(G111="C",I111="Forward charges"),'Courier Company - Rates'!$E$2,
if(and(G111="D",I111="Forward charges"),'Courier Company - Rates'!$G$2,
if(and(G111="E",I111="Forward charges"),'Courier Company - Rates'!$I$2,
if(and(G111="A",I111="Forward and RTO charges"),'Courier Company - Rates'!$K$2,
if(and(G111="B",I111="Forward and RTO charges"),'Courier Company - Rates'!$M$2,
if(and(G111="C",I111="Forward and RTO charges"),'Courier Company - Rates'!$O$2,
if(and(G111="D",I111="Forward and RTO charges"),'Courier Company - Rates'!$Q$2,
'Courier Company - Rates'!$S$2)))))))))</f>
        <v>33</v>
      </c>
      <c r="K111" s="1">
        <f>IF(and(G111="A",I111="Forward charges"),'Courier Company - Rates'!$B$2,
if(and(G111="B",I111="Forward charges"),'Courier Company - Rates'!$D$2,
if(and(G111="C",I111="Forward charges"),'Courier Company - Rates'!$F$2,
if(and(G111="D",I111="Forward charges"),'Courier Company - Rates'!$H$2,
if(and(G111="E",I111="Forward charges"),'Courier Company - Rates'!$J$2,
if(and(G111="A",I111="Forward and RTO charges"),'Courier Company - Rates'!$L$2,
if(and(G111="B",I111="Forward and RTO charges"),'Courier Company - Rates'!$N$2,
if(and(G111="C",I111="Forward and RTO charges"),'Courier Company - Rates'!$P$2,
if(and(G111="D",I111="Forward and RTO charges"),'Courier Company - Rates'!$R$2,
'Courier Company - Rates'!$T$2)))))))))</f>
        <v>28.3</v>
      </c>
      <c r="L111" s="1">
        <f t="shared" si="3"/>
        <v>61.3</v>
      </c>
      <c r="M111" s="1">
        <f>iferror(vlookup(A111,'Courier Company - Invoice'!$A:$I,9,0),"NA")</f>
        <v>61.3</v>
      </c>
      <c r="N111" s="1">
        <f t="shared" si="4"/>
        <v>0</v>
      </c>
    </row>
    <row r="112" ht="15.75" customHeight="1">
      <c r="A112" s="1" t="s">
        <v>129</v>
      </c>
      <c r="B112" s="5" t="str">
        <f>iferror(vlookup(A112,'Courier Company - Invoice'!$A:$I,2,0),"NA")</f>
        <v>1091117224353</v>
      </c>
      <c r="C112" s="6">
        <f>round((sumif('Company X - Order Report'!$A$1:$A$401,A112,'Company X - Order Report'!$E$1:$E$401))/1000,2)</f>
        <v>0.5</v>
      </c>
      <c r="D112" s="1">
        <f t="shared" si="1"/>
        <v>0.5</v>
      </c>
      <c r="E112" s="7">
        <f>(sumif('Courier Company - Invoice'!$A$1:$A$125,A112,'Courier Company - Invoice'!$C$1:$C$125))</f>
        <v>0.68</v>
      </c>
      <c r="F112" s="1">
        <f t="shared" si="2"/>
        <v>1</v>
      </c>
      <c r="G112" s="1" t="str">
        <f>upper(iferror(vlookup(A112,'Company X - Order Report'!A:G,7,0),"NA"))</f>
        <v>D</v>
      </c>
      <c r="H112" s="1" t="str">
        <f>upper(iferror(vlookup(A112,'Courier Company - Invoice'!A:G,7,0),"NA"))</f>
        <v>D</v>
      </c>
      <c r="I112" s="1" t="str">
        <f>iferror(vlookup(A112,'Company X - Order Report'!$A:$H,8,0),"NA")</f>
        <v>Forward charges</v>
      </c>
      <c r="J112" s="1">
        <f>IF(and(G112="A",I112="Forward charges"),'Courier Company - Rates'!$A$2,
if(and(G112="B",I112="Forward charges"),'Courier Company - Rates'!$C$2,
if(and(G112="C",I112="Forward charges"),'Courier Company - Rates'!$E$2,
if(and(G112="D",I112="Forward charges"),'Courier Company - Rates'!$G$2,
if(and(G112="E",I112="Forward charges"),'Courier Company - Rates'!$I$2,
if(and(G112="A",I112="Forward and RTO charges"),'Courier Company - Rates'!$K$2,
if(and(G112="B",I112="Forward and RTO charges"),'Courier Company - Rates'!$M$2,
if(and(G112="C",I112="Forward and RTO charges"),'Courier Company - Rates'!$O$2,
if(and(G112="D",I112="Forward and RTO charges"),'Courier Company - Rates'!$Q$2,
'Courier Company - Rates'!$S$2)))))))))</f>
        <v>45.4</v>
      </c>
      <c r="K112" s="1">
        <f>IF(and(G112="A",I112="Forward charges"),'Courier Company - Rates'!$B$2,
if(and(G112="B",I112="Forward charges"),'Courier Company - Rates'!$D$2,
if(and(G112="C",I112="Forward charges"),'Courier Company - Rates'!$F$2,
if(and(G112="D",I112="Forward charges"),'Courier Company - Rates'!$H$2,
if(and(G112="E",I112="Forward charges"),'Courier Company - Rates'!$J$2,
if(and(G112="A",I112="Forward and RTO charges"),'Courier Company - Rates'!$L$2,
if(and(G112="B",I112="Forward and RTO charges"),'Courier Company - Rates'!$N$2,
if(and(G112="C",I112="Forward and RTO charges"),'Courier Company - Rates'!$P$2,
if(and(G112="D",I112="Forward and RTO charges"),'Courier Company - Rates'!$R$2,
'Courier Company - Rates'!$T$2)))))))))</f>
        <v>44.8</v>
      </c>
      <c r="L112" s="1">
        <f t="shared" si="3"/>
        <v>90.2</v>
      </c>
      <c r="M112" s="1">
        <f>iferror(vlookup(A112,'Courier Company - Invoice'!$A:$I,9,0),"NA")</f>
        <v>90.2</v>
      </c>
      <c r="N112" s="1">
        <f t="shared" si="4"/>
        <v>0</v>
      </c>
    </row>
    <row r="113" ht="15.75" customHeight="1">
      <c r="A113" s="1" t="s">
        <v>130</v>
      </c>
      <c r="B113" s="5" t="str">
        <f>iferror(vlookup(A113,'Courier Company - Invoice'!$A:$I,2,0),"NA")</f>
        <v>1091117223351</v>
      </c>
      <c r="C113" s="6">
        <f>round((sumif('Company X - Order Report'!$A$1:$A$401,A113,'Company X - Order Report'!$E$1:$E$401))/1000,2)</f>
        <v>1.62</v>
      </c>
      <c r="D113" s="1">
        <f t="shared" si="1"/>
        <v>2</v>
      </c>
      <c r="E113" s="7">
        <f>(sumif('Courier Company - Invoice'!$A$1:$A$125,A113,'Courier Company - Invoice'!$C$1:$C$125))</f>
        <v>1.7</v>
      </c>
      <c r="F113" s="1">
        <f t="shared" si="2"/>
        <v>2</v>
      </c>
      <c r="G113" s="1" t="str">
        <f>upper(iferror(vlookup(A113,'Company X - Order Report'!A:G,7,0),"NA"))</f>
        <v>B</v>
      </c>
      <c r="H113" s="1" t="str">
        <f>upper(iferror(vlookup(A113,'Courier Company - Invoice'!A:G,7,0),"NA"))</f>
        <v>D</v>
      </c>
      <c r="I113" s="1" t="str">
        <f>iferror(vlookup(A113,'Company X - Order Report'!$A:$H,8,0),"NA")</f>
        <v>Forward charges</v>
      </c>
      <c r="J113" s="1">
        <f>IF(and(G113="A",I113="Forward charges"),'Courier Company - Rates'!$A$2,
if(and(G113="B",I113="Forward charges"),'Courier Company - Rates'!$C$2,
if(and(G113="C",I113="Forward charges"),'Courier Company - Rates'!$E$2,
if(and(G113="D",I113="Forward charges"),'Courier Company - Rates'!$G$2,
if(and(G113="E",I113="Forward charges"),'Courier Company - Rates'!$I$2,
if(and(G113="A",I113="Forward and RTO charges"),'Courier Company - Rates'!$K$2,
if(and(G113="B",I113="Forward and RTO charges"),'Courier Company - Rates'!$M$2,
if(and(G113="C",I113="Forward and RTO charges"),'Courier Company - Rates'!$O$2,
if(and(G113="D",I113="Forward and RTO charges"),'Courier Company - Rates'!$Q$2,
'Courier Company - Rates'!$S$2)))))))))</f>
        <v>33</v>
      </c>
      <c r="K113" s="1">
        <f>IF(and(G113="A",I113="Forward charges"),'Courier Company - Rates'!$B$2,
if(and(G113="B",I113="Forward charges"),'Courier Company - Rates'!$D$2,
if(and(G113="C",I113="Forward charges"),'Courier Company - Rates'!$F$2,
if(and(G113="D",I113="Forward charges"),'Courier Company - Rates'!$H$2,
if(and(G113="E",I113="Forward charges"),'Courier Company - Rates'!$J$2,
if(and(G113="A",I113="Forward and RTO charges"),'Courier Company - Rates'!$L$2,
if(and(G113="B",I113="Forward and RTO charges"),'Courier Company - Rates'!$N$2,
if(and(G113="C",I113="Forward and RTO charges"),'Courier Company - Rates'!$P$2,
if(and(G113="D",I113="Forward and RTO charges"),'Courier Company - Rates'!$R$2,
'Courier Company - Rates'!$T$2)))))))))</f>
        <v>28.3</v>
      </c>
      <c r="L113" s="1">
        <f t="shared" si="3"/>
        <v>117.9</v>
      </c>
      <c r="M113" s="1">
        <f>iferror(vlookup(A113,'Courier Company - Invoice'!$A:$I,9,0),"NA")</f>
        <v>179.8</v>
      </c>
      <c r="N113" s="1">
        <f t="shared" si="4"/>
        <v>-61.9</v>
      </c>
    </row>
    <row r="114" ht="15.75" customHeight="1">
      <c r="A114" s="1" t="s">
        <v>131</v>
      </c>
      <c r="B114" s="5" t="str">
        <f>iferror(vlookup(A114,'Courier Company - Invoice'!$A:$I,2,0),"NA")</f>
        <v>1091117223244</v>
      </c>
      <c r="C114" s="6">
        <f>round((sumif('Company X - Order Report'!$A$1:$A$401,A114,'Company X - Order Report'!$E$1:$E$401))/1000,2)</f>
        <v>0.7</v>
      </c>
      <c r="D114" s="1">
        <f t="shared" si="1"/>
        <v>1</v>
      </c>
      <c r="E114" s="7">
        <f>(sumif('Courier Company - Invoice'!$A$1:$A$125,A114,'Courier Company - Invoice'!$C$1:$C$125))</f>
        <v>1</v>
      </c>
      <c r="F114" s="1">
        <f t="shared" si="2"/>
        <v>1</v>
      </c>
      <c r="G114" s="1" t="str">
        <f>upper(iferror(vlookup(A114,'Company X - Order Report'!A:G,7,0),"NA"))</f>
        <v>B</v>
      </c>
      <c r="H114" s="1" t="str">
        <f>upper(iferror(vlookup(A114,'Courier Company - Invoice'!A:G,7,0),"NA"))</f>
        <v>B</v>
      </c>
      <c r="I114" s="1" t="str">
        <f>iferror(vlookup(A114,'Company X - Order Report'!$A:$H,8,0),"NA")</f>
        <v>Forward charges</v>
      </c>
      <c r="J114" s="1">
        <f>IF(and(G114="A",I114="Forward charges"),'Courier Company - Rates'!$A$2,
if(and(G114="B",I114="Forward charges"),'Courier Company - Rates'!$C$2,
if(and(G114="C",I114="Forward charges"),'Courier Company - Rates'!$E$2,
if(and(G114="D",I114="Forward charges"),'Courier Company - Rates'!$G$2,
if(and(G114="E",I114="Forward charges"),'Courier Company - Rates'!$I$2,
if(and(G114="A",I114="Forward and RTO charges"),'Courier Company - Rates'!$K$2,
if(and(G114="B",I114="Forward and RTO charges"),'Courier Company - Rates'!$M$2,
if(and(G114="C",I114="Forward and RTO charges"),'Courier Company - Rates'!$O$2,
if(and(G114="D",I114="Forward and RTO charges"),'Courier Company - Rates'!$Q$2,
'Courier Company - Rates'!$S$2)))))))))</f>
        <v>33</v>
      </c>
      <c r="K114" s="1">
        <f>IF(and(G114="A",I114="Forward charges"),'Courier Company - Rates'!$B$2,
if(and(G114="B",I114="Forward charges"),'Courier Company - Rates'!$D$2,
if(and(G114="C",I114="Forward charges"),'Courier Company - Rates'!$F$2,
if(and(G114="D",I114="Forward charges"),'Courier Company - Rates'!$H$2,
if(and(G114="E",I114="Forward charges"),'Courier Company - Rates'!$J$2,
if(and(G114="A",I114="Forward and RTO charges"),'Courier Company - Rates'!$L$2,
if(and(G114="B",I114="Forward and RTO charges"),'Courier Company - Rates'!$N$2,
if(and(G114="C",I114="Forward and RTO charges"),'Courier Company - Rates'!$P$2,
if(and(G114="D",I114="Forward and RTO charges"),'Courier Company - Rates'!$R$2,
'Courier Company - Rates'!$T$2)))))))))</f>
        <v>28.3</v>
      </c>
      <c r="L114" s="1">
        <f t="shared" si="3"/>
        <v>61.3</v>
      </c>
      <c r="M114" s="1">
        <f>iferror(vlookup(A114,'Courier Company - Invoice'!$A:$I,9,0),"NA")</f>
        <v>61.3</v>
      </c>
      <c r="N114" s="1">
        <f t="shared" si="4"/>
        <v>0</v>
      </c>
    </row>
    <row r="115" ht="15.75" customHeight="1">
      <c r="A115" s="1" t="s">
        <v>132</v>
      </c>
      <c r="B115" s="5" t="str">
        <f>iferror(vlookup(A115,'Courier Company - Invoice'!$A:$I,2,0),"NA")</f>
        <v>1091117223211</v>
      </c>
      <c r="C115" s="6">
        <f>round((sumif('Company X - Order Report'!$A$1:$A$401,A115,'Company X - Order Report'!$E$1:$E$401))/1000,2)</f>
        <v>0.5</v>
      </c>
      <c r="D115" s="1">
        <f t="shared" si="1"/>
        <v>0.5</v>
      </c>
      <c r="E115" s="7">
        <f>(sumif('Courier Company - Invoice'!$A$1:$A$125,A115,'Courier Company - Invoice'!$C$1:$C$125))</f>
        <v>0.69</v>
      </c>
      <c r="F115" s="1">
        <f t="shared" si="2"/>
        <v>1</v>
      </c>
      <c r="G115" s="1" t="str">
        <f>upper(iferror(vlookup(A115,'Company X - Order Report'!A:G,7,0),"NA"))</f>
        <v>D</v>
      </c>
      <c r="H115" s="1" t="str">
        <f>upper(iferror(vlookup(A115,'Courier Company - Invoice'!A:G,7,0),"NA"))</f>
        <v>D</v>
      </c>
      <c r="I115" s="1" t="str">
        <f>iferror(vlookup(A115,'Company X - Order Report'!$A:$H,8,0),"NA")</f>
        <v>Forward charges</v>
      </c>
      <c r="J115" s="1">
        <f>IF(and(G115="A",I115="Forward charges"),'Courier Company - Rates'!$A$2,
if(and(G115="B",I115="Forward charges"),'Courier Company - Rates'!$C$2,
if(and(G115="C",I115="Forward charges"),'Courier Company - Rates'!$E$2,
if(and(G115="D",I115="Forward charges"),'Courier Company - Rates'!$G$2,
if(and(G115="E",I115="Forward charges"),'Courier Company - Rates'!$I$2,
if(and(G115="A",I115="Forward and RTO charges"),'Courier Company - Rates'!$K$2,
if(and(G115="B",I115="Forward and RTO charges"),'Courier Company - Rates'!$M$2,
if(and(G115="C",I115="Forward and RTO charges"),'Courier Company - Rates'!$O$2,
if(and(G115="D",I115="Forward and RTO charges"),'Courier Company - Rates'!$Q$2,
'Courier Company - Rates'!$S$2)))))))))</f>
        <v>45.4</v>
      </c>
      <c r="K115" s="1">
        <f>IF(and(G115="A",I115="Forward charges"),'Courier Company - Rates'!$B$2,
if(and(G115="B",I115="Forward charges"),'Courier Company - Rates'!$D$2,
if(and(G115="C",I115="Forward charges"),'Courier Company - Rates'!$F$2,
if(and(G115="D",I115="Forward charges"),'Courier Company - Rates'!$H$2,
if(and(G115="E",I115="Forward charges"),'Courier Company - Rates'!$J$2,
if(and(G115="A",I115="Forward and RTO charges"),'Courier Company - Rates'!$L$2,
if(and(G115="B",I115="Forward and RTO charges"),'Courier Company - Rates'!$N$2,
if(and(G115="C",I115="Forward and RTO charges"),'Courier Company - Rates'!$P$2,
if(and(G115="D",I115="Forward and RTO charges"),'Courier Company - Rates'!$R$2,
'Courier Company - Rates'!$T$2)))))))))</f>
        <v>44.8</v>
      </c>
      <c r="L115" s="1">
        <f t="shared" si="3"/>
        <v>90.2</v>
      </c>
      <c r="M115" s="1">
        <f>iferror(vlookup(A115,'Courier Company - Invoice'!$A:$I,9,0),"NA")</f>
        <v>90.2</v>
      </c>
      <c r="N115" s="1">
        <f t="shared" si="4"/>
        <v>0</v>
      </c>
    </row>
    <row r="116" ht="15.75" customHeight="1">
      <c r="A116" s="1" t="s">
        <v>133</v>
      </c>
      <c r="B116" s="5" t="str">
        <f>iferror(vlookup(A116,'Courier Company - Invoice'!$A:$I,2,0),"NA")</f>
        <v>1091117222931</v>
      </c>
      <c r="C116" s="6">
        <f>round((sumif('Company X - Order Report'!$A$1:$A$401,A116,'Company X - Order Report'!$E$1:$E$401))/1000,2)</f>
        <v>2.27</v>
      </c>
      <c r="D116" s="1">
        <f t="shared" si="1"/>
        <v>2.5</v>
      </c>
      <c r="E116" s="7">
        <f>(sumif('Courier Company - Invoice'!$A$1:$A$125,A116,'Courier Company - Invoice'!$C$1:$C$125))</f>
        <v>2.5</v>
      </c>
      <c r="F116" s="1">
        <f t="shared" si="2"/>
        <v>2.5</v>
      </c>
      <c r="G116" s="1" t="str">
        <f>upper(iferror(vlookup(A116,'Company X - Order Report'!A:G,7,0),"NA"))</f>
        <v>D</v>
      </c>
      <c r="H116" s="1" t="str">
        <f>upper(iferror(vlookup(A116,'Courier Company - Invoice'!A:G,7,0),"NA"))</f>
        <v>D</v>
      </c>
      <c r="I116" s="1" t="str">
        <f>iferror(vlookup(A116,'Company X - Order Report'!$A:$H,8,0),"NA")</f>
        <v>Forward charges</v>
      </c>
      <c r="J116" s="1">
        <f>IF(and(G116="A",I116="Forward charges"),'Courier Company - Rates'!$A$2,
if(and(G116="B",I116="Forward charges"),'Courier Company - Rates'!$C$2,
if(and(G116="C",I116="Forward charges"),'Courier Company - Rates'!$E$2,
if(and(G116="D",I116="Forward charges"),'Courier Company - Rates'!$G$2,
if(and(G116="E",I116="Forward charges"),'Courier Company - Rates'!$I$2,
if(and(G116="A",I116="Forward and RTO charges"),'Courier Company - Rates'!$K$2,
if(and(G116="B",I116="Forward and RTO charges"),'Courier Company - Rates'!$M$2,
if(and(G116="C",I116="Forward and RTO charges"),'Courier Company - Rates'!$O$2,
if(and(G116="D",I116="Forward and RTO charges"),'Courier Company - Rates'!$Q$2,
'Courier Company - Rates'!$S$2)))))))))</f>
        <v>45.4</v>
      </c>
      <c r="K116" s="1">
        <f>IF(and(G116="A",I116="Forward charges"),'Courier Company - Rates'!$B$2,
if(and(G116="B",I116="Forward charges"),'Courier Company - Rates'!$D$2,
if(and(G116="C",I116="Forward charges"),'Courier Company - Rates'!$F$2,
if(and(G116="D",I116="Forward charges"),'Courier Company - Rates'!$H$2,
if(and(G116="E",I116="Forward charges"),'Courier Company - Rates'!$J$2,
if(and(G116="A",I116="Forward and RTO charges"),'Courier Company - Rates'!$L$2,
if(and(G116="B",I116="Forward and RTO charges"),'Courier Company - Rates'!$N$2,
if(and(G116="C",I116="Forward and RTO charges"),'Courier Company - Rates'!$P$2,
if(and(G116="D",I116="Forward and RTO charges"),'Courier Company - Rates'!$R$2,
'Courier Company - Rates'!$T$2)))))))))</f>
        <v>44.8</v>
      </c>
      <c r="L116" s="1">
        <f t="shared" si="3"/>
        <v>224.6</v>
      </c>
      <c r="M116" s="1">
        <f>iferror(vlookup(A116,'Courier Company - Invoice'!$A:$I,9,0),"NA")</f>
        <v>224.6</v>
      </c>
      <c r="N116" s="1">
        <f t="shared" si="4"/>
        <v>0</v>
      </c>
    </row>
    <row r="117" ht="15.75" customHeight="1">
      <c r="A117" s="1" t="s">
        <v>134</v>
      </c>
      <c r="B117" s="5" t="str">
        <f>iferror(vlookup(A117,'Courier Company - Invoice'!$A:$I,2,0),"NA")</f>
        <v>1091117222570</v>
      </c>
      <c r="C117" s="6">
        <f>round((sumif('Company X - Order Report'!$A$1:$A$401,A117,'Company X - Order Report'!$E$1:$E$401))/1000,2)</f>
        <v>0.5</v>
      </c>
      <c r="D117" s="1">
        <f t="shared" si="1"/>
        <v>0.5</v>
      </c>
      <c r="E117" s="7">
        <f>(sumif('Courier Company - Invoice'!$A$1:$A$125,A117,'Courier Company - Invoice'!$C$1:$C$125))</f>
        <v>0.7</v>
      </c>
      <c r="F117" s="1">
        <f t="shared" si="2"/>
        <v>1</v>
      </c>
      <c r="G117" s="1" t="str">
        <f>upper(iferror(vlookup(A117,'Company X - Order Report'!A:G,7,0),"NA"))</f>
        <v>D</v>
      </c>
      <c r="H117" s="1" t="str">
        <f>upper(iferror(vlookup(A117,'Courier Company - Invoice'!A:G,7,0),"NA"))</f>
        <v>D</v>
      </c>
      <c r="I117" s="1" t="str">
        <f>iferror(vlookup(A117,'Company X - Order Report'!$A:$H,8,0),"NA")</f>
        <v>Forward charges</v>
      </c>
      <c r="J117" s="1">
        <f>IF(and(G117="A",I117="Forward charges"),'Courier Company - Rates'!$A$2,
if(and(G117="B",I117="Forward charges"),'Courier Company - Rates'!$C$2,
if(and(G117="C",I117="Forward charges"),'Courier Company - Rates'!$E$2,
if(and(G117="D",I117="Forward charges"),'Courier Company - Rates'!$G$2,
if(and(G117="E",I117="Forward charges"),'Courier Company - Rates'!$I$2,
if(and(G117="A",I117="Forward and RTO charges"),'Courier Company - Rates'!$K$2,
if(and(G117="B",I117="Forward and RTO charges"),'Courier Company - Rates'!$M$2,
if(and(G117="C",I117="Forward and RTO charges"),'Courier Company - Rates'!$O$2,
if(and(G117="D",I117="Forward and RTO charges"),'Courier Company - Rates'!$Q$2,
'Courier Company - Rates'!$S$2)))))))))</f>
        <v>45.4</v>
      </c>
      <c r="K117" s="1">
        <f>IF(and(G117="A",I117="Forward charges"),'Courier Company - Rates'!$B$2,
if(and(G117="B",I117="Forward charges"),'Courier Company - Rates'!$D$2,
if(and(G117="C",I117="Forward charges"),'Courier Company - Rates'!$F$2,
if(and(G117="D",I117="Forward charges"),'Courier Company - Rates'!$H$2,
if(and(G117="E",I117="Forward charges"),'Courier Company - Rates'!$J$2,
if(and(G117="A",I117="Forward and RTO charges"),'Courier Company - Rates'!$L$2,
if(and(G117="B",I117="Forward and RTO charges"),'Courier Company - Rates'!$N$2,
if(and(G117="C",I117="Forward and RTO charges"),'Courier Company - Rates'!$P$2,
if(and(G117="D",I117="Forward and RTO charges"),'Courier Company - Rates'!$R$2,
'Courier Company - Rates'!$T$2)))))))))</f>
        <v>44.8</v>
      </c>
      <c r="L117" s="1">
        <f t="shared" si="3"/>
        <v>90.2</v>
      </c>
      <c r="M117" s="1">
        <f>iferror(vlookup(A117,'Courier Company - Invoice'!$A:$I,9,0),"NA")</f>
        <v>90.2</v>
      </c>
      <c r="N117" s="1">
        <f t="shared" si="4"/>
        <v>0</v>
      </c>
    </row>
    <row r="118" ht="15.75" customHeight="1">
      <c r="A118" s="1" t="s">
        <v>135</v>
      </c>
      <c r="B118" s="5" t="str">
        <f>iferror(vlookup(A118,'Courier Company - Invoice'!$A:$I,2,0),"NA")</f>
        <v>1091117222360</v>
      </c>
      <c r="C118" s="6">
        <f>round((sumif('Company X - Order Report'!$A$1:$A$401,A118,'Company X - Order Report'!$E$1:$E$401))/1000,2)</f>
        <v>0.5</v>
      </c>
      <c r="D118" s="1">
        <f t="shared" si="1"/>
        <v>0.5</v>
      </c>
      <c r="E118" s="7">
        <f>(sumif('Courier Company - Invoice'!$A$1:$A$125,A118,'Courier Company - Invoice'!$C$1:$C$125))</f>
        <v>0.71</v>
      </c>
      <c r="F118" s="1">
        <f t="shared" si="2"/>
        <v>1</v>
      </c>
      <c r="G118" s="1" t="str">
        <f>upper(iferror(vlookup(A118,'Company X - Order Report'!A:G,7,0),"NA"))</f>
        <v>B</v>
      </c>
      <c r="H118" s="1" t="str">
        <f>upper(iferror(vlookup(A118,'Courier Company - Invoice'!A:G,7,0),"NA"))</f>
        <v>D</v>
      </c>
      <c r="I118" s="1" t="str">
        <f>iferror(vlookup(A118,'Company X - Order Report'!$A:$H,8,0),"NA")</f>
        <v>Forward charges</v>
      </c>
      <c r="J118" s="1">
        <f>IF(and(G118="A",I118="Forward charges"),'Courier Company - Rates'!$A$2,
if(and(G118="B",I118="Forward charges"),'Courier Company - Rates'!$C$2,
if(and(G118="C",I118="Forward charges"),'Courier Company - Rates'!$E$2,
if(and(G118="D",I118="Forward charges"),'Courier Company - Rates'!$G$2,
if(and(G118="E",I118="Forward charges"),'Courier Company - Rates'!$I$2,
if(and(G118="A",I118="Forward and RTO charges"),'Courier Company - Rates'!$K$2,
if(and(G118="B",I118="Forward and RTO charges"),'Courier Company - Rates'!$M$2,
if(and(G118="C",I118="Forward and RTO charges"),'Courier Company - Rates'!$O$2,
if(and(G118="D",I118="Forward and RTO charges"),'Courier Company - Rates'!$Q$2,
'Courier Company - Rates'!$S$2)))))))))</f>
        <v>33</v>
      </c>
      <c r="K118" s="1">
        <f>IF(and(G118="A",I118="Forward charges"),'Courier Company - Rates'!$B$2,
if(and(G118="B",I118="Forward charges"),'Courier Company - Rates'!$D$2,
if(and(G118="C",I118="Forward charges"),'Courier Company - Rates'!$F$2,
if(and(G118="D",I118="Forward charges"),'Courier Company - Rates'!$H$2,
if(and(G118="E",I118="Forward charges"),'Courier Company - Rates'!$J$2,
if(and(G118="A",I118="Forward and RTO charges"),'Courier Company - Rates'!$L$2,
if(and(G118="B",I118="Forward and RTO charges"),'Courier Company - Rates'!$N$2,
if(and(G118="C",I118="Forward and RTO charges"),'Courier Company - Rates'!$P$2,
if(and(G118="D",I118="Forward and RTO charges"),'Courier Company - Rates'!$R$2,
'Courier Company - Rates'!$T$2)))))))))</f>
        <v>28.3</v>
      </c>
      <c r="L118" s="1">
        <f t="shared" si="3"/>
        <v>61.3</v>
      </c>
      <c r="M118" s="1">
        <f>iferror(vlookup(A118,'Courier Company - Invoice'!$A:$I,9,0),"NA")</f>
        <v>90.2</v>
      </c>
      <c r="N118" s="1">
        <f t="shared" si="4"/>
        <v>-28.9</v>
      </c>
    </row>
    <row r="119" ht="15.75" customHeight="1">
      <c r="A119" s="1" t="s">
        <v>136</v>
      </c>
      <c r="B119" s="5" t="str">
        <f>iferror(vlookup(A119,'Courier Company - Invoice'!$A:$I,2,0),"NA")</f>
        <v>1091117222194</v>
      </c>
      <c r="C119" s="6">
        <f>round((sumif('Company X - Order Report'!$A$1:$A$401,A119,'Company X - Order Report'!$E$1:$E$401))/1000,2)</f>
        <v>0.62</v>
      </c>
      <c r="D119" s="1">
        <f t="shared" si="1"/>
        <v>1</v>
      </c>
      <c r="E119" s="7">
        <f>(sumif('Courier Company - Invoice'!$A$1:$A$125,A119,'Courier Company - Invoice'!$C$1:$C$125))</f>
        <v>1</v>
      </c>
      <c r="F119" s="1">
        <f t="shared" si="2"/>
        <v>1</v>
      </c>
      <c r="G119" s="1" t="str">
        <f>upper(iferror(vlookup(A119,'Company X - Order Report'!A:G,7,0),"NA"))</f>
        <v>D</v>
      </c>
      <c r="H119" s="1" t="str">
        <f>upper(iferror(vlookup(A119,'Courier Company - Invoice'!A:G,7,0),"NA"))</f>
        <v>D</v>
      </c>
      <c r="I119" s="1" t="str">
        <f>iferror(vlookup(A119,'Company X - Order Report'!$A:$H,8,0),"NA")</f>
        <v>Forward charges</v>
      </c>
      <c r="J119" s="1">
        <f>IF(and(G119="A",I119="Forward charges"),'Courier Company - Rates'!$A$2,
if(and(G119="B",I119="Forward charges"),'Courier Company - Rates'!$C$2,
if(and(G119="C",I119="Forward charges"),'Courier Company - Rates'!$E$2,
if(and(G119="D",I119="Forward charges"),'Courier Company - Rates'!$G$2,
if(and(G119="E",I119="Forward charges"),'Courier Company - Rates'!$I$2,
if(and(G119="A",I119="Forward and RTO charges"),'Courier Company - Rates'!$K$2,
if(and(G119="B",I119="Forward and RTO charges"),'Courier Company - Rates'!$M$2,
if(and(G119="C",I119="Forward and RTO charges"),'Courier Company - Rates'!$O$2,
if(and(G119="D",I119="Forward and RTO charges"),'Courier Company - Rates'!$Q$2,
'Courier Company - Rates'!$S$2)))))))))</f>
        <v>45.4</v>
      </c>
      <c r="K119" s="1">
        <f>IF(and(G119="A",I119="Forward charges"),'Courier Company - Rates'!$B$2,
if(and(G119="B",I119="Forward charges"),'Courier Company - Rates'!$D$2,
if(and(G119="C",I119="Forward charges"),'Courier Company - Rates'!$F$2,
if(and(G119="D",I119="Forward charges"),'Courier Company - Rates'!$H$2,
if(and(G119="E",I119="Forward charges"),'Courier Company - Rates'!$J$2,
if(and(G119="A",I119="Forward and RTO charges"),'Courier Company - Rates'!$L$2,
if(and(G119="B",I119="Forward and RTO charges"),'Courier Company - Rates'!$N$2,
if(and(G119="C",I119="Forward and RTO charges"),'Courier Company - Rates'!$P$2,
if(and(G119="D",I119="Forward and RTO charges"),'Courier Company - Rates'!$R$2,
'Courier Company - Rates'!$T$2)))))))))</f>
        <v>44.8</v>
      </c>
      <c r="L119" s="1">
        <f t="shared" si="3"/>
        <v>90.2</v>
      </c>
      <c r="M119" s="1">
        <f>iferror(vlookup(A119,'Courier Company - Invoice'!$A:$I,9,0),"NA")</f>
        <v>90.2</v>
      </c>
      <c r="N119" s="1">
        <f t="shared" si="4"/>
        <v>0</v>
      </c>
    </row>
    <row r="120" ht="15.75" customHeight="1">
      <c r="A120" s="1" t="s">
        <v>137</v>
      </c>
      <c r="B120" s="5" t="str">
        <f>iferror(vlookup(A120,'Courier Company - Invoice'!$A:$I,2,0),"NA")</f>
        <v>1091117222146</v>
      </c>
      <c r="C120" s="6">
        <f>round((sumif('Company X - Order Report'!$A$1:$A$401,A120,'Company X - Order Report'!$E$1:$E$401))/1000,2)</f>
        <v>0.25</v>
      </c>
      <c r="D120" s="1">
        <f t="shared" si="1"/>
        <v>0.5</v>
      </c>
      <c r="E120" s="7">
        <f>(sumif('Courier Company - Invoice'!$A$1:$A$125,A120,'Courier Company - Invoice'!$C$1:$C$125))</f>
        <v>1.27</v>
      </c>
      <c r="F120" s="1">
        <f t="shared" si="2"/>
        <v>1.5</v>
      </c>
      <c r="G120" s="1" t="str">
        <f>upper(iferror(vlookup(A120,'Company X - Order Report'!A:G,7,0),"NA"))</f>
        <v>D</v>
      </c>
      <c r="H120" s="1" t="str">
        <f>upper(iferror(vlookup(A120,'Courier Company - Invoice'!A:G,7,0),"NA"))</f>
        <v>D</v>
      </c>
      <c r="I120" s="1" t="str">
        <f>iferror(vlookup(A120,'Company X - Order Report'!$A:$H,8,0),"NA")</f>
        <v>Forward charges</v>
      </c>
      <c r="J120" s="1">
        <f>IF(and(G120="A",I120="Forward charges"),'Courier Company - Rates'!$A$2,
if(and(G120="B",I120="Forward charges"),'Courier Company - Rates'!$C$2,
if(and(G120="C",I120="Forward charges"),'Courier Company - Rates'!$E$2,
if(and(G120="D",I120="Forward charges"),'Courier Company - Rates'!$G$2,
if(and(G120="E",I120="Forward charges"),'Courier Company - Rates'!$I$2,
if(and(G120="A",I120="Forward and RTO charges"),'Courier Company - Rates'!$K$2,
if(and(G120="B",I120="Forward and RTO charges"),'Courier Company - Rates'!$M$2,
if(and(G120="C",I120="Forward and RTO charges"),'Courier Company - Rates'!$O$2,
if(and(G120="D",I120="Forward and RTO charges"),'Courier Company - Rates'!$Q$2,
'Courier Company - Rates'!$S$2)))))))))</f>
        <v>45.4</v>
      </c>
      <c r="K120" s="1">
        <f>IF(and(G120="A",I120="Forward charges"),'Courier Company - Rates'!$B$2,
if(and(G120="B",I120="Forward charges"),'Courier Company - Rates'!$D$2,
if(and(G120="C",I120="Forward charges"),'Courier Company - Rates'!$F$2,
if(and(G120="D",I120="Forward charges"),'Courier Company - Rates'!$H$2,
if(and(G120="E",I120="Forward charges"),'Courier Company - Rates'!$J$2,
if(and(G120="A",I120="Forward and RTO charges"),'Courier Company - Rates'!$L$2,
if(and(G120="B",I120="Forward and RTO charges"),'Courier Company - Rates'!$N$2,
if(and(G120="C",I120="Forward and RTO charges"),'Courier Company - Rates'!$P$2,
if(and(G120="D",I120="Forward and RTO charges"),'Courier Company - Rates'!$R$2,
'Courier Company - Rates'!$T$2)))))))))</f>
        <v>44.8</v>
      </c>
      <c r="L120" s="1">
        <f t="shared" si="3"/>
        <v>135</v>
      </c>
      <c r="M120" s="1">
        <f>iferror(vlookup(A120,'Courier Company - Invoice'!$A:$I,9,0),"NA")</f>
        <v>135</v>
      </c>
      <c r="N120" s="1">
        <f t="shared" si="4"/>
        <v>0</v>
      </c>
    </row>
    <row r="121" ht="15.75" customHeight="1">
      <c r="A121" s="1" t="s">
        <v>138</v>
      </c>
      <c r="B121" s="5" t="str">
        <f>iferror(vlookup(A121,'Courier Company - Invoice'!$A:$I,2,0),"NA")</f>
        <v>1091117222135</v>
      </c>
      <c r="C121" s="6">
        <f>round((sumif('Company X - Order Report'!$A$1:$A$401,A121,'Company X - Order Report'!$E$1:$E$401))/1000,2)</f>
        <v>0.25</v>
      </c>
      <c r="D121" s="1">
        <f t="shared" si="1"/>
        <v>0.5</v>
      </c>
      <c r="E121" s="7">
        <f>(sumif('Courier Company - Invoice'!$A$1:$A$125,A121,'Courier Company - Invoice'!$C$1:$C$125))</f>
        <v>0.78</v>
      </c>
      <c r="F121" s="1">
        <f t="shared" si="2"/>
        <v>1</v>
      </c>
      <c r="G121" s="1" t="str">
        <f>upper(iferror(vlookup(A121,'Company X - Order Report'!A:G,7,0),"NA"))</f>
        <v>B</v>
      </c>
      <c r="H121" s="1" t="str">
        <f>upper(iferror(vlookup(A121,'Courier Company - Invoice'!A:G,7,0),"NA"))</f>
        <v>B</v>
      </c>
      <c r="I121" s="1" t="str">
        <f>iferror(vlookup(A121,'Company X - Order Report'!$A:$H,8,0),"NA")</f>
        <v>Forward charges</v>
      </c>
      <c r="J121" s="1">
        <f>IF(and(G121="A",I121="Forward charges"),'Courier Company - Rates'!$A$2,
if(and(G121="B",I121="Forward charges"),'Courier Company - Rates'!$C$2,
if(and(G121="C",I121="Forward charges"),'Courier Company - Rates'!$E$2,
if(and(G121="D",I121="Forward charges"),'Courier Company - Rates'!$G$2,
if(and(G121="E",I121="Forward charges"),'Courier Company - Rates'!$I$2,
if(and(G121="A",I121="Forward and RTO charges"),'Courier Company - Rates'!$K$2,
if(and(G121="B",I121="Forward and RTO charges"),'Courier Company - Rates'!$M$2,
if(and(G121="C",I121="Forward and RTO charges"),'Courier Company - Rates'!$O$2,
if(and(G121="D",I121="Forward and RTO charges"),'Courier Company - Rates'!$Q$2,
'Courier Company - Rates'!$S$2)))))))))</f>
        <v>33</v>
      </c>
      <c r="K121" s="1">
        <f>IF(and(G121="A",I121="Forward charges"),'Courier Company - Rates'!$B$2,
if(and(G121="B",I121="Forward charges"),'Courier Company - Rates'!$D$2,
if(and(G121="C",I121="Forward charges"),'Courier Company - Rates'!$F$2,
if(and(G121="D",I121="Forward charges"),'Courier Company - Rates'!$H$2,
if(and(G121="E",I121="Forward charges"),'Courier Company - Rates'!$J$2,
if(and(G121="A",I121="Forward and RTO charges"),'Courier Company - Rates'!$L$2,
if(and(G121="B",I121="Forward and RTO charges"),'Courier Company - Rates'!$N$2,
if(and(G121="C",I121="Forward and RTO charges"),'Courier Company - Rates'!$P$2,
if(and(G121="D",I121="Forward and RTO charges"),'Courier Company - Rates'!$R$2,
'Courier Company - Rates'!$T$2)))))))))</f>
        <v>28.3</v>
      </c>
      <c r="L121" s="1">
        <f t="shared" si="3"/>
        <v>61.3</v>
      </c>
      <c r="M121" s="1">
        <f>iferror(vlookup(A121,'Courier Company - Invoice'!$A:$I,9,0),"NA")</f>
        <v>61.3</v>
      </c>
      <c r="N121" s="1">
        <f t="shared" si="4"/>
        <v>0</v>
      </c>
    </row>
    <row r="122" ht="15.75" customHeight="1">
      <c r="A122" s="1" t="s">
        <v>139</v>
      </c>
      <c r="B122" s="5" t="str">
        <f>iferror(vlookup(A122,'Courier Company - Invoice'!$A:$I,2,0),"NA")</f>
        <v>1091117222124</v>
      </c>
      <c r="C122" s="6">
        <f>round((sumif('Company X - Order Report'!$A$1:$A$401,A122,'Company X - Order Report'!$E$1:$E$401))/1000,2)</f>
        <v>1.3</v>
      </c>
      <c r="D122" s="1">
        <f t="shared" si="1"/>
        <v>1.5</v>
      </c>
      <c r="E122" s="7">
        <f>(sumif('Courier Company - Invoice'!$A$1:$A$125,A122,'Courier Company - Invoice'!$C$1:$C$125))</f>
        <v>1.3</v>
      </c>
      <c r="F122" s="1">
        <f t="shared" si="2"/>
        <v>1.5</v>
      </c>
      <c r="G122" s="1" t="str">
        <f>upper(iferror(vlookup(A122,'Company X - Order Report'!A:G,7,0),"NA"))</f>
        <v>D</v>
      </c>
      <c r="H122" s="1" t="str">
        <f>upper(iferror(vlookup(A122,'Courier Company - Invoice'!A:G,7,0),"NA"))</f>
        <v>D</v>
      </c>
      <c r="I122" s="1" t="str">
        <f>iferror(vlookup(A122,'Company X - Order Report'!$A:$H,8,0),"NA")</f>
        <v>Forward charges</v>
      </c>
      <c r="J122" s="1">
        <f>IF(and(G122="A",I122="Forward charges"),'Courier Company - Rates'!$A$2,
if(and(G122="B",I122="Forward charges"),'Courier Company - Rates'!$C$2,
if(and(G122="C",I122="Forward charges"),'Courier Company - Rates'!$E$2,
if(and(G122="D",I122="Forward charges"),'Courier Company - Rates'!$G$2,
if(and(G122="E",I122="Forward charges"),'Courier Company - Rates'!$I$2,
if(and(G122="A",I122="Forward and RTO charges"),'Courier Company - Rates'!$K$2,
if(and(G122="B",I122="Forward and RTO charges"),'Courier Company - Rates'!$M$2,
if(and(G122="C",I122="Forward and RTO charges"),'Courier Company - Rates'!$O$2,
if(and(G122="D",I122="Forward and RTO charges"),'Courier Company - Rates'!$Q$2,
'Courier Company - Rates'!$S$2)))))))))</f>
        <v>45.4</v>
      </c>
      <c r="K122" s="1">
        <f>IF(and(G122="A",I122="Forward charges"),'Courier Company - Rates'!$B$2,
if(and(G122="B",I122="Forward charges"),'Courier Company - Rates'!$D$2,
if(and(G122="C",I122="Forward charges"),'Courier Company - Rates'!$F$2,
if(and(G122="D",I122="Forward charges"),'Courier Company - Rates'!$H$2,
if(and(G122="E",I122="Forward charges"),'Courier Company - Rates'!$J$2,
if(and(G122="A",I122="Forward and RTO charges"),'Courier Company - Rates'!$L$2,
if(and(G122="B",I122="Forward and RTO charges"),'Courier Company - Rates'!$N$2,
if(and(G122="C",I122="Forward and RTO charges"),'Courier Company - Rates'!$P$2,
if(and(G122="D",I122="Forward and RTO charges"),'Courier Company - Rates'!$R$2,
'Courier Company - Rates'!$T$2)))))))))</f>
        <v>44.8</v>
      </c>
      <c r="L122" s="1">
        <f t="shared" si="3"/>
        <v>135</v>
      </c>
      <c r="M122" s="1">
        <f>iferror(vlookup(A122,'Courier Company - Invoice'!$A:$I,9,0),"NA")</f>
        <v>135</v>
      </c>
      <c r="N122" s="1">
        <f t="shared" si="4"/>
        <v>0</v>
      </c>
    </row>
    <row r="123" ht="15.75" customHeight="1">
      <c r="A123" s="1" t="s">
        <v>140</v>
      </c>
      <c r="B123" s="5" t="str">
        <f>iferror(vlookup(A123,'Courier Company - Invoice'!$A:$I,2,0),"NA")</f>
        <v>1091117222080</v>
      </c>
      <c r="C123" s="6">
        <f>round((sumif('Company X - Order Report'!$A$1:$A$401,A123,'Company X - Order Report'!$E$1:$E$401))/1000,2)</f>
        <v>0.5</v>
      </c>
      <c r="D123" s="1">
        <f t="shared" si="1"/>
        <v>0.5</v>
      </c>
      <c r="E123" s="7">
        <f>(sumif('Courier Company - Invoice'!$A$1:$A$125,A123,'Courier Company - Invoice'!$C$1:$C$125))</f>
        <v>0.71</v>
      </c>
      <c r="F123" s="1">
        <f t="shared" si="2"/>
        <v>1</v>
      </c>
      <c r="G123" s="1" t="str">
        <f>upper(iferror(vlookup(A123,'Company X - Order Report'!A:G,7,0),"NA"))</f>
        <v>D</v>
      </c>
      <c r="H123" s="1" t="str">
        <f>upper(iferror(vlookup(A123,'Courier Company - Invoice'!A:G,7,0),"NA"))</f>
        <v>D</v>
      </c>
      <c r="I123" s="1" t="str">
        <f>iferror(vlookup(A123,'Company X - Order Report'!$A:$H,8,0),"NA")</f>
        <v>Forward charges</v>
      </c>
      <c r="J123" s="1">
        <f>IF(and(G123="A",I123="Forward charges"),'Courier Company - Rates'!$A$2,
if(and(G123="B",I123="Forward charges"),'Courier Company - Rates'!$C$2,
if(and(G123="C",I123="Forward charges"),'Courier Company - Rates'!$E$2,
if(and(G123="D",I123="Forward charges"),'Courier Company - Rates'!$G$2,
if(and(G123="E",I123="Forward charges"),'Courier Company - Rates'!$I$2,
if(and(G123="A",I123="Forward and RTO charges"),'Courier Company - Rates'!$K$2,
if(and(G123="B",I123="Forward and RTO charges"),'Courier Company - Rates'!$M$2,
if(and(G123="C",I123="Forward and RTO charges"),'Courier Company - Rates'!$O$2,
if(and(G123="D",I123="Forward and RTO charges"),'Courier Company - Rates'!$Q$2,
'Courier Company - Rates'!$S$2)))))))))</f>
        <v>45.4</v>
      </c>
      <c r="K123" s="1">
        <f>IF(and(G123="A",I123="Forward charges"),'Courier Company - Rates'!$B$2,
if(and(G123="B",I123="Forward charges"),'Courier Company - Rates'!$D$2,
if(and(G123="C",I123="Forward charges"),'Courier Company - Rates'!$F$2,
if(and(G123="D",I123="Forward charges"),'Courier Company - Rates'!$H$2,
if(and(G123="E",I123="Forward charges"),'Courier Company - Rates'!$J$2,
if(and(G123="A",I123="Forward and RTO charges"),'Courier Company - Rates'!$L$2,
if(and(G123="B",I123="Forward and RTO charges"),'Courier Company - Rates'!$N$2,
if(and(G123="C",I123="Forward and RTO charges"),'Courier Company - Rates'!$P$2,
if(and(G123="D",I123="Forward and RTO charges"),'Courier Company - Rates'!$R$2,
'Courier Company - Rates'!$T$2)))))))))</f>
        <v>44.8</v>
      </c>
      <c r="L123" s="1">
        <f t="shared" si="3"/>
        <v>90.2</v>
      </c>
      <c r="M123" s="1">
        <f>iferror(vlookup(A123,'Courier Company - Invoice'!$A:$I,9,0),"NA")</f>
        <v>90.2</v>
      </c>
      <c r="N123" s="1">
        <f t="shared" si="4"/>
        <v>0</v>
      </c>
    </row>
    <row r="124" ht="15.75" customHeight="1">
      <c r="A124" s="1" t="s">
        <v>141</v>
      </c>
      <c r="B124" s="5" t="str">
        <f>iferror(vlookup(A124,'Courier Company - Invoice'!$A:$I,2,0),"NA")</f>
        <v>1091117222065</v>
      </c>
      <c r="C124" s="6">
        <f>round((sumif('Company X - Order Report'!$A$1:$A$401,A124,'Company X - Order Report'!$E$1:$E$401))/1000,2)</f>
        <v>0.48</v>
      </c>
      <c r="D124" s="1">
        <f t="shared" si="1"/>
        <v>0.5</v>
      </c>
      <c r="E124" s="7">
        <f>(sumif('Courier Company - Invoice'!$A$1:$A$125,A124,'Courier Company - Invoice'!$C$1:$C$125))</f>
        <v>0.68</v>
      </c>
      <c r="F124" s="1">
        <f t="shared" si="2"/>
        <v>1</v>
      </c>
      <c r="G124" s="1" t="str">
        <f>upper(iferror(vlookup(A124,'Company X - Order Report'!A:G,7,0),"NA"))</f>
        <v>D</v>
      </c>
      <c r="H124" s="1" t="str">
        <f>upper(iferror(vlookup(A124,'Courier Company - Invoice'!A:G,7,0),"NA"))</f>
        <v>D</v>
      </c>
      <c r="I124" s="1" t="str">
        <f>iferror(vlookup(A124,'Company X - Order Report'!$A:$H,8,0),"NA")</f>
        <v>Forward charges</v>
      </c>
      <c r="J124" s="1">
        <f>IF(and(G124="A",I124="Forward charges"),'Courier Company - Rates'!$A$2,
if(and(G124="B",I124="Forward charges"),'Courier Company - Rates'!$C$2,
if(and(G124="C",I124="Forward charges"),'Courier Company - Rates'!$E$2,
if(and(G124="D",I124="Forward charges"),'Courier Company - Rates'!$G$2,
if(and(G124="E",I124="Forward charges"),'Courier Company - Rates'!$I$2,
if(and(G124="A",I124="Forward and RTO charges"),'Courier Company - Rates'!$K$2,
if(and(G124="B",I124="Forward and RTO charges"),'Courier Company - Rates'!$M$2,
if(and(G124="C",I124="Forward and RTO charges"),'Courier Company - Rates'!$O$2,
if(and(G124="D",I124="Forward and RTO charges"),'Courier Company - Rates'!$Q$2,
'Courier Company - Rates'!$S$2)))))))))</f>
        <v>45.4</v>
      </c>
      <c r="K124" s="1">
        <f>IF(and(G124="A",I124="Forward charges"),'Courier Company - Rates'!$B$2,
if(and(G124="B",I124="Forward charges"),'Courier Company - Rates'!$D$2,
if(and(G124="C",I124="Forward charges"),'Courier Company - Rates'!$F$2,
if(and(G124="D",I124="Forward charges"),'Courier Company - Rates'!$H$2,
if(and(G124="E",I124="Forward charges"),'Courier Company - Rates'!$J$2,
if(and(G124="A",I124="Forward and RTO charges"),'Courier Company - Rates'!$L$2,
if(and(G124="B",I124="Forward and RTO charges"),'Courier Company - Rates'!$N$2,
if(and(G124="C",I124="Forward and RTO charges"),'Courier Company - Rates'!$P$2,
if(and(G124="D",I124="Forward and RTO charges"),'Courier Company - Rates'!$R$2,
'Courier Company - Rates'!$T$2)))))))))</f>
        <v>44.8</v>
      </c>
      <c r="L124" s="1">
        <f t="shared" si="3"/>
        <v>90.2</v>
      </c>
      <c r="M124" s="1">
        <f>iferror(vlookup(A124,'Courier Company - Invoice'!$A:$I,9,0),"NA")</f>
        <v>90.2</v>
      </c>
      <c r="N124" s="1">
        <f t="shared" si="4"/>
        <v>0</v>
      </c>
    </row>
    <row r="125" ht="15.75" customHeight="1">
      <c r="A125" s="1" t="s">
        <v>142</v>
      </c>
      <c r="B125" s="5" t="str">
        <f>iferror(vlookup(A125,'Courier Company - Invoice'!$A:$I,2,0),"NA")</f>
        <v>1091117221940</v>
      </c>
      <c r="C125" s="6">
        <f>round((sumif('Company X - Order Report'!$A$1:$A$401,A125,'Company X - Order Report'!$E$1:$E$401))/1000,2)</f>
        <v>0.22</v>
      </c>
      <c r="D125" s="1">
        <f t="shared" si="1"/>
        <v>0.5</v>
      </c>
      <c r="E125" s="7">
        <f>(sumif('Courier Company - Invoice'!$A$1:$A$125,A125,'Courier Company - Invoice'!$C$1:$C$125))</f>
        <v>2.92</v>
      </c>
      <c r="F125" s="1">
        <f t="shared" si="2"/>
        <v>3</v>
      </c>
      <c r="G125" s="1" t="str">
        <f>upper(iferror(vlookup(A125,'Company X - Order Report'!A:G,7,0),"NA"))</f>
        <v>B</v>
      </c>
      <c r="H125" s="1" t="str">
        <f>upper(iferror(vlookup(A125,'Courier Company - Invoice'!A:G,7,0),"NA"))</f>
        <v>B</v>
      </c>
      <c r="I125" s="1" t="str">
        <f>iferror(vlookup(A125,'Company X - Order Report'!$A:$H,8,0),"NA")</f>
        <v>Forward charges</v>
      </c>
      <c r="J125" s="1">
        <f>IF(and(G125="A",I125="Forward charges"),'Courier Company - Rates'!$A$2,
if(and(G125="B",I125="Forward charges"),'Courier Company - Rates'!$C$2,
if(and(G125="C",I125="Forward charges"),'Courier Company - Rates'!$E$2,
if(and(G125="D",I125="Forward charges"),'Courier Company - Rates'!$G$2,
if(and(G125="E",I125="Forward charges"),'Courier Company - Rates'!$I$2,
if(and(G125="A",I125="Forward and RTO charges"),'Courier Company - Rates'!$K$2,
if(and(G125="B",I125="Forward and RTO charges"),'Courier Company - Rates'!$M$2,
if(and(G125="C",I125="Forward and RTO charges"),'Courier Company - Rates'!$O$2,
if(and(G125="D",I125="Forward and RTO charges"),'Courier Company - Rates'!$Q$2,
'Courier Company - Rates'!$S$2)))))))))</f>
        <v>33</v>
      </c>
      <c r="K125" s="1">
        <f>IF(and(G125="A",I125="Forward charges"),'Courier Company - Rates'!$B$2,
if(and(G125="B",I125="Forward charges"),'Courier Company - Rates'!$D$2,
if(and(G125="C",I125="Forward charges"),'Courier Company - Rates'!$F$2,
if(and(G125="D",I125="Forward charges"),'Courier Company - Rates'!$H$2,
if(and(G125="E",I125="Forward charges"),'Courier Company - Rates'!$J$2,
if(and(G125="A",I125="Forward and RTO charges"),'Courier Company - Rates'!$L$2,
if(and(G125="B",I125="Forward and RTO charges"),'Courier Company - Rates'!$N$2,
if(and(G125="C",I125="Forward and RTO charges"),'Courier Company - Rates'!$P$2,
if(and(G125="D",I125="Forward and RTO charges"),'Courier Company - Rates'!$R$2,
'Courier Company - Rates'!$T$2)))))))))</f>
        <v>28.3</v>
      </c>
      <c r="L125" s="1">
        <f t="shared" si="3"/>
        <v>174.5</v>
      </c>
      <c r="M125" s="1">
        <f>iferror(vlookup(A125,'Courier Company - Invoice'!$A:$I,9,0),"NA")</f>
        <v>174.5</v>
      </c>
      <c r="N125" s="1">
        <f t="shared" si="4"/>
        <v>0</v>
      </c>
    </row>
    <row r="126" ht="15.75" customHeight="1">
      <c r="C126" s="8"/>
    </row>
    <row r="127" ht="15.75" customHeight="1">
      <c r="C127" s="8"/>
    </row>
    <row r="128" ht="15.75" customHeight="1">
      <c r="C128" s="8"/>
    </row>
    <row r="129" ht="15.75" customHeight="1">
      <c r="C129" s="8"/>
    </row>
    <row r="130" ht="15.75" customHeight="1">
      <c r="C130" s="8"/>
    </row>
    <row r="131" ht="15.75" customHeight="1">
      <c r="C131" s="8"/>
    </row>
    <row r="132" ht="15.75" customHeight="1">
      <c r="C132" s="8"/>
    </row>
    <row r="133" ht="15.75" customHeight="1">
      <c r="C133" s="8"/>
    </row>
    <row r="134" ht="15.75" customHeight="1">
      <c r="C134" s="8"/>
    </row>
    <row r="135" ht="15.75" customHeight="1">
      <c r="C135" s="8"/>
    </row>
    <row r="136" ht="15.75" customHeight="1">
      <c r="C136" s="8"/>
    </row>
    <row r="137" ht="15.75" customHeight="1">
      <c r="C137" s="8"/>
    </row>
    <row r="138" ht="15.75" customHeight="1">
      <c r="C138" s="8"/>
    </row>
    <row r="139" ht="15.75" customHeight="1">
      <c r="C139" s="8"/>
    </row>
    <row r="140" ht="15.75" customHeight="1">
      <c r="C140" s="8"/>
    </row>
    <row r="141" ht="15.75" customHeight="1">
      <c r="C141" s="8"/>
    </row>
    <row r="142" ht="15.75" customHeight="1">
      <c r="C142" s="8"/>
    </row>
    <row r="143" ht="15.75" customHeight="1">
      <c r="C143" s="8"/>
    </row>
    <row r="144" ht="15.75" customHeight="1">
      <c r="C144" s="8"/>
    </row>
    <row r="145" ht="15.75" customHeight="1">
      <c r="C145" s="8"/>
    </row>
    <row r="146" ht="15.75" customHeight="1">
      <c r="C146" s="8"/>
    </row>
    <row r="147" ht="15.75" customHeight="1">
      <c r="C147" s="8"/>
    </row>
    <row r="148" ht="15.75" customHeight="1">
      <c r="C148" s="8"/>
    </row>
    <row r="149" ht="15.75" customHeight="1">
      <c r="C149" s="8"/>
    </row>
    <row r="150" ht="15.75" customHeight="1">
      <c r="C150" s="8"/>
    </row>
    <row r="151" ht="15.75" customHeight="1">
      <c r="C151" s="8"/>
    </row>
    <row r="152" ht="15.75" customHeight="1">
      <c r="C152" s="8"/>
    </row>
    <row r="153" ht="15.75" customHeight="1">
      <c r="C153" s="8"/>
    </row>
    <row r="154" ht="15.75" customHeight="1">
      <c r="C154" s="8"/>
    </row>
    <row r="155" ht="15.75" customHeight="1">
      <c r="C155" s="8"/>
    </row>
    <row r="156" ht="15.75" customHeight="1">
      <c r="C156" s="8"/>
    </row>
    <row r="157" ht="15.75" customHeight="1">
      <c r="C157" s="8"/>
    </row>
    <row r="158" ht="15.75" customHeight="1">
      <c r="C158" s="8"/>
    </row>
    <row r="159" ht="15.75" customHeight="1">
      <c r="C159" s="8"/>
    </row>
    <row r="160" ht="15.75" customHeight="1">
      <c r="C160" s="8"/>
    </row>
    <row r="161" ht="15.75" customHeight="1">
      <c r="C161" s="8"/>
    </row>
    <row r="162" ht="15.75" customHeight="1">
      <c r="C162" s="8"/>
    </row>
    <row r="163" ht="15.75" customHeight="1">
      <c r="C163" s="8"/>
    </row>
    <row r="164" ht="15.75" customHeight="1">
      <c r="C164" s="8"/>
    </row>
    <row r="165" ht="15.75" customHeight="1">
      <c r="C165" s="8"/>
    </row>
    <row r="166" ht="15.75" customHeight="1">
      <c r="C166" s="8"/>
    </row>
    <row r="167" ht="15.75" customHeight="1">
      <c r="C167" s="8"/>
    </row>
    <row r="168" ht="15.75" customHeight="1">
      <c r="C168" s="8"/>
    </row>
    <row r="169" ht="15.75" customHeight="1">
      <c r="C169" s="8"/>
    </row>
    <row r="170" ht="15.75" customHeight="1">
      <c r="C170" s="8"/>
    </row>
    <row r="171" ht="15.75" customHeight="1">
      <c r="C171" s="8"/>
    </row>
    <row r="172" ht="15.75" customHeight="1">
      <c r="C172" s="8"/>
    </row>
    <row r="173" ht="15.75" customHeight="1">
      <c r="C173" s="8"/>
    </row>
    <row r="174" ht="15.75" customHeight="1">
      <c r="C174" s="8"/>
    </row>
    <row r="175" ht="15.75" customHeight="1">
      <c r="C175" s="8"/>
    </row>
    <row r="176" ht="15.75" customHeight="1">
      <c r="C176" s="8"/>
    </row>
    <row r="177" ht="15.75" customHeight="1">
      <c r="C177" s="8"/>
    </row>
    <row r="178" ht="15.75" customHeight="1">
      <c r="C178" s="8"/>
    </row>
    <row r="179" ht="15.75" customHeight="1">
      <c r="C179" s="8"/>
    </row>
    <row r="180" ht="15.75" customHeight="1">
      <c r="C180" s="8"/>
    </row>
    <row r="181" ht="15.75" customHeight="1">
      <c r="C181" s="8"/>
    </row>
    <row r="182" ht="15.75" customHeight="1">
      <c r="C182" s="8"/>
    </row>
    <row r="183" ht="15.75" customHeight="1">
      <c r="C183" s="8"/>
    </row>
    <row r="184" ht="15.75" customHeight="1">
      <c r="C184" s="8"/>
    </row>
    <row r="185" ht="15.75" customHeight="1">
      <c r="C185" s="8"/>
    </row>
    <row r="186" ht="15.75" customHeight="1">
      <c r="C186" s="8"/>
    </row>
    <row r="187" ht="15.75" customHeight="1">
      <c r="C187" s="8"/>
    </row>
    <row r="188" ht="15.75" customHeight="1">
      <c r="C188" s="8"/>
    </row>
    <row r="189" ht="15.75" customHeight="1">
      <c r="C189" s="8"/>
    </row>
    <row r="190" ht="15.75" customHeight="1">
      <c r="C190" s="8"/>
    </row>
    <row r="191" ht="15.75" customHeight="1">
      <c r="C191" s="8"/>
    </row>
    <row r="192" ht="15.75" customHeight="1">
      <c r="C192" s="8"/>
    </row>
    <row r="193" ht="15.75" customHeight="1">
      <c r="C193" s="8"/>
    </row>
    <row r="194" ht="15.75" customHeight="1">
      <c r="C194" s="8"/>
    </row>
    <row r="195" ht="15.75" customHeight="1">
      <c r="C195" s="8"/>
    </row>
    <row r="196" ht="15.75" customHeight="1">
      <c r="C196" s="8"/>
    </row>
    <row r="197" ht="15.75" customHeight="1">
      <c r="C197" s="8"/>
    </row>
    <row r="198" ht="15.75" customHeight="1">
      <c r="C198" s="8"/>
    </row>
    <row r="199" ht="15.75" customHeight="1">
      <c r="C199" s="8"/>
    </row>
    <row r="200" ht="15.75" customHeight="1">
      <c r="C200" s="8"/>
    </row>
    <row r="201" ht="15.75" customHeight="1">
      <c r="C201" s="8"/>
    </row>
    <row r="202" ht="15.75" customHeight="1">
      <c r="C202" s="8"/>
    </row>
    <row r="203" ht="15.75" customHeight="1">
      <c r="C203" s="8"/>
    </row>
    <row r="204" ht="15.75" customHeight="1">
      <c r="C204" s="8"/>
    </row>
    <row r="205" ht="15.75" customHeight="1">
      <c r="C205" s="8"/>
    </row>
    <row r="206" ht="15.75" customHeight="1">
      <c r="C206" s="8"/>
    </row>
    <row r="207" ht="15.75" customHeight="1">
      <c r="C207" s="8"/>
    </row>
    <row r="208" ht="15.75" customHeight="1">
      <c r="C208" s="8"/>
    </row>
    <row r="209" ht="15.75" customHeight="1">
      <c r="C209" s="8"/>
    </row>
    <row r="210" ht="15.75" customHeight="1">
      <c r="C210" s="8"/>
    </row>
    <row r="211" ht="15.75" customHeight="1">
      <c r="C211" s="8"/>
    </row>
    <row r="212" ht="15.75" customHeight="1">
      <c r="C212" s="8"/>
    </row>
    <row r="213" ht="15.75" customHeight="1">
      <c r="C213" s="8"/>
    </row>
    <row r="214" ht="15.75" customHeight="1">
      <c r="C214" s="8"/>
    </row>
    <row r="215" ht="15.75" customHeight="1">
      <c r="C215" s="8"/>
    </row>
    <row r="216" ht="15.75" customHeight="1">
      <c r="C216" s="8"/>
    </row>
    <row r="217" ht="15.75" customHeight="1">
      <c r="C217" s="8"/>
    </row>
    <row r="218" ht="15.75" customHeight="1">
      <c r="C218" s="8"/>
    </row>
    <row r="219" ht="15.75" customHeight="1">
      <c r="C219" s="8"/>
    </row>
    <row r="220" ht="15.75" customHeight="1">
      <c r="C220" s="8"/>
    </row>
    <row r="221" ht="15.75" customHeight="1">
      <c r="C221" s="8"/>
    </row>
    <row r="222" ht="15.75" customHeight="1">
      <c r="C222" s="8"/>
    </row>
    <row r="223" ht="15.75" customHeight="1">
      <c r="C223" s="8"/>
    </row>
    <row r="224" ht="15.75" customHeight="1">
      <c r="C224" s="8"/>
    </row>
    <row r="225" ht="15.75" customHeight="1">
      <c r="C225" s="8"/>
    </row>
    <row r="226" ht="15.75" customHeight="1">
      <c r="C226" s="8"/>
    </row>
    <row r="227" ht="15.75" customHeight="1">
      <c r="C227" s="8"/>
    </row>
    <row r="228" ht="15.75" customHeight="1">
      <c r="C228" s="8"/>
    </row>
    <row r="229" ht="15.75" customHeight="1">
      <c r="C229" s="8"/>
    </row>
    <row r="230" ht="15.75" customHeight="1">
      <c r="C230" s="8"/>
    </row>
    <row r="231" ht="15.75" customHeight="1">
      <c r="C231" s="8"/>
    </row>
    <row r="232" ht="15.75" customHeight="1">
      <c r="C232" s="8"/>
    </row>
    <row r="233" ht="15.75" customHeight="1">
      <c r="C233" s="8"/>
    </row>
    <row r="234" ht="15.75" customHeight="1">
      <c r="C234" s="8"/>
    </row>
    <row r="235" ht="15.75" customHeight="1">
      <c r="C235" s="8"/>
    </row>
    <row r="236" ht="15.75" customHeight="1">
      <c r="C236" s="8"/>
    </row>
    <row r="237" ht="15.75" customHeight="1">
      <c r="C237" s="8"/>
    </row>
    <row r="238" ht="15.75" customHeight="1">
      <c r="C238" s="8"/>
    </row>
    <row r="239" ht="15.75" customHeight="1">
      <c r="C239" s="8"/>
    </row>
    <row r="240" ht="15.75" customHeight="1">
      <c r="C240" s="8"/>
    </row>
    <row r="241" ht="15.75" customHeight="1">
      <c r="C241" s="8"/>
    </row>
    <row r="242" ht="15.75" customHeight="1">
      <c r="C242" s="8"/>
    </row>
    <row r="243" ht="15.75" customHeight="1">
      <c r="C243" s="8"/>
    </row>
    <row r="244" ht="15.75" customHeight="1">
      <c r="C244" s="8"/>
    </row>
    <row r="245" ht="15.75" customHeight="1">
      <c r="C245" s="8"/>
    </row>
    <row r="246" ht="15.75" customHeight="1">
      <c r="C246" s="8"/>
    </row>
    <row r="247" ht="15.75" customHeight="1">
      <c r="C247" s="8"/>
    </row>
    <row r="248" ht="15.75" customHeight="1">
      <c r="C248" s="8"/>
    </row>
    <row r="249" ht="15.75" customHeight="1">
      <c r="C249" s="8"/>
    </row>
    <row r="250" ht="15.75" customHeight="1">
      <c r="C250" s="8"/>
    </row>
    <row r="251" ht="15.75" customHeight="1">
      <c r="C251" s="8"/>
    </row>
    <row r="252" ht="15.75" customHeight="1">
      <c r="C252" s="8"/>
    </row>
    <row r="253" ht="15.75" customHeight="1">
      <c r="C253" s="8"/>
    </row>
    <row r="254" ht="15.75" customHeight="1">
      <c r="C254" s="8"/>
    </row>
    <row r="255" ht="15.75" customHeight="1">
      <c r="C255" s="8"/>
    </row>
    <row r="256" ht="15.75" customHeight="1">
      <c r="C256" s="8"/>
    </row>
    <row r="257" ht="15.75" customHeight="1">
      <c r="C257" s="8"/>
    </row>
    <row r="258" ht="15.75" customHeight="1">
      <c r="C258" s="8"/>
    </row>
    <row r="259" ht="15.75" customHeight="1">
      <c r="C259" s="8"/>
    </row>
    <row r="260" ht="15.75" customHeight="1">
      <c r="C260" s="8"/>
    </row>
    <row r="261" ht="15.75" customHeight="1">
      <c r="C261" s="8"/>
    </row>
    <row r="262" ht="15.75" customHeight="1">
      <c r="C262" s="8"/>
    </row>
    <row r="263" ht="15.75" customHeight="1">
      <c r="C263" s="8"/>
    </row>
    <row r="264" ht="15.75" customHeight="1">
      <c r="C264" s="8"/>
    </row>
    <row r="265" ht="15.75" customHeight="1">
      <c r="C265" s="8"/>
    </row>
    <row r="266" ht="15.75" customHeight="1">
      <c r="C266" s="8"/>
    </row>
    <row r="267" ht="15.75" customHeight="1">
      <c r="C267" s="8"/>
    </row>
    <row r="268" ht="15.75" customHeight="1">
      <c r="C268" s="8"/>
    </row>
    <row r="269" ht="15.75" customHeight="1">
      <c r="C269" s="8"/>
    </row>
    <row r="270" ht="15.75" customHeight="1">
      <c r="C270" s="8"/>
    </row>
    <row r="271" ht="15.75" customHeight="1">
      <c r="C271" s="8"/>
    </row>
    <row r="272" ht="15.75" customHeight="1">
      <c r="C272" s="8"/>
    </row>
    <row r="273" ht="15.75" customHeight="1">
      <c r="C273" s="8"/>
    </row>
    <row r="274" ht="15.75" customHeight="1">
      <c r="C274" s="8"/>
    </row>
    <row r="275" ht="15.75" customHeight="1">
      <c r="C275" s="8"/>
    </row>
    <row r="276" ht="15.75" customHeight="1">
      <c r="C276" s="8"/>
    </row>
    <row r="277" ht="15.75" customHeight="1">
      <c r="C277" s="8"/>
    </row>
    <row r="278" ht="15.75" customHeight="1">
      <c r="C278" s="8"/>
    </row>
    <row r="279" ht="15.75" customHeight="1">
      <c r="C279" s="8"/>
    </row>
    <row r="280" ht="15.75" customHeight="1">
      <c r="C280" s="8"/>
    </row>
    <row r="281" ht="15.75" customHeight="1">
      <c r="C281" s="8"/>
    </row>
    <row r="282" ht="15.75" customHeight="1">
      <c r="C282" s="8"/>
    </row>
    <row r="283" ht="15.75" customHeight="1">
      <c r="C283" s="8"/>
    </row>
    <row r="284" ht="15.75" customHeight="1">
      <c r="C284" s="8"/>
    </row>
    <row r="285" ht="15.75" customHeight="1">
      <c r="C285" s="8"/>
    </row>
    <row r="286" ht="15.75" customHeight="1">
      <c r="C286" s="8"/>
    </row>
    <row r="287" ht="15.75" customHeight="1">
      <c r="C287" s="8"/>
    </row>
    <row r="288" ht="15.75" customHeight="1">
      <c r="C288" s="8"/>
    </row>
    <row r="289" ht="15.75" customHeight="1">
      <c r="C289" s="8"/>
    </row>
    <row r="290" ht="15.75" customHeight="1">
      <c r="C290" s="8"/>
    </row>
    <row r="291" ht="15.75" customHeight="1">
      <c r="C291" s="8"/>
    </row>
    <row r="292" ht="15.75" customHeight="1">
      <c r="C292" s="8"/>
    </row>
    <row r="293" ht="15.75" customHeight="1">
      <c r="C293" s="8"/>
    </row>
    <row r="294" ht="15.75" customHeight="1">
      <c r="C294" s="8"/>
    </row>
    <row r="295" ht="15.75" customHeight="1">
      <c r="C295" s="8"/>
    </row>
    <row r="296" ht="15.75" customHeight="1">
      <c r="C296" s="8"/>
    </row>
    <row r="297" ht="15.75" customHeight="1">
      <c r="C297" s="8"/>
    </row>
    <row r="298" ht="15.75" customHeight="1">
      <c r="C298" s="8"/>
    </row>
    <row r="299" ht="15.75" customHeight="1">
      <c r="C299" s="8"/>
    </row>
    <row r="300" ht="15.75" customHeight="1">
      <c r="C300" s="8"/>
    </row>
    <row r="301" ht="15.75" customHeight="1">
      <c r="C301" s="8"/>
    </row>
    <row r="302" ht="15.75" customHeight="1">
      <c r="C302" s="8"/>
    </row>
    <row r="303" ht="15.75" customHeight="1">
      <c r="C303" s="8"/>
    </row>
    <row r="304" ht="15.75" customHeight="1">
      <c r="C304" s="8"/>
    </row>
    <row r="305" ht="15.75" customHeight="1">
      <c r="C305" s="8"/>
    </row>
    <row r="306" ht="15.75" customHeight="1">
      <c r="C306" s="8"/>
    </row>
    <row r="307" ht="15.75" customHeight="1">
      <c r="C307" s="8"/>
    </row>
    <row r="308" ht="15.75" customHeight="1">
      <c r="C308" s="8"/>
    </row>
    <row r="309" ht="15.75" customHeight="1">
      <c r="C309" s="8"/>
    </row>
    <row r="310" ht="15.75" customHeight="1">
      <c r="C310" s="8"/>
    </row>
    <row r="311" ht="15.75" customHeight="1">
      <c r="C311" s="8"/>
    </row>
    <row r="312" ht="15.75" customHeight="1">
      <c r="C312" s="8"/>
    </row>
    <row r="313" ht="15.75" customHeight="1">
      <c r="C313" s="8"/>
    </row>
    <row r="314" ht="15.75" customHeight="1">
      <c r="C314" s="8"/>
    </row>
    <row r="315" ht="15.75" customHeight="1">
      <c r="C315" s="8"/>
    </row>
    <row r="316" ht="15.75" customHeight="1">
      <c r="C316" s="8"/>
    </row>
    <row r="317" ht="15.75" customHeight="1">
      <c r="C317" s="8"/>
    </row>
    <row r="318" ht="15.75" customHeight="1">
      <c r="C318" s="8"/>
    </row>
    <row r="319" ht="15.75" customHeight="1">
      <c r="C319" s="8"/>
    </row>
    <row r="320" ht="15.75" customHeight="1">
      <c r="C320" s="8"/>
    </row>
    <row r="321" ht="15.75" customHeight="1">
      <c r="C321" s="8"/>
    </row>
    <row r="322" ht="15.75" customHeight="1">
      <c r="C322" s="8"/>
    </row>
    <row r="323" ht="15.75" customHeight="1">
      <c r="C323" s="8"/>
    </row>
    <row r="324" ht="15.75" customHeight="1">
      <c r="C324" s="8"/>
    </row>
    <row r="325" ht="15.75" customHeight="1">
      <c r="C325" s="8"/>
    </row>
    <row r="326" ht="15.75" customHeight="1">
      <c r="C326" s="8"/>
    </row>
    <row r="327" ht="15.75" customHeight="1">
      <c r="C327" s="8"/>
    </row>
    <row r="328" ht="15.75" customHeight="1">
      <c r="C328" s="8"/>
    </row>
    <row r="329" ht="15.75" customHeight="1">
      <c r="C329" s="8"/>
    </row>
    <row r="330" ht="15.75" customHeight="1">
      <c r="C330" s="8"/>
    </row>
    <row r="331" ht="15.75" customHeight="1">
      <c r="C331" s="8"/>
    </row>
    <row r="332" ht="15.75" customHeight="1">
      <c r="C332" s="8"/>
    </row>
    <row r="333" ht="15.75" customHeight="1">
      <c r="C333" s="8"/>
    </row>
    <row r="334" ht="15.75" customHeight="1">
      <c r="C334" s="8"/>
    </row>
    <row r="335" ht="15.75" customHeight="1">
      <c r="C335" s="8"/>
    </row>
    <row r="336" ht="15.75" customHeight="1">
      <c r="C336" s="8"/>
    </row>
    <row r="337" ht="15.75" customHeight="1">
      <c r="C337" s="8"/>
    </row>
    <row r="338" ht="15.75" customHeight="1">
      <c r="C338" s="8"/>
    </row>
    <row r="339" ht="15.75" customHeight="1">
      <c r="C339" s="8"/>
    </row>
    <row r="340" ht="15.75" customHeight="1">
      <c r="C340" s="8"/>
    </row>
    <row r="341" ht="15.75" customHeight="1">
      <c r="C341" s="8"/>
    </row>
    <row r="342" ht="15.75" customHeight="1">
      <c r="C342" s="8"/>
    </row>
    <row r="343" ht="15.75" customHeight="1">
      <c r="C343" s="8"/>
    </row>
    <row r="344" ht="15.75" customHeight="1">
      <c r="C344" s="8"/>
    </row>
    <row r="345" ht="15.75" customHeight="1">
      <c r="C345" s="8"/>
    </row>
    <row r="346" ht="15.75" customHeight="1">
      <c r="C346" s="8"/>
    </row>
    <row r="347" ht="15.75" customHeight="1">
      <c r="C347" s="8"/>
    </row>
    <row r="348" ht="15.75" customHeight="1">
      <c r="C348" s="8"/>
    </row>
    <row r="349" ht="15.75" customHeight="1">
      <c r="C349" s="8"/>
    </row>
    <row r="350" ht="15.75" customHeight="1">
      <c r="C350" s="8"/>
    </row>
    <row r="351" ht="15.75" customHeight="1">
      <c r="C351" s="8"/>
    </row>
    <row r="352" ht="15.75" customHeight="1">
      <c r="C352" s="8"/>
    </row>
    <row r="353" ht="15.75" customHeight="1">
      <c r="C353" s="8"/>
    </row>
    <row r="354" ht="15.75" customHeight="1">
      <c r="C354" s="8"/>
    </row>
    <row r="355" ht="15.75" customHeight="1">
      <c r="C355" s="8"/>
    </row>
    <row r="356" ht="15.75" customHeight="1">
      <c r="C356" s="8"/>
    </row>
    <row r="357" ht="15.75" customHeight="1">
      <c r="C357" s="8"/>
    </row>
    <row r="358" ht="15.75" customHeight="1">
      <c r="C358" s="8"/>
    </row>
    <row r="359" ht="15.75" customHeight="1">
      <c r="C359" s="8"/>
    </row>
    <row r="360" ht="15.75" customHeight="1">
      <c r="C360" s="8"/>
    </row>
    <row r="361" ht="15.75" customHeight="1">
      <c r="C361" s="8"/>
    </row>
    <row r="362" ht="15.75" customHeight="1">
      <c r="C362" s="8"/>
    </row>
    <row r="363" ht="15.75" customHeight="1">
      <c r="C363" s="8"/>
    </row>
    <row r="364" ht="15.75" customHeight="1">
      <c r="C364" s="8"/>
    </row>
    <row r="365" ht="15.75" customHeight="1">
      <c r="C365" s="8"/>
    </row>
    <row r="366" ht="15.75" customHeight="1">
      <c r="C366" s="8"/>
    </row>
    <row r="367" ht="15.75" customHeight="1">
      <c r="C367" s="8"/>
    </row>
    <row r="368" ht="15.75" customHeight="1">
      <c r="C368" s="8"/>
    </row>
    <row r="369" ht="15.75" customHeight="1">
      <c r="C369" s="8"/>
    </row>
    <row r="370" ht="15.75" customHeight="1">
      <c r="C370" s="8"/>
    </row>
    <row r="371" ht="15.75" customHeight="1">
      <c r="C371" s="8"/>
    </row>
    <row r="372" ht="15.75" customHeight="1">
      <c r="C372" s="8"/>
    </row>
    <row r="373" ht="15.75" customHeight="1">
      <c r="C373" s="8"/>
    </row>
    <row r="374" ht="15.75" customHeight="1">
      <c r="C374" s="8"/>
    </row>
    <row r="375" ht="15.75" customHeight="1">
      <c r="C375" s="8"/>
    </row>
    <row r="376" ht="15.75" customHeight="1">
      <c r="C376" s="8"/>
    </row>
    <row r="377" ht="15.75" customHeight="1">
      <c r="C377" s="8"/>
    </row>
    <row r="378" ht="15.75" customHeight="1">
      <c r="C378" s="8"/>
    </row>
    <row r="379" ht="15.75" customHeight="1">
      <c r="C379" s="8"/>
    </row>
    <row r="380" ht="15.75" customHeight="1">
      <c r="C380" s="8"/>
    </row>
    <row r="381" ht="15.75" customHeight="1">
      <c r="C381" s="8"/>
    </row>
    <row r="382" ht="15.75" customHeight="1">
      <c r="C382" s="8"/>
    </row>
    <row r="383" ht="15.75" customHeight="1">
      <c r="C383" s="8"/>
    </row>
    <row r="384" ht="15.75" customHeight="1">
      <c r="C384" s="8"/>
    </row>
    <row r="385" ht="15.75" customHeight="1">
      <c r="C385" s="8"/>
    </row>
    <row r="386" ht="15.75" customHeight="1">
      <c r="C386" s="8"/>
    </row>
    <row r="387" ht="15.75" customHeight="1">
      <c r="C387" s="8"/>
    </row>
    <row r="388" ht="15.75" customHeight="1">
      <c r="C388" s="8"/>
    </row>
    <row r="389" ht="15.75" customHeight="1">
      <c r="C389" s="8"/>
    </row>
    <row r="390" ht="15.75" customHeight="1">
      <c r="C390" s="8"/>
    </row>
    <row r="391" ht="15.75" customHeight="1">
      <c r="C391" s="8"/>
    </row>
    <row r="392" ht="15.75" customHeight="1">
      <c r="C392" s="8"/>
    </row>
    <row r="393" ht="15.75" customHeight="1">
      <c r="C393" s="8"/>
    </row>
    <row r="394" ht="15.75" customHeight="1">
      <c r="C394" s="8"/>
    </row>
    <row r="395" ht="15.75" customHeight="1">
      <c r="C395" s="8"/>
    </row>
    <row r="396" ht="15.75" customHeight="1">
      <c r="C396" s="8"/>
    </row>
    <row r="397" ht="15.75" customHeight="1">
      <c r="C397" s="8"/>
    </row>
    <row r="398" ht="15.75" customHeight="1">
      <c r="C398" s="8"/>
    </row>
    <row r="399" ht="15.75" customHeight="1">
      <c r="C399" s="8"/>
    </row>
    <row r="400" ht="15.75" customHeight="1">
      <c r="C400" s="8"/>
    </row>
    <row r="401" ht="15.75" customHeight="1">
      <c r="C401" s="8"/>
    </row>
    <row r="402" ht="15.75" customHeight="1">
      <c r="C402" s="8"/>
    </row>
    <row r="403" ht="15.75" customHeight="1">
      <c r="C403" s="8"/>
    </row>
    <row r="404" ht="15.75" customHeight="1">
      <c r="C404" s="8"/>
    </row>
    <row r="405" ht="15.75" customHeight="1">
      <c r="C405" s="8"/>
    </row>
    <row r="406" ht="15.75" customHeight="1">
      <c r="C406" s="8"/>
    </row>
    <row r="407" ht="15.75" customHeight="1">
      <c r="C407" s="8"/>
    </row>
    <row r="408" ht="15.75" customHeight="1">
      <c r="C408" s="8"/>
    </row>
    <row r="409" ht="15.75" customHeight="1">
      <c r="C409" s="8"/>
    </row>
    <row r="410" ht="15.75" customHeight="1">
      <c r="C410" s="8"/>
    </row>
    <row r="411" ht="15.75" customHeight="1">
      <c r="C411" s="8"/>
    </row>
    <row r="412" ht="15.75" customHeight="1">
      <c r="C412" s="8"/>
    </row>
    <row r="413" ht="15.75" customHeight="1">
      <c r="C413" s="8"/>
    </row>
    <row r="414" ht="15.75" customHeight="1">
      <c r="C414" s="8"/>
    </row>
    <row r="415" ht="15.75" customHeight="1">
      <c r="C415" s="8"/>
    </row>
    <row r="416" ht="15.75" customHeight="1">
      <c r="C416" s="8"/>
    </row>
    <row r="417" ht="15.75" customHeight="1">
      <c r="C417" s="8"/>
    </row>
    <row r="418" ht="15.75" customHeight="1">
      <c r="C418" s="8"/>
    </row>
    <row r="419" ht="15.75" customHeight="1">
      <c r="C419" s="8"/>
    </row>
    <row r="420" ht="15.75" customHeight="1">
      <c r="C420" s="8"/>
    </row>
    <row r="421" ht="15.75" customHeight="1">
      <c r="C421" s="8"/>
    </row>
    <row r="422" ht="15.75" customHeight="1">
      <c r="C422" s="8"/>
    </row>
    <row r="423" ht="15.75" customHeight="1">
      <c r="C423" s="8"/>
    </row>
    <row r="424" ht="15.75" customHeight="1">
      <c r="C424" s="8"/>
    </row>
    <row r="425" ht="15.75" customHeight="1">
      <c r="C425" s="8"/>
    </row>
    <row r="426" ht="15.75" customHeight="1">
      <c r="C426" s="8"/>
    </row>
    <row r="427" ht="15.75" customHeight="1">
      <c r="C427" s="8"/>
    </row>
    <row r="428" ht="15.75" customHeight="1">
      <c r="C428" s="8"/>
    </row>
    <row r="429" ht="15.75" customHeight="1">
      <c r="C429" s="8"/>
    </row>
    <row r="430" ht="15.75" customHeight="1">
      <c r="C430" s="8"/>
    </row>
    <row r="431" ht="15.75" customHeight="1">
      <c r="C431" s="8"/>
    </row>
    <row r="432" ht="15.75" customHeight="1">
      <c r="C432" s="8"/>
    </row>
    <row r="433" ht="15.75" customHeight="1">
      <c r="C433" s="8"/>
    </row>
    <row r="434" ht="15.75" customHeight="1">
      <c r="C434" s="8"/>
    </row>
    <row r="435" ht="15.75" customHeight="1">
      <c r="C435" s="8"/>
    </row>
    <row r="436" ht="15.75" customHeight="1">
      <c r="C436" s="8"/>
    </row>
    <row r="437" ht="15.75" customHeight="1">
      <c r="C437" s="8"/>
    </row>
    <row r="438" ht="15.75" customHeight="1">
      <c r="C438" s="8"/>
    </row>
    <row r="439" ht="15.75" customHeight="1">
      <c r="C439" s="8"/>
    </row>
    <row r="440" ht="15.75" customHeight="1">
      <c r="C440" s="8"/>
    </row>
    <row r="441" ht="15.75" customHeight="1">
      <c r="C441" s="8"/>
    </row>
    <row r="442" ht="15.75" customHeight="1">
      <c r="C442" s="8"/>
    </row>
    <row r="443" ht="15.75" customHeight="1">
      <c r="C443" s="8"/>
    </row>
    <row r="444" ht="15.75" customHeight="1">
      <c r="C444" s="8"/>
    </row>
    <row r="445" ht="15.75" customHeight="1">
      <c r="C445" s="8"/>
    </row>
    <row r="446" ht="15.75" customHeight="1">
      <c r="C446" s="8"/>
    </row>
    <row r="447" ht="15.75" customHeight="1">
      <c r="C447" s="8"/>
    </row>
    <row r="448" ht="15.75" customHeight="1">
      <c r="C448" s="8"/>
    </row>
    <row r="449" ht="15.75" customHeight="1">
      <c r="C449" s="8"/>
    </row>
    <row r="450" ht="15.75" customHeight="1">
      <c r="C450" s="8"/>
    </row>
    <row r="451" ht="15.75" customHeight="1">
      <c r="C451" s="8"/>
    </row>
    <row r="452" ht="15.75" customHeight="1">
      <c r="C452" s="8"/>
    </row>
    <row r="453" ht="15.75" customHeight="1">
      <c r="C453" s="8"/>
    </row>
    <row r="454" ht="15.75" customHeight="1">
      <c r="C454" s="8"/>
    </row>
    <row r="455" ht="15.75" customHeight="1">
      <c r="C455" s="8"/>
    </row>
    <row r="456" ht="15.75" customHeight="1">
      <c r="C456" s="8"/>
    </row>
    <row r="457" ht="15.75" customHeight="1">
      <c r="C457" s="8"/>
    </row>
    <row r="458" ht="15.75" customHeight="1">
      <c r="C458" s="8"/>
    </row>
    <row r="459" ht="15.75" customHeight="1">
      <c r="C459" s="8"/>
    </row>
    <row r="460" ht="15.75" customHeight="1">
      <c r="C460" s="8"/>
    </row>
    <row r="461" ht="15.75" customHeight="1">
      <c r="C461" s="8"/>
    </row>
    <row r="462" ht="15.75" customHeight="1">
      <c r="C462" s="8"/>
    </row>
    <row r="463" ht="15.75" customHeight="1">
      <c r="C463" s="8"/>
    </row>
    <row r="464" ht="15.75" customHeight="1">
      <c r="C464" s="8"/>
    </row>
    <row r="465" ht="15.75" customHeight="1">
      <c r="C465" s="8"/>
    </row>
    <row r="466" ht="15.75" customHeight="1">
      <c r="C466" s="8"/>
    </row>
    <row r="467" ht="15.75" customHeight="1">
      <c r="C467" s="8"/>
    </row>
    <row r="468" ht="15.75" customHeight="1">
      <c r="C468" s="8"/>
    </row>
    <row r="469" ht="15.75" customHeight="1">
      <c r="C469" s="8"/>
    </row>
    <row r="470" ht="15.75" customHeight="1">
      <c r="C470" s="8"/>
    </row>
    <row r="471" ht="15.75" customHeight="1">
      <c r="C471" s="8"/>
    </row>
    <row r="472" ht="15.75" customHeight="1">
      <c r="C472" s="8"/>
    </row>
    <row r="473" ht="15.75" customHeight="1">
      <c r="C473" s="8"/>
    </row>
    <row r="474" ht="15.75" customHeight="1">
      <c r="C474" s="8"/>
    </row>
    <row r="475" ht="15.75" customHeight="1">
      <c r="C475" s="8"/>
    </row>
    <row r="476" ht="15.75" customHeight="1">
      <c r="C476" s="8"/>
    </row>
    <row r="477" ht="15.75" customHeight="1">
      <c r="C477" s="8"/>
    </row>
    <row r="478" ht="15.75" customHeight="1">
      <c r="C478" s="8"/>
    </row>
    <row r="479" ht="15.75" customHeight="1">
      <c r="C479" s="8"/>
    </row>
    <row r="480" ht="15.75" customHeight="1">
      <c r="C480" s="8"/>
    </row>
    <row r="481" ht="15.75" customHeight="1">
      <c r="C481" s="8"/>
    </row>
    <row r="482" ht="15.75" customHeight="1">
      <c r="C482" s="8"/>
    </row>
    <row r="483" ht="15.75" customHeight="1">
      <c r="C483" s="8"/>
    </row>
    <row r="484" ht="15.75" customHeight="1">
      <c r="C484" s="8"/>
    </row>
    <row r="485" ht="15.75" customHeight="1">
      <c r="C485" s="8"/>
    </row>
    <row r="486" ht="15.75" customHeight="1">
      <c r="C486" s="8"/>
    </row>
    <row r="487" ht="15.75" customHeight="1">
      <c r="C487" s="8"/>
    </row>
    <row r="488" ht="15.75" customHeight="1">
      <c r="C488" s="8"/>
    </row>
    <row r="489" ht="15.75" customHeight="1">
      <c r="C489" s="8"/>
    </row>
    <row r="490" ht="15.75" customHeight="1">
      <c r="C490" s="8"/>
    </row>
    <row r="491" ht="15.75" customHeight="1">
      <c r="C491" s="8"/>
    </row>
    <row r="492" ht="15.75" customHeight="1">
      <c r="C492" s="8"/>
    </row>
    <row r="493" ht="15.75" customHeight="1">
      <c r="C493" s="8"/>
    </row>
    <row r="494" ht="15.75" customHeight="1">
      <c r="C494" s="8"/>
    </row>
    <row r="495" ht="15.75" customHeight="1">
      <c r="C495" s="8"/>
    </row>
    <row r="496" ht="15.75" customHeight="1">
      <c r="C496" s="8"/>
    </row>
    <row r="497" ht="15.75" customHeight="1">
      <c r="C497" s="8"/>
    </row>
    <row r="498" ht="15.75" customHeight="1">
      <c r="C498" s="8"/>
    </row>
    <row r="499" ht="15.75" customHeight="1">
      <c r="C499" s="8"/>
    </row>
    <row r="500" ht="15.75" customHeight="1">
      <c r="C500" s="8"/>
    </row>
    <row r="501" ht="15.75" customHeight="1">
      <c r="C501" s="8"/>
    </row>
    <row r="502" ht="15.75" customHeight="1">
      <c r="C502" s="8"/>
    </row>
    <row r="503" ht="15.75" customHeight="1">
      <c r="C503" s="8"/>
    </row>
    <row r="504" ht="15.75" customHeight="1">
      <c r="C504" s="8"/>
    </row>
    <row r="505" ht="15.75" customHeight="1">
      <c r="C505" s="8"/>
    </row>
    <row r="506" ht="15.75" customHeight="1">
      <c r="C506" s="8"/>
    </row>
    <row r="507" ht="15.75" customHeight="1">
      <c r="C507" s="8"/>
    </row>
    <row r="508" ht="15.75" customHeight="1">
      <c r="C508" s="8"/>
    </row>
    <row r="509" ht="15.75" customHeight="1">
      <c r="C509" s="8"/>
    </row>
    <row r="510" ht="15.75" customHeight="1">
      <c r="C510" s="8"/>
    </row>
    <row r="511" ht="15.75" customHeight="1">
      <c r="C511" s="8"/>
    </row>
    <row r="512" ht="15.75" customHeight="1">
      <c r="C512" s="8"/>
    </row>
    <row r="513" ht="15.75" customHeight="1">
      <c r="C513" s="8"/>
    </row>
    <row r="514" ht="15.75" customHeight="1">
      <c r="C514" s="8"/>
    </row>
    <row r="515" ht="15.75" customHeight="1">
      <c r="C515" s="8"/>
    </row>
    <row r="516" ht="15.75" customHeight="1">
      <c r="C516" s="8"/>
    </row>
    <row r="517" ht="15.75" customHeight="1">
      <c r="C517" s="8"/>
    </row>
    <row r="518" ht="15.75" customHeight="1">
      <c r="C518" s="8"/>
    </row>
    <row r="519" ht="15.75" customHeight="1">
      <c r="C519" s="8"/>
    </row>
    <row r="520" ht="15.75" customHeight="1">
      <c r="C520" s="8"/>
    </row>
    <row r="521" ht="15.75" customHeight="1">
      <c r="C521" s="8"/>
    </row>
    <row r="522" ht="15.75" customHeight="1">
      <c r="C522" s="8"/>
    </row>
    <row r="523" ht="15.75" customHeight="1">
      <c r="C523" s="8"/>
    </row>
    <row r="524" ht="15.75" customHeight="1">
      <c r="C524" s="8"/>
    </row>
    <row r="525" ht="15.75" customHeight="1">
      <c r="C525" s="8"/>
    </row>
    <row r="526" ht="15.75" customHeight="1">
      <c r="C526" s="8"/>
    </row>
    <row r="527" ht="15.75" customHeight="1">
      <c r="C527" s="8"/>
    </row>
    <row r="528" ht="15.75" customHeight="1">
      <c r="C528" s="8"/>
    </row>
    <row r="529" ht="15.75" customHeight="1">
      <c r="C529" s="8"/>
    </row>
    <row r="530" ht="15.75" customHeight="1">
      <c r="C530" s="8"/>
    </row>
    <row r="531" ht="15.75" customHeight="1">
      <c r="C531" s="8"/>
    </row>
    <row r="532" ht="15.75" customHeight="1">
      <c r="C532" s="8"/>
    </row>
    <row r="533" ht="15.75" customHeight="1">
      <c r="C533" s="8"/>
    </row>
    <row r="534" ht="15.75" customHeight="1">
      <c r="C534" s="8"/>
    </row>
    <row r="535" ht="15.75" customHeight="1">
      <c r="C535" s="8"/>
    </row>
    <row r="536" ht="15.75" customHeight="1">
      <c r="C536" s="8"/>
    </row>
    <row r="537" ht="15.75" customHeight="1">
      <c r="C537" s="8"/>
    </row>
    <row r="538" ht="15.75" customHeight="1">
      <c r="C538" s="8"/>
    </row>
    <row r="539" ht="15.75" customHeight="1">
      <c r="C539" s="8"/>
    </row>
    <row r="540" ht="15.75" customHeight="1">
      <c r="C540" s="8"/>
    </row>
    <row r="541" ht="15.75" customHeight="1">
      <c r="C541" s="8"/>
    </row>
    <row r="542" ht="15.75" customHeight="1">
      <c r="C542" s="8"/>
    </row>
    <row r="543" ht="15.75" customHeight="1">
      <c r="C543" s="8"/>
    </row>
    <row r="544" ht="15.75" customHeight="1">
      <c r="C544" s="8"/>
    </row>
    <row r="545" ht="15.75" customHeight="1">
      <c r="C545" s="8"/>
    </row>
    <row r="546" ht="15.75" customHeight="1">
      <c r="C546" s="8"/>
    </row>
    <row r="547" ht="15.75" customHeight="1">
      <c r="C547" s="8"/>
    </row>
    <row r="548" ht="15.75" customHeight="1">
      <c r="C548" s="8"/>
    </row>
    <row r="549" ht="15.75" customHeight="1">
      <c r="C549" s="8"/>
    </row>
    <row r="550" ht="15.75" customHeight="1">
      <c r="C550" s="8"/>
    </row>
    <row r="551" ht="15.75" customHeight="1">
      <c r="C551" s="8"/>
    </row>
    <row r="552" ht="15.75" customHeight="1">
      <c r="C552" s="8"/>
    </row>
    <row r="553" ht="15.75" customHeight="1">
      <c r="C553" s="8"/>
    </row>
    <row r="554" ht="15.75" customHeight="1">
      <c r="C554" s="8"/>
    </row>
    <row r="555" ht="15.75" customHeight="1">
      <c r="C555" s="8"/>
    </row>
    <row r="556" ht="15.75" customHeight="1">
      <c r="C556" s="8"/>
    </row>
    <row r="557" ht="15.75" customHeight="1">
      <c r="C557" s="8"/>
    </row>
    <row r="558" ht="15.75" customHeight="1">
      <c r="C558" s="8"/>
    </row>
    <row r="559" ht="15.75" customHeight="1">
      <c r="C559" s="8"/>
    </row>
    <row r="560" ht="15.75" customHeight="1">
      <c r="C560" s="8"/>
    </row>
    <row r="561" ht="15.75" customHeight="1">
      <c r="C561" s="8"/>
    </row>
    <row r="562" ht="15.75" customHeight="1">
      <c r="C562" s="8"/>
    </row>
    <row r="563" ht="15.75" customHeight="1">
      <c r="C563" s="8"/>
    </row>
    <row r="564" ht="15.75" customHeight="1">
      <c r="C564" s="8"/>
    </row>
    <row r="565" ht="15.75" customHeight="1">
      <c r="C565" s="8"/>
    </row>
    <row r="566" ht="15.75" customHeight="1">
      <c r="C566" s="8"/>
    </row>
    <row r="567" ht="15.75" customHeight="1">
      <c r="C567" s="8"/>
    </row>
    <row r="568" ht="15.75" customHeight="1">
      <c r="C568" s="8"/>
    </row>
    <row r="569" ht="15.75" customHeight="1">
      <c r="C569" s="8"/>
    </row>
    <row r="570" ht="15.75" customHeight="1">
      <c r="C570" s="8"/>
    </row>
    <row r="571" ht="15.75" customHeight="1">
      <c r="C571" s="8"/>
    </row>
    <row r="572" ht="15.75" customHeight="1">
      <c r="C572" s="8"/>
    </row>
    <row r="573" ht="15.75" customHeight="1">
      <c r="C573" s="8"/>
    </row>
    <row r="574" ht="15.75" customHeight="1">
      <c r="C574" s="8"/>
    </row>
    <row r="575" ht="15.75" customHeight="1">
      <c r="C575" s="8"/>
    </row>
    <row r="576" ht="15.75" customHeight="1">
      <c r="C576" s="8"/>
    </row>
    <row r="577" ht="15.75" customHeight="1">
      <c r="C577" s="8"/>
    </row>
    <row r="578" ht="15.75" customHeight="1">
      <c r="C578" s="8"/>
    </row>
    <row r="579" ht="15.75" customHeight="1">
      <c r="C579" s="8"/>
    </row>
    <row r="580" ht="15.75" customHeight="1">
      <c r="C580" s="8"/>
    </row>
    <row r="581" ht="15.75" customHeight="1">
      <c r="C581" s="8"/>
    </row>
    <row r="582" ht="15.75" customHeight="1">
      <c r="C582" s="8"/>
    </row>
    <row r="583" ht="15.75" customHeight="1">
      <c r="C583" s="8"/>
    </row>
    <row r="584" ht="15.75" customHeight="1">
      <c r="C584" s="8"/>
    </row>
    <row r="585" ht="15.75" customHeight="1">
      <c r="C585" s="8"/>
    </row>
    <row r="586" ht="15.75" customHeight="1">
      <c r="C586" s="8"/>
    </row>
    <row r="587" ht="15.75" customHeight="1">
      <c r="C587" s="8"/>
    </row>
    <row r="588" ht="15.75" customHeight="1">
      <c r="C588" s="8"/>
    </row>
    <row r="589" ht="15.75" customHeight="1">
      <c r="C589" s="8"/>
    </row>
    <row r="590" ht="15.75" customHeight="1">
      <c r="C590" s="8"/>
    </row>
    <row r="591" ht="15.75" customHeight="1">
      <c r="C591" s="8"/>
    </row>
    <row r="592" ht="15.75" customHeight="1">
      <c r="C592" s="8"/>
    </row>
    <row r="593" ht="15.75" customHeight="1">
      <c r="C593" s="8"/>
    </row>
    <row r="594" ht="15.75" customHeight="1">
      <c r="C594" s="8"/>
    </row>
    <row r="595" ht="15.75" customHeight="1">
      <c r="C595" s="8"/>
    </row>
    <row r="596" ht="15.75" customHeight="1">
      <c r="C596" s="8"/>
    </row>
    <row r="597" ht="15.75" customHeight="1">
      <c r="C597" s="8"/>
    </row>
    <row r="598" ht="15.75" customHeight="1">
      <c r="C598" s="8"/>
    </row>
    <row r="599" ht="15.75" customHeight="1">
      <c r="C599" s="8"/>
    </row>
    <row r="600" ht="15.75" customHeight="1">
      <c r="C600" s="8"/>
    </row>
    <row r="601" ht="15.75" customHeight="1">
      <c r="C601" s="8"/>
    </row>
    <row r="602" ht="15.75" customHeight="1">
      <c r="C602" s="8"/>
    </row>
    <row r="603" ht="15.75" customHeight="1">
      <c r="C603" s="8"/>
    </row>
    <row r="604" ht="15.75" customHeight="1">
      <c r="C604" s="8"/>
    </row>
    <row r="605" ht="15.75" customHeight="1">
      <c r="C605" s="8"/>
    </row>
    <row r="606" ht="15.75" customHeight="1">
      <c r="C606" s="8"/>
    </row>
    <row r="607" ht="15.75" customHeight="1">
      <c r="C607" s="8"/>
    </row>
    <row r="608" ht="15.75" customHeight="1">
      <c r="C608" s="8"/>
    </row>
    <row r="609" ht="15.75" customHeight="1">
      <c r="C609" s="8"/>
    </row>
    <row r="610" ht="15.75" customHeight="1">
      <c r="C610" s="8"/>
    </row>
    <row r="611" ht="15.75" customHeight="1">
      <c r="C611" s="8"/>
    </row>
    <row r="612" ht="15.75" customHeight="1">
      <c r="C612" s="8"/>
    </row>
    <row r="613" ht="15.75" customHeight="1">
      <c r="C613" s="8"/>
    </row>
    <row r="614" ht="15.75" customHeight="1">
      <c r="C614" s="8"/>
    </row>
    <row r="615" ht="15.75" customHeight="1">
      <c r="C615" s="8"/>
    </row>
    <row r="616" ht="15.75" customHeight="1">
      <c r="C616" s="8"/>
    </row>
    <row r="617" ht="15.75" customHeight="1">
      <c r="C617" s="8"/>
    </row>
    <row r="618" ht="15.75" customHeight="1">
      <c r="C618" s="8"/>
    </row>
    <row r="619" ht="15.75" customHeight="1">
      <c r="C619" s="8"/>
    </row>
    <row r="620" ht="15.75" customHeight="1">
      <c r="C620" s="8"/>
    </row>
    <row r="621" ht="15.75" customHeight="1">
      <c r="C621" s="8"/>
    </row>
    <row r="622" ht="15.75" customHeight="1">
      <c r="C622" s="8"/>
    </row>
    <row r="623" ht="15.75" customHeight="1">
      <c r="C623" s="8"/>
    </row>
    <row r="624" ht="15.75" customHeight="1">
      <c r="C624" s="8"/>
    </row>
    <row r="625" ht="15.75" customHeight="1">
      <c r="C625" s="8"/>
    </row>
    <row r="626" ht="15.75" customHeight="1">
      <c r="C626" s="8"/>
    </row>
    <row r="627" ht="15.75" customHeight="1">
      <c r="C627" s="8"/>
    </row>
    <row r="628" ht="15.75" customHeight="1">
      <c r="C628" s="8"/>
    </row>
    <row r="629" ht="15.75" customHeight="1">
      <c r="C629" s="8"/>
    </row>
    <row r="630" ht="15.75" customHeight="1">
      <c r="C630" s="8"/>
    </row>
    <row r="631" ht="15.75" customHeight="1">
      <c r="C631" s="8"/>
    </row>
    <row r="632" ht="15.75" customHeight="1">
      <c r="C632" s="8"/>
    </row>
    <row r="633" ht="15.75" customHeight="1">
      <c r="C633" s="8"/>
    </row>
    <row r="634" ht="15.75" customHeight="1">
      <c r="C634" s="8"/>
    </row>
    <row r="635" ht="15.75" customHeight="1">
      <c r="C635" s="8"/>
    </row>
    <row r="636" ht="15.75" customHeight="1">
      <c r="C636" s="8"/>
    </row>
    <row r="637" ht="15.75" customHeight="1">
      <c r="C637" s="8"/>
    </row>
    <row r="638" ht="15.75" customHeight="1">
      <c r="C638" s="8"/>
    </row>
    <row r="639" ht="15.75" customHeight="1">
      <c r="C639" s="8"/>
    </row>
    <row r="640" ht="15.75" customHeight="1">
      <c r="C640" s="8"/>
    </row>
    <row r="641" ht="15.75" customHeight="1">
      <c r="C641" s="8"/>
    </row>
    <row r="642" ht="15.75" customHeight="1">
      <c r="C642" s="8"/>
    </row>
    <row r="643" ht="15.75" customHeight="1">
      <c r="C643" s="8"/>
    </row>
    <row r="644" ht="15.75" customHeight="1">
      <c r="C644" s="8"/>
    </row>
    <row r="645" ht="15.75" customHeight="1">
      <c r="C645" s="8"/>
    </row>
    <row r="646" ht="15.75" customHeight="1">
      <c r="C646" s="8"/>
    </row>
    <row r="647" ht="15.75" customHeight="1">
      <c r="C647" s="8"/>
    </row>
    <row r="648" ht="15.75" customHeight="1">
      <c r="C648" s="8"/>
    </row>
    <row r="649" ht="15.75" customHeight="1">
      <c r="C649" s="8"/>
    </row>
    <row r="650" ht="15.75" customHeight="1">
      <c r="C650" s="8"/>
    </row>
    <row r="651" ht="15.75" customHeight="1">
      <c r="C651" s="8"/>
    </row>
    <row r="652" ht="15.75" customHeight="1">
      <c r="C652" s="8"/>
    </row>
    <row r="653" ht="15.75" customHeight="1">
      <c r="C653" s="8"/>
    </row>
    <row r="654" ht="15.75" customHeight="1">
      <c r="C654" s="8"/>
    </row>
    <row r="655" ht="15.75" customHeight="1">
      <c r="C655" s="8"/>
    </row>
    <row r="656" ht="15.75" customHeight="1">
      <c r="C656" s="8"/>
    </row>
    <row r="657" ht="15.75" customHeight="1">
      <c r="C657" s="8"/>
    </row>
    <row r="658" ht="15.75" customHeight="1">
      <c r="C658" s="8"/>
    </row>
    <row r="659" ht="15.75" customHeight="1">
      <c r="C659" s="8"/>
    </row>
    <row r="660" ht="15.75" customHeight="1">
      <c r="C660" s="8"/>
    </row>
    <row r="661" ht="15.75" customHeight="1">
      <c r="C661" s="8"/>
    </row>
    <row r="662" ht="15.75" customHeight="1">
      <c r="C662" s="8"/>
    </row>
    <row r="663" ht="15.75" customHeight="1">
      <c r="C663" s="8"/>
    </row>
    <row r="664" ht="15.75" customHeight="1">
      <c r="C664" s="8"/>
    </row>
    <row r="665" ht="15.75" customHeight="1">
      <c r="C665" s="8"/>
    </row>
    <row r="666" ht="15.75" customHeight="1">
      <c r="C666" s="8"/>
    </row>
    <row r="667" ht="15.75" customHeight="1">
      <c r="C667" s="8"/>
    </row>
    <row r="668" ht="15.75" customHeight="1">
      <c r="C668" s="8"/>
    </row>
    <row r="669" ht="15.75" customHeight="1">
      <c r="C669" s="8"/>
    </row>
    <row r="670" ht="15.75" customHeight="1">
      <c r="C670" s="8"/>
    </row>
    <row r="671" ht="15.75" customHeight="1">
      <c r="C671" s="8"/>
    </row>
    <row r="672" ht="15.75" customHeight="1">
      <c r="C672" s="8"/>
    </row>
    <row r="673" ht="15.75" customHeight="1">
      <c r="C673" s="8"/>
    </row>
    <row r="674" ht="15.75" customHeight="1">
      <c r="C674" s="8"/>
    </row>
    <row r="675" ht="15.75" customHeight="1">
      <c r="C675" s="8"/>
    </row>
    <row r="676" ht="15.75" customHeight="1">
      <c r="C676" s="8"/>
    </row>
    <row r="677" ht="15.75" customHeight="1">
      <c r="C677" s="8"/>
    </row>
    <row r="678" ht="15.75" customHeight="1">
      <c r="C678" s="8"/>
    </row>
    <row r="679" ht="15.75" customHeight="1">
      <c r="C679" s="8"/>
    </row>
    <row r="680" ht="15.75" customHeight="1">
      <c r="C680" s="8"/>
    </row>
    <row r="681" ht="15.75" customHeight="1">
      <c r="C681" s="8"/>
    </row>
    <row r="682" ht="15.75" customHeight="1">
      <c r="C682" s="8"/>
    </row>
    <row r="683" ht="15.75" customHeight="1">
      <c r="C683" s="8"/>
    </row>
    <row r="684" ht="15.75" customHeight="1">
      <c r="C684" s="8"/>
    </row>
    <row r="685" ht="15.75" customHeight="1">
      <c r="C685" s="8"/>
    </row>
    <row r="686" ht="15.75" customHeight="1">
      <c r="C686" s="8"/>
    </row>
    <row r="687" ht="15.75" customHeight="1">
      <c r="C687" s="8"/>
    </row>
    <row r="688" ht="15.75" customHeight="1">
      <c r="C688" s="8"/>
    </row>
    <row r="689" ht="15.75" customHeight="1">
      <c r="C689" s="8"/>
    </row>
    <row r="690" ht="15.75" customHeight="1">
      <c r="C690" s="8"/>
    </row>
    <row r="691" ht="15.75" customHeight="1">
      <c r="C691" s="8"/>
    </row>
    <row r="692" ht="15.75" customHeight="1">
      <c r="C692" s="8"/>
    </row>
    <row r="693" ht="15.75" customHeight="1">
      <c r="C693" s="8"/>
    </row>
    <row r="694" ht="15.75" customHeight="1">
      <c r="C694" s="8"/>
    </row>
    <row r="695" ht="15.75" customHeight="1">
      <c r="C695" s="8"/>
    </row>
    <row r="696" ht="15.75" customHeight="1">
      <c r="C696" s="8"/>
    </row>
    <row r="697" ht="15.75" customHeight="1">
      <c r="C697" s="8"/>
    </row>
    <row r="698" ht="15.75" customHeight="1">
      <c r="C698" s="8"/>
    </row>
    <row r="699" ht="15.75" customHeight="1">
      <c r="C699" s="8"/>
    </row>
    <row r="700" ht="15.75" customHeight="1">
      <c r="C700" s="8"/>
    </row>
    <row r="701" ht="15.75" customHeight="1">
      <c r="C701" s="8"/>
    </row>
    <row r="702" ht="15.75" customHeight="1">
      <c r="C702" s="8"/>
    </row>
    <row r="703" ht="15.75" customHeight="1">
      <c r="C703" s="8"/>
    </row>
    <row r="704" ht="15.75" customHeight="1">
      <c r="C704" s="8"/>
    </row>
    <row r="705" ht="15.75" customHeight="1">
      <c r="C705" s="8"/>
    </row>
    <row r="706" ht="15.75" customHeight="1">
      <c r="C706" s="8"/>
    </row>
    <row r="707" ht="15.75" customHeight="1">
      <c r="C707" s="8"/>
    </row>
    <row r="708" ht="15.75" customHeight="1">
      <c r="C708" s="8"/>
    </row>
    <row r="709" ht="15.75" customHeight="1">
      <c r="C709" s="8"/>
    </row>
    <row r="710" ht="15.75" customHeight="1">
      <c r="C710" s="8"/>
    </row>
    <row r="711" ht="15.75" customHeight="1">
      <c r="C711" s="8"/>
    </row>
    <row r="712" ht="15.75" customHeight="1">
      <c r="C712" s="8"/>
    </row>
    <row r="713" ht="15.75" customHeight="1">
      <c r="C713" s="8"/>
    </row>
    <row r="714" ht="15.75" customHeight="1">
      <c r="C714" s="8"/>
    </row>
    <row r="715" ht="15.75" customHeight="1">
      <c r="C715" s="8"/>
    </row>
    <row r="716" ht="15.75" customHeight="1">
      <c r="C716" s="8"/>
    </row>
    <row r="717" ht="15.75" customHeight="1">
      <c r="C717" s="8"/>
    </row>
    <row r="718" ht="15.75" customHeight="1">
      <c r="C718" s="8"/>
    </row>
    <row r="719" ht="15.75" customHeight="1">
      <c r="C719" s="8"/>
    </row>
    <row r="720" ht="15.75" customHeight="1">
      <c r="C720" s="8"/>
    </row>
    <row r="721" ht="15.75" customHeight="1">
      <c r="C721" s="8"/>
    </row>
    <row r="722" ht="15.75" customHeight="1">
      <c r="C722" s="8"/>
    </row>
    <row r="723" ht="15.75" customHeight="1">
      <c r="C723" s="8"/>
    </row>
    <row r="724" ht="15.75" customHeight="1">
      <c r="C724" s="8"/>
    </row>
    <row r="725" ht="15.75" customHeight="1">
      <c r="C725" s="8"/>
    </row>
    <row r="726" ht="15.75" customHeight="1">
      <c r="C726" s="8"/>
    </row>
    <row r="727" ht="15.75" customHeight="1">
      <c r="C727" s="8"/>
    </row>
    <row r="728" ht="15.75" customHeight="1">
      <c r="C728" s="8"/>
    </row>
    <row r="729" ht="15.75" customHeight="1">
      <c r="C729" s="8"/>
    </row>
    <row r="730" ht="15.75" customHeight="1">
      <c r="C730" s="8"/>
    </row>
    <row r="731" ht="15.75" customHeight="1">
      <c r="C731" s="8"/>
    </row>
    <row r="732" ht="15.75" customHeight="1">
      <c r="C732" s="8"/>
    </row>
    <row r="733" ht="15.75" customHeight="1">
      <c r="C733" s="8"/>
    </row>
    <row r="734" ht="15.75" customHeight="1">
      <c r="C734" s="8"/>
    </row>
    <row r="735" ht="15.75" customHeight="1">
      <c r="C735" s="8"/>
    </row>
    <row r="736" ht="15.75" customHeight="1">
      <c r="C736" s="8"/>
    </row>
    <row r="737" ht="15.75" customHeight="1">
      <c r="C737" s="8"/>
    </row>
    <row r="738" ht="15.75" customHeight="1">
      <c r="C738" s="8"/>
    </row>
    <row r="739" ht="15.75" customHeight="1">
      <c r="C739" s="8"/>
    </row>
    <row r="740" ht="15.75" customHeight="1">
      <c r="C740" s="8"/>
    </row>
    <row r="741" ht="15.75" customHeight="1">
      <c r="C741" s="8"/>
    </row>
    <row r="742" ht="15.75" customHeight="1">
      <c r="C742" s="8"/>
    </row>
    <row r="743" ht="15.75" customHeight="1">
      <c r="C743" s="8"/>
    </row>
    <row r="744" ht="15.75" customHeight="1">
      <c r="C744" s="8"/>
    </row>
    <row r="745" ht="15.75" customHeight="1">
      <c r="C745" s="8"/>
    </row>
    <row r="746" ht="15.75" customHeight="1">
      <c r="C746" s="8"/>
    </row>
    <row r="747" ht="15.75" customHeight="1">
      <c r="C747" s="8"/>
    </row>
    <row r="748" ht="15.75" customHeight="1">
      <c r="C748" s="8"/>
    </row>
    <row r="749" ht="15.75" customHeight="1">
      <c r="C749" s="8"/>
    </row>
    <row r="750" ht="15.75" customHeight="1">
      <c r="C750" s="8"/>
    </row>
    <row r="751" ht="15.75" customHeight="1">
      <c r="C751" s="8"/>
    </row>
    <row r="752" ht="15.75" customHeight="1">
      <c r="C752" s="8"/>
    </row>
    <row r="753" ht="15.75" customHeight="1">
      <c r="C753" s="8"/>
    </row>
    <row r="754" ht="15.75" customHeight="1">
      <c r="C754" s="8"/>
    </row>
    <row r="755" ht="15.75" customHeight="1">
      <c r="C755" s="8"/>
    </row>
    <row r="756" ht="15.75" customHeight="1">
      <c r="C756" s="8"/>
    </row>
    <row r="757" ht="15.75" customHeight="1">
      <c r="C757" s="8"/>
    </row>
    <row r="758" ht="15.75" customHeight="1">
      <c r="C758" s="8"/>
    </row>
    <row r="759" ht="15.75" customHeight="1">
      <c r="C759" s="8"/>
    </row>
    <row r="760" ht="15.75" customHeight="1">
      <c r="C760" s="8"/>
    </row>
    <row r="761" ht="15.75" customHeight="1">
      <c r="C761" s="8"/>
    </row>
    <row r="762" ht="15.75" customHeight="1">
      <c r="C762" s="8"/>
    </row>
    <row r="763" ht="15.75" customHeight="1">
      <c r="C763" s="8"/>
    </row>
    <row r="764" ht="15.75" customHeight="1">
      <c r="C764" s="8"/>
    </row>
    <row r="765" ht="15.75" customHeight="1">
      <c r="C765" s="8"/>
    </row>
    <row r="766" ht="15.75" customHeight="1">
      <c r="C766" s="8"/>
    </row>
    <row r="767" ht="15.75" customHeight="1">
      <c r="C767" s="8"/>
    </row>
    <row r="768" ht="15.75" customHeight="1">
      <c r="C768" s="8"/>
    </row>
    <row r="769" ht="15.75" customHeight="1">
      <c r="C769" s="8"/>
    </row>
    <row r="770" ht="15.75" customHeight="1">
      <c r="C770" s="8"/>
    </row>
    <row r="771" ht="15.75" customHeight="1">
      <c r="C771" s="8"/>
    </row>
    <row r="772" ht="15.75" customHeight="1">
      <c r="C772" s="8"/>
    </row>
    <row r="773" ht="15.75" customHeight="1">
      <c r="C773" s="8"/>
    </row>
    <row r="774" ht="15.75" customHeight="1">
      <c r="C774" s="8"/>
    </row>
    <row r="775" ht="15.75" customHeight="1">
      <c r="C775" s="8"/>
    </row>
    <row r="776" ht="15.75" customHeight="1">
      <c r="C776" s="8"/>
    </row>
    <row r="777" ht="15.75" customHeight="1">
      <c r="C777" s="8"/>
    </row>
    <row r="778" ht="15.75" customHeight="1">
      <c r="C778" s="8"/>
    </row>
    <row r="779" ht="15.75" customHeight="1">
      <c r="C779" s="8"/>
    </row>
    <row r="780" ht="15.75" customHeight="1">
      <c r="C780" s="8"/>
    </row>
    <row r="781" ht="15.75" customHeight="1">
      <c r="C781" s="8"/>
    </row>
    <row r="782" ht="15.75" customHeight="1">
      <c r="C782" s="8"/>
    </row>
    <row r="783" ht="15.75" customHeight="1">
      <c r="C783" s="8"/>
    </row>
    <row r="784" ht="15.75" customHeight="1">
      <c r="C784" s="8"/>
    </row>
    <row r="785" ht="15.75" customHeight="1">
      <c r="C785" s="8"/>
    </row>
    <row r="786" ht="15.75" customHeight="1">
      <c r="C786" s="8"/>
    </row>
    <row r="787" ht="15.75" customHeight="1">
      <c r="C787" s="8"/>
    </row>
    <row r="788" ht="15.75" customHeight="1">
      <c r="C788" s="8"/>
    </row>
    <row r="789" ht="15.75" customHeight="1">
      <c r="C789" s="8"/>
    </row>
    <row r="790" ht="15.75" customHeight="1">
      <c r="C790" s="8"/>
    </row>
    <row r="791" ht="15.75" customHeight="1">
      <c r="C791" s="8"/>
    </row>
    <row r="792" ht="15.75" customHeight="1">
      <c r="C792" s="8"/>
    </row>
    <row r="793" ht="15.75" customHeight="1">
      <c r="C793" s="8"/>
    </row>
    <row r="794" ht="15.75" customHeight="1">
      <c r="C794" s="8"/>
    </row>
    <row r="795" ht="15.75" customHeight="1">
      <c r="C795" s="8"/>
    </row>
    <row r="796" ht="15.75" customHeight="1">
      <c r="C796" s="8"/>
    </row>
    <row r="797" ht="15.75" customHeight="1">
      <c r="C797" s="8"/>
    </row>
    <row r="798" ht="15.75" customHeight="1">
      <c r="C798" s="8"/>
    </row>
    <row r="799" ht="15.75" customHeight="1">
      <c r="C799" s="8"/>
    </row>
    <row r="800" ht="15.75" customHeight="1">
      <c r="C800" s="8"/>
    </row>
    <row r="801" ht="15.75" customHeight="1">
      <c r="C801" s="8"/>
    </row>
    <row r="802" ht="15.75" customHeight="1">
      <c r="C802" s="8"/>
    </row>
    <row r="803" ht="15.75" customHeight="1">
      <c r="C803" s="8"/>
    </row>
    <row r="804" ht="15.75" customHeight="1">
      <c r="C804" s="8"/>
    </row>
    <row r="805" ht="15.75" customHeight="1">
      <c r="C805" s="8"/>
    </row>
    <row r="806" ht="15.75" customHeight="1">
      <c r="C806" s="8"/>
    </row>
    <row r="807" ht="15.75" customHeight="1">
      <c r="C807" s="8"/>
    </row>
    <row r="808" ht="15.75" customHeight="1">
      <c r="C808" s="8"/>
    </row>
    <row r="809" ht="15.75" customHeight="1">
      <c r="C809" s="8"/>
    </row>
    <row r="810" ht="15.75" customHeight="1">
      <c r="C810" s="8"/>
    </row>
    <row r="811" ht="15.75" customHeight="1">
      <c r="C811" s="8"/>
    </row>
    <row r="812" ht="15.75" customHeight="1">
      <c r="C812" s="8"/>
    </row>
    <row r="813" ht="15.75" customHeight="1">
      <c r="C813" s="8"/>
    </row>
    <row r="814" ht="15.75" customHeight="1">
      <c r="C814" s="8"/>
    </row>
    <row r="815" ht="15.75" customHeight="1">
      <c r="C815" s="8"/>
    </row>
    <row r="816" ht="15.75" customHeight="1">
      <c r="C816" s="8"/>
    </row>
    <row r="817" ht="15.75" customHeight="1">
      <c r="C817" s="8"/>
    </row>
    <row r="818" ht="15.75" customHeight="1">
      <c r="C818" s="8"/>
    </row>
    <row r="819" ht="15.75" customHeight="1">
      <c r="C819" s="8"/>
    </row>
    <row r="820" ht="15.75" customHeight="1">
      <c r="C820" s="8"/>
    </row>
    <row r="821" ht="15.75" customHeight="1">
      <c r="C821" s="8"/>
    </row>
    <row r="822" ht="15.75" customHeight="1">
      <c r="C822" s="8"/>
    </row>
    <row r="823" ht="15.75" customHeight="1">
      <c r="C823" s="8"/>
    </row>
    <row r="824" ht="15.75" customHeight="1">
      <c r="C824" s="8"/>
    </row>
    <row r="825" ht="15.75" customHeight="1">
      <c r="C825" s="8"/>
    </row>
    <row r="826" ht="15.75" customHeight="1">
      <c r="C826" s="8"/>
    </row>
    <row r="827" ht="15.75" customHeight="1">
      <c r="C827" s="8"/>
    </row>
    <row r="828" ht="15.75" customHeight="1">
      <c r="C828" s="8"/>
    </row>
    <row r="829" ht="15.75" customHeight="1">
      <c r="C829" s="8"/>
    </row>
    <row r="830" ht="15.75" customHeight="1">
      <c r="C830" s="8"/>
    </row>
    <row r="831" ht="15.75" customHeight="1">
      <c r="C831" s="8"/>
    </row>
    <row r="832" ht="15.75" customHeight="1">
      <c r="C832" s="8"/>
    </row>
    <row r="833" ht="15.75" customHeight="1">
      <c r="C833" s="8"/>
    </row>
    <row r="834" ht="15.75" customHeight="1">
      <c r="C834" s="8"/>
    </row>
    <row r="835" ht="15.75" customHeight="1">
      <c r="C835" s="8"/>
    </row>
    <row r="836" ht="15.75" customHeight="1">
      <c r="C836" s="8"/>
    </row>
    <row r="837" ht="15.75" customHeight="1">
      <c r="C837" s="8"/>
    </row>
    <row r="838" ht="15.75" customHeight="1">
      <c r="C838" s="8"/>
    </row>
    <row r="839" ht="15.75" customHeight="1">
      <c r="C839" s="8"/>
    </row>
    <row r="840" ht="15.75" customHeight="1">
      <c r="C840" s="8"/>
    </row>
    <row r="841" ht="15.75" customHeight="1">
      <c r="C841" s="8"/>
    </row>
    <row r="842" ht="15.75" customHeight="1">
      <c r="C842" s="8"/>
    </row>
    <row r="843" ht="15.75" customHeight="1">
      <c r="C843" s="8"/>
    </row>
    <row r="844" ht="15.75" customHeight="1">
      <c r="C844" s="8"/>
    </row>
    <row r="845" ht="15.75" customHeight="1">
      <c r="C845" s="8"/>
    </row>
    <row r="846" ht="15.75" customHeight="1">
      <c r="C846" s="8"/>
    </row>
    <row r="847" ht="15.75" customHeight="1">
      <c r="C847" s="8"/>
    </row>
    <row r="848" ht="15.75" customHeight="1">
      <c r="C848" s="8"/>
    </row>
    <row r="849" ht="15.75" customHeight="1">
      <c r="C849" s="8"/>
    </row>
    <row r="850" ht="15.75" customHeight="1">
      <c r="C850" s="8"/>
    </row>
    <row r="851" ht="15.75" customHeight="1">
      <c r="C851" s="8"/>
    </row>
    <row r="852" ht="15.75" customHeight="1">
      <c r="C852" s="8"/>
    </row>
    <row r="853" ht="15.75" customHeight="1">
      <c r="C853" s="8"/>
    </row>
    <row r="854" ht="15.75" customHeight="1">
      <c r="C854" s="8"/>
    </row>
    <row r="855" ht="15.75" customHeight="1">
      <c r="C855" s="8"/>
    </row>
    <row r="856" ht="15.75" customHeight="1">
      <c r="C856" s="8"/>
    </row>
    <row r="857" ht="15.75" customHeight="1">
      <c r="C857" s="8"/>
    </row>
    <row r="858" ht="15.75" customHeight="1">
      <c r="C858" s="8"/>
    </row>
    <row r="859" ht="15.75" customHeight="1">
      <c r="C859" s="8"/>
    </row>
    <row r="860" ht="15.75" customHeight="1">
      <c r="C860" s="8"/>
    </row>
    <row r="861" ht="15.75" customHeight="1">
      <c r="C861" s="8"/>
    </row>
    <row r="862" ht="15.75" customHeight="1">
      <c r="C862" s="8"/>
    </row>
    <row r="863" ht="15.75" customHeight="1">
      <c r="C863" s="8"/>
    </row>
    <row r="864" ht="15.75" customHeight="1">
      <c r="C864" s="8"/>
    </row>
    <row r="865" ht="15.75" customHeight="1">
      <c r="C865" s="8"/>
    </row>
    <row r="866" ht="15.75" customHeight="1">
      <c r="C866" s="8"/>
    </row>
    <row r="867" ht="15.75" customHeight="1">
      <c r="C867" s="8"/>
    </row>
    <row r="868" ht="15.75" customHeight="1">
      <c r="C868" s="8"/>
    </row>
    <row r="869" ht="15.75" customHeight="1">
      <c r="C869" s="8"/>
    </row>
    <row r="870" ht="15.75" customHeight="1">
      <c r="C870" s="8"/>
    </row>
    <row r="871" ht="15.75" customHeight="1">
      <c r="C871" s="8"/>
    </row>
    <row r="872" ht="15.75" customHeight="1">
      <c r="C872" s="8"/>
    </row>
    <row r="873" ht="15.75" customHeight="1">
      <c r="C873" s="8"/>
    </row>
    <row r="874" ht="15.75" customHeight="1">
      <c r="C874" s="8"/>
    </row>
    <row r="875" ht="15.75" customHeight="1">
      <c r="C875" s="8"/>
    </row>
    <row r="876" ht="15.75" customHeight="1">
      <c r="C876" s="8"/>
    </row>
    <row r="877" ht="15.75" customHeight="1">
      <c r="C877" s="8"/>
    </row>
    <row r="878" ht="15.75" customHeight="1">
      <c r="C878" s="8"/>
    </row>
    <row r="879" ht="15.75" customHeight="1">
      <c r="C879" s="8"/>
    </row>
    <row r="880" ht="15.75" customHeight="1">
      <c r="C880" s="8"/>
    </row>
    <row r="881" ht="15.75" customHeight="1">
      <c r="C881" s="8"/>
    </row>
    <row r="882" ht="15.75" customHeight="1">
      <c r="C882" s="8"/>
    </row>
    <row r="883" ht="15.75" customHeight="1">
      <c r="C883" s="8"/>
    </row>
    <row r="884" ht="15.75" customHeight="1">
      <c r="C884" s="8"/>
    </row>
    <row r="885" ht="15.75" customHeight="1">
      <c r="C885" s="8"/>
    </row>
    <row r="886" ht="15.75" customHeight="1">
      <c r="C886" s="8"/>
    </row>
    <row r="887" ht="15.75" customHeight="1">
      <c r="C887" s="8"/>
    </row>
    <row r="888" ht="15.75" customHeight="1">
      <c r="C888" s="8"/>
    </row>
    <row r="889" ht="15.75" customHeight="1">
      <c r="C889" s="8"/>
    </row>
    <row r="890" ht="15.75" customHeight="1">
      <c r="C890" s="8"/>
    </row>
    <row r="891" ht="15.75" customHeight="1">
      <c r="C891" s="8"/>
    </row>
    <row r="892" ht="15.75" customHeight="1">
      <c r="C892" s="8"/>
    </row>
    <row r="893" ht="15.75" customHeight="1">
      <c r="C893" s="8"/>
    </row>
    <row r="894" ht="15.75" customHeight="1">
      <c r="C894" s="8"/>
    </row>
    <row r="895" ht="15.75" customHeight="1">
      <c r="C895" s="8"/>
    </row>
    <row r="896" ht="15.75" customHeight="1">
      <c r="C896" s="8"/>
    </row>
    <row r="897" ht="15.75" customHeight="1">
      <c r="C897" s="8"/>
    </row>
    <row r="898" ht="15.75" customHeight="1">
      <c r="C898" s="8"/>
    </row>
    <row r="899" ht="15.75" customHeight="1">
      <c r="C899" s="8"/>
    </row>
    <row r="900" ht="15.75" customHeight="1">
      <c r="C900" s="8"/>
    </row>
    <row r="901" ht="15.75" customHeight="1">
      <c r="C901" s="8"/>
    </row>
    <row r="902" ht="15.75" customHeight="1">
      <c r="C902" s="8"/>
    </row>
    <row r="903" ht="15.75" customHeight="1">
      <c r="C903" s="8"/>
    </row>
    <row r="904" ht="15.75" customHeight="1">
      <c r="C904" s="8"/>
    </row>
    <row r="905" ht="15.75" customHeight="1">
      <c r="C905" s="8"/>
    </row>
    <row r="906" ht="15.75" customHeight="1">
      <c r="C906" s="8"/>
    </row>
    <row r="907" ht="15.75" customHeight="1">
      <c r="C907" s="8"/>
    </row>
    <row r="908" ht="15.75" customHeight="1">
      <c r="C908" s="8"/>
    </row>
    <row r="909" ht="15.75" customHeight="1">
      <c r="C909" s="8"/>
    </row>
    <row r="910" ht="15.75" customHeight="1">
      <c r="C910" s="8"/>
    </row>
    <row r="911" ht="15.75" customHeight="1">
      <c r="C911" s="8"/>
    </row>
    <row r="912" ht="15.75" customHeight="1">
      <c r="C912" s="8"/>
    </row>
    <row r="913" ht="15.75" customHeight="1">
      <c r="C913" s="8"/>
    </row>
    <row r="914" ht="15.75" customHeight="1">
      <c r="C914" s="8"/>
    </row>
    <row r="915" ht="15.75" customHeight="1">
      <c r="C915" s="8"/>
    </row>
    <row r="916" ht="15.75" customHeight="1">
      <c r="C916" s="8"/>
    </row>
    <row r="917" ht="15.75" customHeight="1">
      <c r="C917" s="8"/>
    </row>
    <row r="918" ht="15.75" customHeight="1">
      <c r="C918" s="8"/>
    </row>
    <row r="919" ht="15.75" customHeight="1">
      <c r="C919" s="8"/>
    </row>
    <row r="920" ht="15.75" customHeight="1">
      <c r="C920" s="8"/>
    </row>
    <row r="921" ht="15.75" customHeight="1">
      <c r="C921" s="8"/>
    </row>
    <row r="922" ht="15.75" customHeight="1">
      <c r="C922" s="8"/>
    </row>
    <row r="923" ht="15.75" customHeight="1">
      <c r="C923" s="8"/>
    </row>
    <row r="924" ht="15.75" customHeight="1">
      <c r="C924" s="8"/>
    </row>
    <row r="925" ht="15.75" customHeight="1">
      <c r="C925" s="8"/>
    </row>
    <row r="926" ht="15.75" customHeight="1">
      <c r="C926" s="8"/>
    </row>
    <row r="927" ht="15.75" customHeight="1">
      <c r="C927" s="8"/>
    </row>
    <row r="928" ht="15.75" customHeight="1">
      <c r="C928" s="8"/>
    </row>
    <row r="929" ht="15.75" customHeight="1">
      <c r="C929" s="8"/>
    </row>
    <row r="930" ht="15.75" customHeight="1">
      <c r="C930" s="8"/>
    </row>
    <row r="931" ht="15.75" customHeight="1">
      <c r="C931" s="8"/>
    </row>
    <row r="932" ht="15.75" customHeight="1">
      <c r="C932" s="8"/>
    </row>
    <row r="933" ht="15.75" customHeight="1">
      <c r="C933" s="8"/>
    </row>
    <row r="934" ht="15.75" customHeight="1">
      <c r="C934" s="8"/>
    </row>
    <row r="935" ht="15.75" customHeight="1">
      <c r="C935" s="8"/>
    </row>
    <row r="936" ht="15.75" customHeight="1">
      <c r="C936" s="8"/>
    </row>
    <row r="937" ht="15.75" customHeight="1">
      <c r="C937" s="8"/>
    </row>
    <row r="938" ht="15.75" customHeight="1">
      <c r="C938" s="8"/>
    </row>
    <row r="939" ht="15.75" customHeight="1">
      <c r="C939" s="8"/>
    </row>
    <row r="940" ht="15.75" customHeight="1">
      <c r="C940" s="8"/>
    </row>
    <row r="941" ht="15.75" customHeight="1">
      <c r="C941" s="8"/>
    </row>
    <row r="942" ht="15.75" customHeight="1">
      <c r="C942" s="8"/>
    </row>
    <row r="943" ht="15.75" customHeight="1">
      <c r="C943" s="8"/>
    </row>
    <row r="944" ht="15.75" customHeight="1">
      <c r="C944" s="8"/>
    </row>
    <row r="945" ht="15.75" customHeight="1">
      <c r="C945" s="8"/>
    </row>
    <row r="946" ht="15.75" customHeight="1">
      <c r="C946" s="8"/>
    </row>
    <row r="947" ht="15.75" customHeight="1">
      <c r="C947" s="8"/>
    </row>
    <row r="948" ht="15.75" customHeight="1">
      <c r="C948" s="8"/>
    </row>
    <row r="949" ht="15.75" customHeight="1">
      <c r="C949" s="8"/>
    </row>
    <row r="950" ht="15.75" customHeight="1">
      <c r="C950" s="8"/>
    </row>
    <row r="951" ht="15.75" customHeight="1">
      <c r="C951" s="8"/>
    </row>
    <row r="952" ht="15.75" customHeight="1">
      <c r="C952" s="8"/>
    </row>
    <row r="953" ht="15.75" customHeight="1">
      <c r="C953" s="8"/>
    </row>
    <row r="954" ht="15.75" customHeight="1">
      <c r="C954" s="8"/>
    </row>
    <row r="955" ht="15.75" customHeight="1">
      <c r="C955" s="8"/>
    </row>
    <row r="956" ht="15.75" customHeight="1">
      <c r="C956" s="8"/>
    </row>
    <row r="957" ht="15.75" customHeight="1">
      <c r="C957" s="8"/>
    </row>
    <row r="958" ht="15.75" customHeight="1">
      <c r="C958" s="8"/>
    </row>
    <row r="959" ht="15.75" customHeight="1">
      <c r="C959" s="8"/>
    </row>
    <row r="960" ht="15.75" customHeight="1">
      <c r="C960" s="8"/>
    </row>
    <row r="961" ht="15.75" customHeight="1">
      <c r="C961" s="8"/>
    </row>
    <row r="962" ht="15.75" customHeight="1">
      <c r="C962" s="8"/>
    </row>
    <row r="963" ht="15.75" customHeight="1">
      <c r="C963" s="8"/>
    </row>
    <row r="964" ht="15.75" customHeight="1">
      <c r="C964" s="8"/>
    </row>
    <row r="965" ht="15.75" customHeight="1">
      <c r="C965" s="8"/>
    </row>
    <row r="966" ht="15.75" customHeight="1">
      <c r="C966" s="8"/>
    </row>
    <row r="967" ht="15.75" customHeight="1">
      <c r="C967" s="8"/>
    </row>
    <row r="968" ht="15.75" customHeight="1">
      <c r="C968" s="8"/>
    </row>
    <row r="969" ht="15.75" customHeight="1">
      <c r="C969" s="8"/>
    </row>
    <row r="970" ht="15.75" customHeight="1">
      <c r="C970" s="8"/>
    </row>
    <row r="971" ht="15.75" customHeight="1">
      <c r="C971" s="8"/>
    </row>
    <row r="972" ht="15.75" customHeight="1">
      <c r="C972" s="8"/>
    </row>
    <row r="973" ht="15.75" customHeight="1">
      <c r="C973" s="8"/>
    </row>
    <row r="974" ht="15.75" customHeight="1">
      <c r="C974" s="8"/>
    </row>
    <row r="975" ht="15.75" customHeight="1">
      <c r="C975" s="8"/>
    </row>
    <row r="976" ht="15.75" customHeight="1">
      <c r="C976" s="8"/>
    </row>
    <row r="977" ht="15.75" customHeight="1">
      <c r="C977" s="8"/>
    </row>
    <row r="978" ht="15.75" customHeight="1">
      <c r="C978" s="8"/>
    </row>
    <row r="979" ht="15.75" customHeight="1">
      <c r="C979" s="8"/>
    </row>
    <row r="980" ht="15.75" customHeight="1">
      <c r="C980" s="8"/>
    </row>
    <row r="981" ht="15.75" customHeight="1">
      <c r="C981" s="8"/>
    </row>
    <row r="982" ht="15.75" customHeight="1">
      <c r="C982" s="8"/>
    </row>
    <row r="983" ht="15.75" customHeight="1">
      <c r="C983" s="8"/>
    </row>
    <row r="984" ht="15.75" customHeight="1">
      <c r="C984" s="8"/>
    </row>
    <row r="985" ht="15.75" customHeight="1">
      <c r="C985" s="8"/>
    </row>
    <row r="986" ht="15.75" customHeight="1">
      <c r="C986" s="8"/>
    </row>
    <row r="987" ht="15.75" customHeight="1">
      <c r="C987" s="8"/>
    </row>
    <row r="988" ht="15.75" customHeight="1">
      <c r="C988" s="8"/>
    </row>
    <row r="989" ht="15.75" customHeight="1">
      <c r="C989" s="8"/>
    </row>
    <row r="990" ht="15.75" customHeight="1">
      <c r="C990" s="8"/>
    </row>
    <row r="991" ht="15.75" customHeight="1">
      <c r="C991" s="8"/>
    </row>
    <row r="992" ht="15.75" customHeight="1">
      <c r="C992" s="8"/>
    </row>
    <row r="993" ht="15.75" customHeight="1">
      <c r="C993" s="8"/>
    </row>
    <row r="994" ht="15.75" customHeight="1">
      <c r="C994" s="8"/>
    </row>
    <row r="995" ht="15.75" customHeight="1">
      <c r="C995" s="8"/>
    </row>
    <row r="996" ht="15.75" customHeight="1">
      <c r="C996" s="8"/>
    </row>
    <row r="997" ht="15.75" customHeight="1">
      <c r="C997" s="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3" width="21.43"/>
    <col customWidth="1" min="4" max="4" width="12.71"/>
    <col customWidth="1" min="5" max="5" width="11.86"/>
    <col customWidth="1" min="6" max="6" width="20.57"/>
    <col customWidth="1" min="7" max="7" width="8.71"/>
    <col customWidth="1" min="8" max="8" width="22.86"/>
    <col customWidth="1" min="9" max="27" width="8.71"/>
  </cols>
  <sheetData>
    <row r="1">
      <c r="A1" s="2" t="s">
        <v>143</v>
      </c>
      <c r="B1" s="9" t="s">
        <v>6</v>
      </c>
      <c r="C1" s="9" t="s">
        <v>144</v>
      </c>
      <c r="D1" s="2" t="s">
        <v>145</v>
      </c>
      <c r="E1" s="2" t="s">
        <v>146</v>
      </c>
      <c r="F1" s="2" t="s">
        <v>147</v>
      </c>
      <c r="G1" s="2" t="s">
        <v>148</v>
      </c>
      <c r="H1" s="2" t="s">
        <v>149</v>
      </c>
    </row>
    <row r="2">
      <c r="A2" s="1" t="s">
        <v>19</v>
      </c>
      <c r="B2" s="5" t="str">
        <f>iferror(vlookup(A2,'Courier Company - Invoice'!$A:$I,2,0),"NA")</f>
        <v>1091122418320</v>
      </c>
      <c r="C2" s="5">
        <v>8.904223818706E12</v>
      </c>
      <c r="D2" s="1" t="s">
        <v>150</v>
      </c>
      <c r="E2" s="1">
        <f>(iferror(vlookup(C2,'Company X - SKU Master'!$A$1:$B$67,2,0),"NA"))*D2</f>
        <v>127</v>
      </c>
      <c r="F2" s="1" t="str">
        <f>iferror(vlookup(A2,'Courier Company - Invoice'!A:F,6,0),"NA")</f>
        <v>121003173213</v>
      </c>
      <c r="G2" s="1" t="str">
        <f>iferror(vlookup(F2,'Company X - Pincode Zones'!C:D,2,0),"NA")</f>
        <v>e</v>
      </c>
      <c r="H2" s="1" t="str">
        <f>iferror(vlookup(A2,'Courier Company - Invoice'!$A:$H,8,0),"NA")</f>
        <v>Forward charges</v>
      </c>
    </row>
    <row r="3">
      <c r="A3" s="1" t="s">
        <v>19</v>
      </c>
      <c r="B3" s="5" t="str">
        <f>iferror(vlookup(A3,'Courier Company - Invoice'!$A:$I,2,0),"NA")</f>
        <v>1091122418320</v>
      </c>
      <c r="C3" s="5">
        <v>8.904223819093E12</v>
      </c>
      <c r="D3" s="1" t="s">
        <v>150</v>
      </c>
      <c r="E3" s="1">
        <f>(iferror(vlookup(C3,'Company X - SKU Master'!$A$1:$B$67,2,0),"NA"))*D3</f>
        <v>150</v>
      </c>
      <c r="F3" s="1" t="str">
        <f>iferror(vlookup(A3,'Courier Company - Invoice'!A:F,6,0),"NA")</f>
        <v>121003173213</v>
      </c>
      <c r="G3" s="1" t="str">
        <f>iferror(vlookup(F3,'Company X - Pincode Zones'!C:D,2,0),"NA")</f>
        <v>e</v>
      </c>
      <c r="H3" s="1" t="str">
        <f>iferror(vlookup(A3,'Courier Company - Invoice'!$A:$H,8,0),"NA")</f>
        <v>Forward charges</v>
      </c>
    </row>
    <row r="4">
      <c r="A4" s="1" t="s">
        <v>19</v>
      </c>
      <c r="B4" s="5" t="str">
        <f>iferror(vlookup(A4,'Courier Company - Invoice'!$A:$I,2,0),"NA")</f>
        <v>1091122418320</v>
      </c>
      <c r="C4" s="5">
        <v>8.904223819109E12</v>
      </c>
      <c r="D4" s="1" t="s">
        <v>150</v>
      </c>
      <c r="E4" s="1">
        <f>(iferror(vlookup(C4,'Company X - SKU Master'!$A$1:$B$67,2,0),"NA"))*D4</f>
        <v>100</v>
      </c>
      <c r="F4" s="1" t="str">
        <f>iferror(vlookup(A4,'Courier Company - Invoice'!A:F,6,0),"NA")</f>
        <v>121003173213</v>
      </c>
      <c r="G4" s="1" t="str">
        <f>iferror(vlookup(F4,'Company X - Pincode Zones'!C:D,2,0),"NA")</f>
        <v>e</v>
      </c>
      <c r="H4" s="1" t="str">
        <f>iferror(vlookup(A4,'Courier Company - Invoice'!$A:$H,8,0),"NA")</f>
        <v>Forward charges</v>
      </c>
    </row>
    <row r="5">
      <c r="A5" s="1" t="s">
        <v>19</v>
      </c>
      <c r="B5" s="5" t="str">
        <f>iferror(vlookup(A5,'Courier Company - Invoice'!$A:$I,2,0),"NA")</f>
        <v>1091122418320</v>
      </c>
      <c r="C5" s="5">
        <v>8.90422381843E12</v>
      </c>
      <c r="D5" s="1" t="s">
        <v>150</v>
      </c>
      <c r="E5" s="1">
        <f>(iferror(vlookup(C5,'Company X - SKU Master'!$A$1:$B$67,2,0),"NA"))*D5</f>
        <v>165</v>
      </c>
      <c r="F5" s="1" t="str">
        <f>iferror(vlookup(A5,'Courier Company - Invoice'!A:F,6,0),"NA")</f>
        <v>121003173213</v>
      </c>
      <c r="G5" s="1" t="str">
        <f>iferror(vlookup(F5,'Company X - Pincode Zones'!C:D,2,0),"NA")</f>
        <v>e</v>
      </c>
      <c r="H5" s="1" t="str">
        <f>iferror(vlookup(A5,'Courier Company - Invoice'!$A:$H,8,0),"NA")</f>
        <v>Forward charges</v>
      </c>
    </row>
    <row r="6">
      <c r="A6" s="1" t="s">
        <v>19</v>
      </c>
      <c r="B6" s="5" t="str">
        <f>iferror(vlookup(A6,'Courier Company - Invoice'!$A:$I,2,0),"NA")</f>
        <v>1091122418320</v>
      </c>
      <c r="C6" s="5">
        <v>8.904223819277E12</v>
      </c>
      <c r="D6" s="1" t="s">
        <v>150</v>
      </c>
      <c r="E6" s="1">
        <f>(iferror(vlookup(C6,'Company X - SKU Master'!$A$1:$B$67,2,0),"NA"))*D6</f>
        <v>350</v>
      </c>
      <c r="F6" s="1" t="str">
        <f>iferror(vlookup(A6,'Courier Company - Invoice'!A:F,6,0),"NA")</f>
        <v>121003173213</v>
      </c>
      <c r="G6" s="1" t="str">
        <f>iferror(vlookup(F6,'Company X - Pincode Zones'!C:D,2,0),"NA")</f>
        <v>e</v>
      </c>
      <c r="H6" s="1" t="str">
        <f>iferror(vlookup(A6,'Courier Company - Invoice'!$A:$H,8,0),"NA")</f>
        <v>Forward charges</v>
      </c>
    </row>
    <row r="7">
      <c r="A7" s="1" t="s">
        <v>19</v>
      </c>
      <c r="B7" s="5" t="str">
        <f>iferror(vlookup(A7,'Courier Company - Invoice'!$A:$I,2,0),"NA")</f>
        <v>1091122418320</v>
      </c>
      <c r="C7" s="5" t="s">
        <v>151</v>
      </c>
      <c r="D7" s="1" t="s">
        <v>150</v>
      </c>
      <c r="E7" s="1">
        <f>(iferror(vlookup(C7,'Company X - SKU Master'!$A$1:$B$67,2,0),"NA"))*D7</f>
        <v>500</v>
      </c>
      <c r="F7" s="1" t="str">
        <f>iferror(vlookup(A7,'Courier Company - Invoice'!A:F,6,0),"NA")</f>
        <v>121003173213</v>
      </c>
      <c r="G7" s="1" t="str">
        <f>iferror(vlookup(F7,'Company X - Pincode Zones'!C:D,2,0),"NA")</f>
        <v>e</v>
      </c>
      <c r="H7" s="1" t="str">
        <f>iferror(vlookup(A7,'Courier Company - Invoice'!$A:$H,8,0),"NA")</f>
        <v>Forward charges</v>
      </c>
    </row>
    <row r="8">
      <c r="A8" s="1" t="s">
        <v>19</v>
      </c>
      <c r="B8" s="5" t="str">
        <f>iferror(vlookup(A8,'Courier Company - Invoice'!$A:$I,2,0),"NA")</f>
        <v>1091122418320</v>
      </c>
      <c r="C8" s="5">
        <v>8.904223818638E12</v>
      </c>
      <c r="D8" s="1" t="s">
        <v>152</v>
      </c>
      <c r="E8" s="1">
        <f>(iferror(vlookup(C8,'Company X - SKU Master'!$A$1:$B$67,2,0),"NA"))*D8</f>
        <v>274</v>
      </c>
      <c r="F8" s="1" t="str">
        <f>iferror(vlookup(A8,'Courier Company - Invoice'!A:F,6,0),"NA")</f>
        <v>121003173213</v>
      </c>
      <c r="G8" s="1" t="str">
        <f>iferror(vlookup(F8,'Company X - Pincode Zones'!C:D,2,0),"NA")</f>
        <v>e</v>
      </c>
      <c r="H8" s="1" t="str">
        <f>iferror(vlookup(A8,'Courier Company - Invoice'!$A:$H,8,0),"NA")</f>
        <v>Forward charges</v>
      </c>
    </row>
    <row r="9">
      <c r="A9" s="1" t="s">
        <v>19</v>
      </c>
      <c r="B9" s="5" t="str">
        <f>iferror(vlookup(A9,'Courier Company - Invoice'!$A:$I,2,0),"NA")</f>
        <v>1091122418320</v>
      </c>
      <c r="C9" s="5" t="s">
        <v>153</v>
      </c>
      <c r="D9" s="1" t="s">
        <v>150</v>
      </c>
      <c r="E9" s="1">
        <f>(iferror(vlookup(C9,'Company X - SKU Master'!$A$1:$B$67,2,0),"NA"))*D9</f>
        <v>10</v>
      </c>
      <c r="F9" s="1" t="str">
        <f>iferror(vlookup(A9,'Courier Company - Invoice'!A:F,6,0),"NA")</f>
        <v>121003173213</v>
      </c>
      <c r="G9" s="1" t="str">
        <f>iferror(vlookup(F9,'Company X - Pincode Zones'!C:D,2,0),"NA")</f>
        <v>e</v>
      </c>
      <c r="H9" s="1" t="str">
        <f>iferror(vlookup(A9,'Courier Company - Invoice'!$A:$H,8,0),"NA")</f>
        <v>Forward charges</v>
      </c>
    </row>
    <row r="10">
      <c r="A10" s="1" t="s">
        <v>20</v>
      </c>
      <c r="B10" s="5" t="str">
        <f>iferror(vlookup(A10,'Courier Company - Invoice'!$A:$I,2,0),"NA")</f>
        <v>1091121981575</v>
      </c>
      <c r="C10" s="5">
        <v>8.904223819024E12</v>
      </c>
      <c r="D10" s="1" t="s">
        <v>154</v>
      </c>
      <c r="E10" s="1">
        <f>(iferror(vlookup(C10,'Company X - SKU Master'!$A$1:$B$67,2,0),"NA"))*D10</f>
        <v>448</v>
      </c>
      <c r="F10" s="1" t="str">
        <f>iferror(vlookup(A10,'Courier Company - Invoice'!A:F,6,0),"NA")</f>
        <v>121003517128</v>
      </c>
      <c r="G10" s="1" t="str">
        <f>iferror(vlookup(F10,'Company X - Pincode Zones'!C:D,2,0),"NA")</f>
        <v>d</v>
      </c>
      <c r="H10" s="1" t="str">
        <f>iferror(vlookup(A10,'Courier Company - Invoice'!$A:$H,8,0),"NA")</f>
        <v>Forward and RTO charges</v>
      </c>
    </row>
    <row r="11">
      <c r="A11" s="1" t="s">
        <v>20</v>
      </c>
      <c r="B11" s="5" t="str">
        <f>iferror(vlookup(A11,'Courier Company - Invoice'!$A:$I,2,0),"NA")</f>
        <v>1091121981575</v>
      </c>
      <c r="C11" s="5">
        <v>8.904223819291E12</v>
      </c>
      <c r="D11" s="1" t="s">
        <v>154</v>
      </c>
      <c r="E11" s="1">
        <f>(iferror(vlookup(C11,'Company X - SKU Master'!$A$1:$B$67,2,0),"NA"))*D11</f>
        <v>448</v>
      </c>
      <c r="F11" s="1" t="str">
        <f>iferror(vlookup(A11,'Courier Company - Invoice'!A:F,6,0),"NA")</f>
        <v>121003517128</v>
      </c>
      <c r="G11" s="1" t="str">
        <f>iferror(vlookup(F11,'Company X - Pincode Zones'!C:D,2,0),"NA")</f>
        <v>d</v>
      </c>
      <c r="H11" s="1" t="str">
        <f>iferror(vlookup(A11,'Courier Company - Invoice'!$A:$H,8,0),"NA")</f>
        <v>Forward and RTO charges</v>
      </c>
    </row>
    <row r="12">
      <c r="A12" s="1" t="s">
        <v>20</v>
      </c>
      <c r="B12" s="5" t="str">
        <f>iferror(vlookup(A12,'Courier Company - Invoice'!$A:$I,2,0),"NA")</f>
        <v>1091121981575</v>
      </c>
      <c r="C12" s="5">
        <v>8.904223818638E12</v>
      </c>
      <c r="D12" s="1" t="s">
        <v>155</v>
      </c>
      <c r="E12" s="1">
        <f>(iferror(vlookup(C12,'Company X - SKU Master'!$A$1:$B$67,2,0),"NA"))*D12</f>
        <v>411</v>
      </c>
      <c r="F12" s="1" t="str">
        <f>iferror(vlookup(A12,'Courier Company - Invoice'!A:F,6,0),"NA")</f>
        <v>121003517128</v>
      </c>
      <c r="G12" s="1" t="str">
        <f>iferror(vlookup(F12,'Company X - Pincode Zones'!C:D,2,0),"NA")</f>
        <v>d</v>
      </c>
      <c r="H12" s="1" t="str">
        <f>iferror(vlookup(A12,'Courier Company - Invoice'!$A:$H,8,0),"NA")</f>
        <v>Forward and RTO charges</v>
      </c>
    </row>
    <row r="13">
      <c r="A13" s="1" t="s">
        <v>20</v>
      </c>
      <c r="B13" s="5" t="str">
        <f>iferror(vlookup(A13,'Courier Company - Invoice'!$A:$I,2,0),"NA")</f>
        <v>1091121981575</v>
      </c>
      <c r="C13" s="5">
        <v>8.904223818669E12</v>
      </c>
      <c r="D13" s="1" t="s">
        <v>150</v>
      </c>
      <c r="E13" s="1">
        <f>(iferror(vlookup(C13,'Company X - SKU Master'!$A$1:$B$67,2,0),"NA"))*D13</f>
        <v>240</v>
      </c>
      <c r="F13" s="1" t="str">
        <f>iferror(vlookup(A13,'Courier Company - Invoice'!A:F,6,0),"NA")</f>
        <v>121003517128</v>
      </c>
      <c r="G13" s="1" t="str">
        <f>iferror(vlookup(F13,'Company X - Pincode Zones'!C:D,2,0),"NA")</f>
        <v>d</v>
      </c>
      <c r="H13" s="1" t="str">
        <f>iferror(vlookup(A13,'Courier Company - Invoice'!$A:$H,8,0),"NA")</f>
        <v>Forward and RTO charges</v>
      </c>
    </row>
    <row r="14">
      <c r="A14" s="1" t="s">
        <v>20</v>
      </c>
      <c r="B14" s="5" t="str">
        <f>iferror(vlookup(A14,'Courier Company - Invoice'!$A:$I,2,0),"NA")</f>
        <v>1091121981575</v>
      </c>
      <c r="C14" s="5" t="s">
        <v>153</v>
      </c>
      <c r="D14" s="1" t="s">
        <v>150</v>
      </c>
      <c r="E14" s="1">
        <f>(iferror(vlookup(C14,'Company X - SKU Master'!$A$1:$B$67,2,0),"NA"))*D14</f>
        <v>10</v>
      </c>
      <c r="F14" s="1" t="str">
        <f>iferror(vlookup(A14,'Courier Company - Invoice'!A:F,6,0),"NA")</f>
        <v>121003517128</v>
      </c>
      <c r="G14" s="1" t="str">
        <f>iferror(vlookup(F14,'Company X - Pincode Zones'!C:D,2,0),"NA")</f>
        <v>d</v>
      </c>
      <c r="H14" s="1" t="str">
        <f>iferror(vlookup(A14,'Courier Company - Invoice'!$A:$H,8,0),"NA")</f>
        <v>Forward and RTO charges</v>
      </c>
    </row>
    <row r="15">
      <c r="A15" s="1" t="s">
        <v>21</v>
      </c>
      <c r="B15" s="5" t="str">
        <f>iferror(vlookup(A15,'Courier Company - Invoice'!$A:$I,2,0),"NA")</f>
        <v>1091121666133</v>
      </c>
      <c r="C15" s="5">
        <v>8.904223819291E12</v>
      </c>
      <c r="D15" s="1" t="s">
        <v>152</v>
      </c>
      <c r="E15" s="1">
        <f>(iferror(vlookup(C15,'Company X - SKU Master'!$A$1:$B$67,2,0),"NA"))*D15</f>
        <v>224</v>
      </c>
      <c r="F15" s="1" t="str">
        <f>iferror(vlookup(A15,'Courier Company - Invoice'!A:F,6,0),"NA")</f>
        <v>121003492001</v>
      </c>
      <c r="G15" s="1" t="str">
        <f>iferror(vlookup(F15,'Company X - Pincode Zones'!C:D,2,0),"NA")</f>
        <v>d</v>
      </c>
      <c r="H15" s="1" t="str">
        <f>iferror(vlookup(A15,'Courier Company - Invoice'!$A:$H,8,0),"NA")</f>
        <v>Forward and RTO charges</v>
      </c>
    </row>
    <row r="16">
      <c r="A16" s="1" t="s">
        <v>21</v>
      </c>
      <c r="B16" s="5" t="str">
        <f>iferror(vlookup(A16,'Courier Company - Invoice'!$A:$I,2,0),"NA")</f>
        <v>1091121666133</v>
      </c>
      <c r="C16" s="5">
        <v>8.904223819031E12</v>
      </c>
      <c r="D16" s="1" t="s">
        <v>152</v>
      </c>
      <c r="E16" s="1">
        <f>(iferror(vlookup(C16,'Company X - SKU Master'!$A$1:$B$67,2,0),"NA"))*D16</f>
        <v>224</v>
      </c>
      <c r="F16" s="1" t="str">
        <f>iferror(vlookup(A16,'Courier Company - Invoice'!A:F,6,0),"NA")</f>
        <v>121003492001</v>
      </c>
      <c r="G16" s="1" t="str">
        <f>iferror(vlookup(F16,'Company X - Pincode Zones'!C:D,2,0),"NA")</f>
        <v>d</v>
      </c>
      <c r="H16" s="1" t="str">
        <f>iferror(vlookup(A16,'Courier Company - Invoice'!$A:$H,8,0),"NA")</f>
        <v>Forward and RTO charges</v>
      </c>
    </row>
    <row r="17">
      <c r="A17" s="1" t="s">
        <v>21</v>
      </c>
      <c r="B17" s="5" t="str">
        <f>iferror(vlookup(A17,'Courier Company - Invoice'!$A:$I,2,0),"NA")</f>
        <v>1091121666133</v>
      </c>
      <c r="C17" s="5">
        <v>8.904223819024E12</v>
      </c>
      <c r="D17" s="1" t="s">
        <v>152</v>
      </c>
      <c r="E17" s="1">
        <f>(iferror(vlookup(C17,'Company X - SKU Master'!$A$1:$B$67,2,0),"NA"))*D17</f>
        <v>224</v>
      </c>
      <c r="F17" s="1" t="str">
        <f>iferror(vlookup(A17,'Courier Company - Invoice'!A:F,6,0),"NA")</f>
        <v>121003492001</v>
      </c>
      <c r="G17" s="1" t="str">
        <f>iferror(vlookup(F17,'Company X - Pincode Zones'!C:D,2,0),"NA")</f>
        <v>d</v>
      </c>
      <c r="H17" s="1" t="str">
        <f>iferror(vlookup(A17,'Courier Company - Invoice'!$A:$H,8,0),"NA")</f>
        <v>Forward and RTO charges</v>
      </c>
    </row>
    <row r="18">
      <c r="A18" s="1" t="s">
        <v>22</v>
      </c>
      <c r="B18" s="5" t="str">
        <f>iferror(vlookup(A18,'Courier Company - Invoice'!$A:$I,2,0),"NA")</f>
        <v>1091121305541</v>
      </c>
      <c r="C18" s="5">
        <v>8.904223819468E12</v>
      </c>
      <c r="D18" s="1" t="s">
        <v>152</v>
      </c>
      <c r="E18" s="1">
        <f>(iferror(vlookup(C18,'Company X - SKU Master'!$A$1:$B$67,2,0),"NA"))*D18</f>
        <v>480</v>
      </c>
      <c r="F18" s="1" t="str">
        <f>iferror(vlookup(A18,'Courier Company - Invoice'!A:F,6,0),"NA")</f>
        <v>121003342301</v>
      </c>
      <c r="G18" s="1" t="str">
        <f>iferror(vlookup(F18,'Company X - Pincode Zones'!C:D,2,0),"NA")</f>
        <v>b</v>
      </c>
      <c r="H18" s="1" t="str">
        <f>iferror(vlookup(A18,'Courier Company - Invoice'!$A:$H,8,0),"NA")</f>
        <v>Forward charges</v>
      </c>
    </row>
    <row r="19">
      <c r="A19" s="1" t="s">
        <v>22</v>
      </c>
      <c r="B19" s="5" t="str">
        <f>iferror(vlookup(A19,'Courier Company - Invoice'!$A:$I,2,0),"NA")</f>
        <v>1091121305541</v>
      </c>
      <c r="C19" s="5">
        <v>8.904223819291E12</v>
      </c>
      <c r="D19" s="1" t="s">
        <v>156</v>
      </c>
      <c r="E19" s="1">
        <f>(iferror(vlookup(C19,'Company X - SKU Master'!$A$1:$B$67,2,0),"NA"))*D19</f>
        <v>896</v>
      </c>
      <c r="F19" s="1" t="str">
        <f>iferror(vlookup(A19,'Courier Company - Invoice'!A:F,6,0),"NA")</f>
        <v>121003342301</v>
      </c>
      <c r="G19" s="1" t="str">
        <f>iferror(vlookup(F19,'Company X - Pincode Zones'!C:D,2,0),"NA")</f>
        <v>b</v>
      </c>
      <c r="H19" s="1" t="str">
        <f>iferror(vlookup(A19,'Courier Company - Invoice'!$A:$H,8,0),"NA")</f>
        <v>Forward charges</v>
      </c>
    </row>
    <row r="20">
      <c r="A20" s="1" t="s">
        <v>23</v>
      </c>
      <c r="B20" s="5" t="str">
        <f>iferror(vlookup(A20,'Courier Company - Invoice'!$A:$I,2,0),"NA")</f>
        <v>1091121183730</v>
      </c>
      <c r="C20" s="5">
        <v>8.90422381913E12</v>
      </c>
      <c r="D20" s="1" t="s">
        <v>150</v>
      </c>
      <c r="E20" s="1">
        <f>(iferror(vlookup(C20,'Company X - SKU Master'!$A$1:$B$67,2,0),"NA"))*D20</f>
        <v>350</v>
      </c>
      <c r="F20" s="1" t="str">
        <f>iferror(vlookup(A20,'Courier Company - Invoice'!A:F,6,0),"NA")</f>
        <v>121003342008</v>
      </c>
      <c r="G20" s="1" t="str">
        <f>iferror(vlookup(F20,'Company X - Pincode Zones'!C:D,2,0),"NA")</f>
        <v>b</v>
      </c>
      <c r="H20" s="1" t="str">
        <f>iferror(vlookup(A20,'Courier Company - Invoice'!$A:$H,8,0),"NA")</f>
        <v>Forward charges</v>
      </c>
    </row>
    <row r="21" ht="15.75" customHeight="1">
      <c r="A21" s="1" t="s">
        <v>23</v>
      </c>
      <c r="B21" s="5" t="str">
        <f>iferror(vlookup(A21,'Courier Company - Invoice'!$A:$I,2,0),"NA")</f>
        <v>1091121183730</v>
      </c>
      <c r="C21" s="5">
        <v>8.904223818706E12</v>
      </c>
      <c r="D21" s="1" t="s">
        <v>150</v>
      </c>
      <c r="E21" s="1">
        <f>(iferror(vlookup(C21,'Company X - SKU Master'!$A$1:$B$67,2,0),"NA"))*D21</f>
        <v>127</v>
      </c>
      <c r="F21" s="1" t="str">
        <f>iferror(vlookup(A21,'Courier Company - Invoice'!A:F,6,0),"NA")</f>
        <v>121003342008</v>
      </c>
      <c r="G21" s="1" t="str">
        <f>iferror(vlookup(F21,'Company X - Pincode Zones'!C:D,2,0),"NA")</f>
        <v>b</v>
      </c>
      <c r="H21" s="1" t="str">
        <f>iferror(vlookup(A21,'Courier Company - Invoice'!$A:$H,8,0),"NA")</f>
        <v>Forward charges</v>
      </c>
    </row>
    <row r="22" ht="15.75" customHeight="1">
      <c r="A22" s="1" t="s">
        <v>24</v>
      </c>
      <c r="B22" s="5" t="str">
        <f>iferror(vlookup(A22,'Courier Company - Invoice'!$A:$I,2,0),"NA")</f>
        <v>1091121034641</v>
      </c>
      <c r="C22" s="5">
        <v>8.904223818591E12</v>
      </c>
      <c r="D22" s="1" t="s">
        <v>152</v>
      </c>
      <c r="E22" s="1">
        <f>(iferror(vlookup(C22,'Company X - SKU Master'!$A$1:$B$67,2,0),"NA"))*D22</f>
        <v>240</v>
      </c>
      <c r="F22" s="1" t="str">
        <f>iferror(vlookup(A22,'Courier Company - Invoice'!A:F,6,0),"NA")</f>
        <v>121003313001</v>
      </c>
      <c r="G22" s="1" t="str">
        <f>iferror(vlookup(F22,'Company X - Pincode Zones'!C:D,2,0),"NA")</f>
        <v>b</v>
      </c>
      <c r="H22" s="1" t="str">
        <f>iferror(vlookup(A22,'Courier Company - Invoice'!$A:$H,8,0),"NA")</f>
        <v>Forward charges</v>
      </c>
    </row>
    <row r="23" ht="15.75" customHeight="1">
      <c r="A23" s="1" t="s">
        <v>25</v>
      </c>
      <c r="B23" s="5" t="str">
        <f>iferror(vlookup(A23,'Courier Company - Invoice'!$A:$I,2,0),"NA")</f>
        <v>1091121034350</v>
      </c>
      <c r="C23" s="5">
        <v>8.90422381885E12</v>
      </c>
      <c r="D23" s="1" t="s">
        <v>150</v>
      </c>
      <c r="E23" s="1">
        <f>(iferror(vlookup(C23,'Company X - SKU Master'!$A$1:$B$67,2,0),"NA"))*D23</f>
        <v>240</v>
      </c>
      <c r="F23" s="1" t="str">
        <f>iferror(vlookup(A23,'Courier Company - Invoice'!A:F,6,0),"NA")</f>
        <v>121003313333</v>
      </c>
      <c r="G23" s="1" t="str">
        <f>iferror(vlookup(F23,'Company X - Pincode Zones'!C:D,2,0),"NA")</f>
        <v>b</v>
      </c>
      <c r="H23" s="1" t="str">
        <f>iferror(vlookup(A23,'Courier Company - Invoice'!$A:$H,8,0),"NA")</f>
        <v>Forward charges</v>
      </c>
    </row>
    <row r="24" ht="15.75" customHeight="1">
      <c r="A24" s="1" t="s">
        <v>25</v>
      </c>
      <c r="B24" s="5" t="str">
        <f>iferror(vlookup(A24,'Courier Company - Invoice'!$A:$I,2,0),"NA")</f>
        <v>1091121034350</v>
      </c>
      <c r="C24" s="5">
        <v>8.90422381843E12</v>
      </c>
      <c r="D24" s="1" t="s">
        <v>150</v>
      </c>
      <c r="E24" s="1">
        <f>(iferror(vlookup(C24,'Company X - SKU Master'!$A$1:$B$67,2,0),"NA"))*D24</f>
        <v>165</v>
      </c>
      <c r="F24" s="1" t="str">
        <f>iferror(vlookup(A24,'Courier Company - Invoice'!A:F,6,0),"NA")</f>
        <v>121003313333</v>
      </c>
      <c r="G24" s="1" t="str">
        <f>iferror(vlookup(F24,'Company X - Pincode Zones'!C:D,2,0),"NA")</f>
        <v>b</v>
      </c>
      <c r="H24" s="1" t="str">
        <f>iferror(vlookup(A24,'Courier Company - Invoice'!$A:$H,8,0),"NA")</f>
        <v>Forward charges</v>
      </c>
    </row>
    <row r="25" ht="15.75" customHeight="1">
      <c r="A25" s="1" t="s">
        <v>25</v>
      </c>
      <c r="B25" s="5" t="str">
        <f>iferror(vlookup(A25,'Courier Company - Invoice'!$A:$I,2,0),"NA")</f>
        <v>1091121034350</v>
      </c>
      <c r="C25" s="5">
        <v>8.90422381913E12</v>
      </c>
      <c r="D25" s="1" t="s">
        <v>150</v>
      </c>
      <c r="E25" s="1">
        <f>(iferror(vlookup(C25,'Company X - SKU Master'!$A$1:$B$67,2,0),"NA"))*D25</f>
        <v>350</v>
      </c>
      <c r="F25" s="1" t="str">
        <f>iferror(vlookup(A25,'Courier Company - Invoice'!A:F,6,0),"NA")</f>
        <v>121003313333</v>
      </c>
      <c r="G25" s="1" t="str">
        <f>iferror(vlookup(F25,'Company X - Pincode Zones'!C:D,2,0),"NA")</f>
        <v>b</v>
      </c>
      <c r="H25" s="1" t="str">
        <f>iferror(vlookup(A25,'Courier Company - Invoice'!$A:$H,8,0),"NA")</f>
        <v>Forward charges</v>
      </c>
    </row>
    <row r="26" ht="15.75" customHeight="1">
      <c r="A26" s="1" t="s">
        <v>26</v>
      </c>
      <c r="B26" s="5" t="str">
        <f>iferror(vlookup(A26,'Courier Company - Invoice'!$A:$I,2,0),"NA")</f>
        <v>1091121034114</v>
      </c>
      <c r="C26" s="5">
        <v>8.904223819468E12</v>
      </c>
      <c r="D26" s="1" t="s">
        <v>150</v>
      </c>
      <c r="E26" s="1">
        <f>(iferror(vlookup(C26,'Company X - SKU Master'!$A$1:$B$67,2,0),"NA"))*D26</f>
        <v>240</v>
      </c>
      <c r="F26" s="1" t="str">
        <f>iferror(vlookup(A26,'Courier Company - Invoice'!A:F,6,0),"NA")</f>
        <v>121003327025</v>
      </c>
      <c r="G26" s="1" t="str">
        <f>iferror(vlookup(F26,'Company X - Pincode Zones'!C:D,2,0),"NA")</f>
        <v>b</v>
      </c>
      <c r="H26" s="1" t="str">
        <f>iferror(vlookup(A26,'Courier Company - Invoice'!$A:$H,8,0),"NA")</f>
        <v>Forward charges</v>
      </c>
    </row>
    <row r="27" ht="15.75" customHeight="1">
      <c r="A27" s="1" t="s">
        <v>27</v>
      </c>
      <c r="B27" s="5" t="str">
        <f>iferror(vlookup(A27,'Courier Company - Invoice'!$A:$I,2,0),"NA")</f>
        <v>1091121031745</v>
      </c>
      <c r="C27" s="5">
        <v>8.90422381843E12</v>
      </c>
      <c r="D27" s="1" t="s">
        <v>150</v>
      </c>
      <c r="E27" s="1">
        <f>(iferror(vlookup(C27,'Company X - SKU Master'!$A$1:$B$67,2,0),"NA"))*D27</f>
        <v>165</v>
      </c>
      <c r="F27" s="1" t="str">
        <f>iferror(vlookup(A27,'Courier Company - Invoice'!A:F,6,0),"NA")</f>
        <v>121003307026</v>
      </c>
      <c r="G27" s="1" t="str">
        <f>iferror(vlookup(F27,'Company X - Pincode Zones'!C:D,2,0),"NA")</f>
        <v>b</v>
      </c>
      <c r="H27" s="1" t="str">
        <f>iferror(vlookup(A27,'Courier Company - Invoice'!$A:$H,8,0),"NA")</f>
        <v>Forward charges</v>
      </c>
    </row>
    <row r="28" ht="15.75" customHeight="1">
      <c r="A28" s="1" t="s">
        <v>28</v>
      </c>
      <c r="B28" s="5" t="str">
        <f>iferror(vlookup(A28,'Courier Company - Invoice'!$A:$I,2,0),"NA")</f>
        <v>1091121185863</v>
      </c>
      <c r="C28" s="5">
        <v>8.90422381898E12</v>
      </c>
      <c r="D28" s="1" t="s">
        <v>150</v>
      </c>
      <c r="E28" s="1">
        <f>(iferror(vlookup(C28,'Company X - SKU Master'!$A$1:$B$67,2,0),"NA"))*D28</f>
        <v>110</v>
      </c>
      <c r="F28" s="1" t="str">
        <f>iferror(vlookup(A28,'Courier Company - Invoice'!A:F,6,0),"NA")</f>
        <v>121003314401</v>
      </c>
      <c r="G28" s="1" t="str">
        <f>iferror(vlookup(F28,'Company X - Pincode Zones'!C:D,2,0),"NA")</f>
        <v>b</v>
      </c>
      <c r="H28" s="1" t="str">
        <f>iferror(vlookup(A28,'Courier Company - Invoice'!$A:$H,8,0),"NA")</f>
        <v>Forward charges</v>
      </c>
    </row>
    <row r="29" ht="15.75" customHeight="1">
      <c r="A29" s="1" t="s">
        <v>28</v>
      </c>
      <c r="B29" s="5" t="str">
        <f>iferror(vlookup(A29,'Courier Company - Invoice'!$A:$I,2,0),"NA")</f>
        <v>1091121185863</v>
      </c>
      <c r="C29" s="5">
        <v>8.904223819031E12</v>
      </c>
      <c r="D29" s="1" t="s">
        <v>152</v>
      </c>
      <c r="E29" s="1">
        <f>(iferror(vlookup(C29,'Company X - SKU Master'!$A$1:$B$67,2,0),"NA"))*D29</f>
        <v>224</v>
      </c>
      <c r="F29" s="1" t="str">
        <f>iferror(vlookup(A29,'Courier Company - Invoice'!A:F,6,0),"NA")</f>
        <v>121003314401</v>
      </c>
      <c r="G29" s="1" t="str">
        <f>iferror(vlookup(F29,'Company X - Pincode Zones'!C:D,2,0),"NA")</f>
        <v>b</v>
      </c>
      <c r="H29" s="1" t="str">
        <f>iferror(vlookup(A29,'Courier Company - Invoice'!$A:$H,8,0),"NA")</f>
        <v>Forward charges</v>
      </c>
    </row>
    <row r="30" ht="15.75" customHeight="1">
      <c r="A30" s="1" t="s">
        <v>28</v>
      </c>
      <c r="B30" s="5" t="str">
        <f>iferror(vlookup(A30,'Courier Company - Invoice'!$A:$I,2,0),"NA")</f>
        <v>1091121185863</v>
      </c>
      <c r="C30" s="5">
        <v>8.904223819024E12</v>
      </c>
      <c r="D30" s="1" t="s">
        <v>152</v>
      </c>
      <c r="E30" s="1">
        <f>(iferror(vlookup(C30,'Company X - SKU Master'!$A$1:$B$67,2,0),"NA"))*D30</f>
        <v>224</v>
      </c>
      <c r="F30" s="1" t="str">
        <f>iferror(vlookup(A30,'Courier Company - Invoice'!A:F,6,0),"NA")</f>
        <v>121003314401</v>
      </c>
      <c r="G30" s="1" t="str">
        <f>iferror(vlookup(F30,'Company X - Pincode Zones'!C:D,2,0),"NA")</f>
        <v>b</v>
      </c>
      <c r="H30" s="1" t="str">
        <f>iferror(vlookup(A30,'Courier Company - Invoice'!$A:$H,8,0),"NA")</f>
        <v>Forward charges</v>
      </c>
    </row>
    <row r="31" ht="15.75" customHeight="1">
      <c r="A31" s="1" t="s">
        <v>29</v>
      </c>
      <c r="B31" s="5" t="str">
        <f>iferror(vlookup(A31,'Courier Company - Invoice'!$A:$I,2,0),"NA")</f>
        <v>1091120962515</v>
      </c>
      <c r="C31" s="5">
        <v>8.904223818614E12</v>
      </c>
      <c r="D31" s="1" t="s">
        <v>150</v>
      </c>
      <c r="E31" s="1">
        <f>(iferror(vlookup(C31,'Company X - SKU Master'!$A$1:$B$67,2,0),"NA"))*D31</f>
        <v>65</v>
      </c>
      <c r="F31" s="1" t="str">
        <f>iferror(vlookup(A31,'Courier Company - Invoice'!A:F,6,0),"NA")</f>
        <v>121003313001</v>
      </c>
      <c r="G31" s="1" t="str">
        <f>iferror(vlookup(F31,'Company X - Pincode Zones'!C:D,2,0),"NA")</f>
        <v>b</v>
      </c>
      <c r="H31" s="1" t="str">
        <f>iferror(vlookup(A31,'Courier Company - Invoice'!$A:$H,8,0),"NA")</f>
        <v>Forward charges</v>
      </c>
    </row>
    <row r="32" ht="15.75" customHeight="1">
      <c r="A32" s="1" t="s">
        <v>29</v>
      </c>
      <c r="B32" s="5" t="str">
        <f>iferror(vlookup(A32,'Courier Company - Invoice'!$A:$I,2,0),"NA")</f>
        <v>1091120962515</v>
      </c>
      <c r="C32" s="5">
        <v>8.904223819024E12</v>
      </c>
      <c r="D32" s="1" t="s">
        <v>150</v>
      </c>
      <c r="E32" s="1">
        <f>(iferror(vlookup(C32,'Company X - SKU Master'!$A$1:$B$67,2,0),"NA"))*D32</f>
        <v>112</v>
      </c>
      <c r="F32" s="1" t="str">
        <f>iferror(vlookup(A32,'Courier Company - Invoice'!A:F,6,0),"NA")</f>
        <v>121003313001</v>
      </c>
      <c r="G32" s="1" t="str">
        <f>iferror(vlookup(F32,'Company X - Pincode Zones'!C:D,2,0),"NA")</f>
        <v>b</v>
      </c>
      <c r="H32" s="1" t="str">
        <f>iferror(vlookup(A32,'Courier Company - Invoice'!$A:$H,8,0),"NA")</f>
        <v>Forward charges</v>
      </c>
    </row>
    <row r="33" ht="15.75" customHeight="1">
      <c r="A33" s="1" t="s">
        <v>30</v>
      </c>
      <c r="B33" s="5" t="str">
        <f>iferror(vlookup(A33,'Courier Company - Invoice'!$A:$I,2,0),"NA")</f>
        <v>1091120959015</v>
      </c>
      <c r="C33" s="5">
        <v>8.904223819321E12</v>
      </c>
      <c r="D33" s="1" t="s">
        <v>150</v>
      </c>
      <c r="E33" s="1">
        <f>(iferror(vlookup(C33,'Company X - SKU Master'!$A$1:$B$67,2,0),"NA"))*D33</f>
        <v>600</v>
      </c>
      <c r="F33" s="1" t="str">
        <f>iferror(vlookup(A33,'Courier Company - Invoice'!A:F,6,0),"NA")</f>
        <v>121003486661</v>
      </c>
      <c r="G33" s="1" t="str">
        <f>iferror(vlookup(F33,'Company X - Pincode Zones'!C:D,2,0),"NA")</f>
        <v>d</v>
      </c>
      <c r="H33" s="1" t="str">
        <f>iferror(vlookup(A33,'Courier Company - Invoice'!$A:$H,8,0),"NA")</f>
        <v>Forward and RTO charges</v>
      </c>
    </row>
    <row r="34" ht="15.75" customHeight="1">
      <c r="A34" s="1" t="s">
        <v>30</v>
      </c>
      <c r="B34" s="5" t="str">
        <f>iferror(vlookup(A34,'Courier Company - Invoice'!$A:$I,2,0),"NA")</f>
        <v>1091120959015</v>
      </c>
      <c r="C34" s="5">
        <v>8.904223819338E12</v>
      </c>
      <c r="D34" s="1" t="s">
        <v>150</v>
      </c>
      <c r="E34" s="1">
        <f>(iferror(vlookup(C34,'Company X - SKU Master'!$A$1:$B$67,2,0),"NA"))*D34</f>
        <v>600</v>
      </c>
      <c r="F34" s="1" t="str">
        <f>iferror(vlookup(A34,'Courier Company - Invoice'!A:F,6,0),"NA")</f>
        <v>121003486661</v>
      </c>
      <c r="G34" s="1" t="str">
        <f>iferror(vlookup(F34,'Company X - Pincode Zones'!C:D,2,0),"NA")</f>
        <v>d</v>
      </c>
      <c r="H34" s="1" t="str">
        <f>iferror(vlookup(A34,'Courier Company - Invoice'!$A:$H,8,0),"NA")</f>
        <v>Forward and RTO charges</v>
      </c>
    </row>
    <row r="35" ht="15.75" customHeight="1">
      <c r="A35" s="1" t="s">
        <v>31</v>
      </c>
      <c r="B35" s="5" t="str">
        <f>iferror(vlookup(A35,'Courier Company - Invoice'!$A:$I,2,0),"NA")</f>
        <v>1091120959225</v>
      </c>
      <c r="C35" s="5">
        <v>8.904223818942E12</v>
      </c>
      <c r="D35" s="1" t="s">
        <v>152</v>
      </c>
      <c r="E35" s="1">
        <f>(iferror(vlookup(C35,'Company X - SKU Master'!$A$1:$B$67,2,0),"NA"))*D35</f>
        <v>266</v>
      </c>
      <c r="F35" s="1" t="str">
        <f>iferror(vlookup(A35,'Courier Company - Invoice'!A:F,6,0),"NA")</f>
        <v>121003313001</v>
      </c>
      <c r="G35" s="1" t="str">
        <f>iferror(vlookup(F35,'Company X - Pincode Zones'!C:D,2,0),"NA")</f>
        <v>b</v>
      </c>
      <c r="H35" s="1" t="str">
        <f>iferror(vlookup(A35,'Courier Company - Invoice'!$A:$H,8,0),"NA")</f>
        <v>Forward charges</v>
      </c>
    </row>
    <row r="36" ht="15.75" customHeight="1">
      <c r="A36" s="1" t="s">
        <v>31</v>
      </c>
      <c r="B36" s="5" t="str">
        <f>iferror(vlookup(A36,'Courier Company - Invoice'!$A:$I,2,0),"NA")</f>
        <v>1091120959225</v>
      </c>
      <c r="C36" s="5">
        <v>8.904223818683E12</v>
      </c>
      <c r="D36" s="1" t="s">
        <v>152</v>
      </c>
      <c r="E36" s="1">
        <f>(iferror(vlookup(C36,'Company X - SKU Master'!$A$1:$B$67,2,0),"NA"))*D36</f>
        <v>242</v>
      </c>
      <c r="F36" s="1" t="str">
        <f>iferror(vlookup(A36,'Courier Company - Invoice'!A:F,6,0),"NA")</f>
        <v>121003313001</v>
      </c>
      <c r="G36" s="1" t="str">
        <f>iferror(vlookup(F36,'Company X - Pincode Zones'!C:D,2,0),"NA")</f>
        <v>b</v>
      </c>
      <c r="H36" s="1" t="str">
        <f>iferror(vlookup(A36,'Courier Company - Invoice'!$A:$H,8,0),"NA")</f>
        <v>Forward charges</v>
      </c>
    </row>
    <row r="37" ht="15.75" customHeight="1">
      <c r="A37" s="1" t="s">
        <v>31</v>
      </c>
      <c r="B37" s="5" t="str">
        <f>iferror(vlookup(A37,'Courier Company - Invoice'!$A:$I,2,0),"NA")</f>
        <v>1091120959225</v>
      </c>
      <c r="C37" s="5">
        <v>8.904223819239E12</v>
      </c>
      <c r="D37" s="1" t="s">
        <v>150</v>
      </c>
      <c r="E37" s="1">
        <f>(iferror(vlookup(C37,'Company X - SKU Master'!$A$1:$B$67,2,0),"NA"))*D37</f>
        <v>290</v>
      </c>
      <c r="F37" s="1" t="str">
        <f>iferror(vlookup(A37,'Courier Company - Invoice'!A:F,6,0),"NA")</f>
        <v>121003313001</v>
      </c>
      <c r="G37" s="1" t="str">
        <f>iferror(vlookup(F37,'Company X - Pincode Zones'!C:D,2,0),"NA")</f>
        <v>b</v>
      </c>
      <c r="H37" s="1" t="str">
        <f>iferror(vlookup(A37,'Courier Company - Invoice'!$A:$H,8,0),"NA")</f>
        <v>Forward charges</v>
      </c>
    </row>
    <row r="38" ht="15.75" customHeight="1">
      <c r="A38" s="1" t="s">
        <v>31</v>
      </c>
      <c r="B38" s="5" t="str">
        <f>iferror(vlookup(A38,'Courier Company - Invoice'!$A:$I,2,0),"NA")</f>
        <v>1091120959225</v>
      </c>
      <c r="C38" s="5">
        <v>8.904223819246E12</v>
      </c>
      <c r="D38" s="1" t="s">
        <v>150</v>
      </c>
      <c r="E38" s="1">
        <f>(iferror(vlookup(C38,'Company X - SKU Master'!$A$1:$B$67,2,0),"NA"))*D38</f>
        <v>290</v>
      </c>
      <c r="F38" s="1" t="str">
        <f>iferror(vlookup(A38,'Courier Company - Invoice'!A:F,6,0),"NA")</f>
        <v>121003313001</v>
      </c>
      <c r="G38" s="1" t="str">
        <f>iferror(vlookup(F38,'Company X - Pincode Zones'!C:D,2,0),"NA")</f>
        <v>b</v>
      </c>
      <c r="H38" s="1" t="str">
        <f>iferror(vlookup(A38,'Courier Company - Invoice'!$A:$H,8,0),"NA")</f>
        <v>Forward charges</v>
      </c>
    </row>
    <row r="39" ht="15.75" customHeight="1">
      <c r="A39" s="1" t="s">
        <v>31</v>
      </c>
      <c r="B39" s="5" t="str">
        <f>iferror(vlookup(A39,'Courier Company - Invoice'!$A:$I,2,0),"NA")</f>
        <v>1091120959225</v>
      </c>
      <c r="C39" s="5">
        <v>8.904223819253E12</v>
      </c>
      <c r="D39" s="1" t="s">
        <v>150</v>
      </c>
      <c r="E39" s="1">
        <f>(iferror(vlookup(C39,'Company X - SKU Master'!$A$1:$B$67,2,0),"NA"))*D39</f>
        <v>290</v>
      </c>
      <c r="F39" s="1" t="str">
        <f>iferror(vlookup(A39,'Courier Company - Invoice'!A:F,6,0),"NA")</f>
        <v>121003313001</v>
      </c>
      <c r="G39" s="1" t="str">
        <f>iferror(vlookup(F39,'Company X - Pincode Zones'!C:D,2,0),"NA")</f>
        <v>b</v>
      </c>
      <c r="H39" s="1" t="str">
        <f>iferror(vlookup(A39,'Courier Company - Invoice'!$A:$H,8,0),"NA")</f>
        <v>Forward charges</v>
      </c>
    </row>
    <row r="40" ht="15.75" customHeight="1">
      <c r="A40" s="1" t="s">
        <v>31</v>
      </c>
      <c r="B40" s="5" t="str">
        <f>iferror(vlookup(A40,'Courier Company - Invoice'!$A:$I,2,0),"NA")</f>
        <v>1091120959225</v>
      </c>
      <c r="C40" s="5">
        <v>8.904223818669E12</v>
      </c>
      <c r="D40" s="1" t="s">
        <v>150</v>
      </c>
      <c r="E40" s="1">
        <f>(iferror(vlookup(C40,'Company X - SKU Master'!$A$1:$B$67,2,0),"NA"))*D40</f>
        <v>240</v>
      </c>
      <c r="F40" s="1" t="str">
        <f>iferror(vlookup(A40,'Courier Company - Invoice'!A:F,6,0),"NA")</f>
        <v>121003313001</v>
      </c>
      <c r="G40" s="1" t="str">
        <f>iferror(vlookup(F40,'Company X - Pincode Zones'!C:D,2,0),"NA")</f>
        <v>b</v>
      </c>
      <c r="H40" s="1" t="str">
        <f>iferror(vlookup(A40,'Courier Company - Invoice'!$A:$H,8,0),"NA")</f>
        <v>Forward charges</v>
      </c>
    </row>
    <row r="41" ht="15.75" customHeight="1">
      <c r="A41" s="1" t="s">
        <v>31</v>
      </c>
      <c r="B41" s="5" t="str">
        <f>iferror(vlookup(A41,'Courier Company - Invoice'!$A:$I,2,0),"NA")</f>
        <v>1091120959225</v>
      </c>
      <c r="C41" s="5">
        <v>8.904223819147E12</v>
      </c>
      <c r="D41" s="1" t="s">
        <v>150</v>
      </c>
      <c r="E41" s="1">
        <f>(iferror(vlookup(C41,'Company X - SKU Master'!$A$1:$B$67,2,0),"NA"))*D41</f>
        <v>240</v>
      </c>
      <c r="F41" s="1" t="str">
        <f>iferror(vlookup(A41,'Courier Company - Invoice'!A:F,6,0),"NA")</f>
        <v>121003313001</v>
      </c>
      <c r="G41" s="1" t="str">
        <f>iferror(vlookup(F41,'Company X - Pincode Zones'!C:D,2,0),"NA")</f>
        <v>b</v>
      </c>
      <c r="H41" s="1" t="str">
        <f>iferror(vlookup(A41,'Courier Company - Invoice'!$A:$H,8,0),"NA")</f>
        <v>Forward charges</v>
      </c>
    </row>
    <row r="42" ht="15.75" customHeight="1">
      <c r="A42" s="1" t="s">
        <v>31</v>
      </c>
      <c r="B42" s="5" t="str">
        <f>iferror(vlookup(A42,'Courier Company - Invoice'!$A:$I,2,0),"NA")</f>
        <v>1091120959225</v>
      </c>
      <c r="C42" s="5">
        <v>8.90422381885E12</v>
      </c>
      <c r="D42" s="1" t="s">
        <v>150</v>
      </c>
      <c r="E42" s="1">
        <f>(iferror(vlookup(C42,'Company X - SKU Master'!$A$1:$B$67,2,0),"NA"))*D42</f>
        <v>240</v>
      </c>
      <c r="F42" s="1" t="str">
        <f>iferror(vlookup(A42,'Courier Company - Invoice'!A:F,6,0),"NA")</f>
        <v>121003313001</v>
      </c>
      <c r="G42" s="1" t="str">
        <f>iferror(vlookup(F42,'Company X - Pincode Zones'!C:D,2,0),"NA")</f>
        <v>b</v>
      </c>
      <c r="H42" s="1" t="str">
        <f>iferror(vlookup(A42,'Courier Company - Invoice'!$A:$H,8,0),"NA")</f>
        <v>Forward charges</v>
      </c>
    </row>
    <row r="43" ht="15.75" customHeight="1">
      <c r="A43" s="1" t="s">
        <v>32</v>
      </c>
      <c r="B43" s="5" t="str">
        <f>iferror(vlookup(A43,'Courier Company - Invoice'!$A:$I,2,0),"NA")</f>
        <v>1091120922803</v>
      </c>
      <c r="C43" s="5">
        <v>8.904223815859E12</v>
      </c>
      <c r="D43" s="1" t="s">
        <v>150</v>
      </c>
      <c r="E43" s="1">
        <f>(iferror(vlookup(C43,'Company X - SKU Master'!$A$1:$B$67,2,0),"NA"))*D43</f>
        <v>165</v>
      </c>
      <c r="F43" s="1" t="str">
        <f>iferror(vlookup(A43,'Courier Company - Invoice'!A:F,6,0),"NA")</f>
        <v>121003313301</v>
      </c>
      <c r="G43" s="1" t="str">
        <f>iferror(vlookup(F43,'Company X - Pincode Zones'!C:D,2,0),"NA")</f>
        <v>b</v>
      </c>
      <c r="H43" s="1" t="str">
        <f>iferror(vlookup(A43,'Courier Company - Invoice'!$A:$H,8,0),"NA")</f>
        <v>Forward charges</v>
      </c>
    </row>
    <row r="44" ht="15.75" customHeight="1">
      <c r="A44" s="1" t="s">
        <v>32</v>
      </c>
      <c r="B44" s="5" t="str">
        <f>iferror(vlookup(A44,'Courier Company - Invoice'!$A:$I,2,0),"NA")</f>
        <v>1091120922803</v>
      </c>
      <c r="C44" s="5">
        <v>8.904223817501E12</v>
      </c>
      <c r="D44" s="1" t="s">
        <v>150</v>
      </c>
      <c r="E44" s="1">
        <f>(iferror(vlookup(C44,'Company X - SKU Master'!$A$1:$B$67,2,0),"NA"))*D44</f>
        <v>350</v>
      </c>
      <c r="F44" s="1" t="str">
        <f>iferror(vlookup(A44,'Courier Company - Invoice'!A:F,6,0),"NA")</f>
        <v>121003313301</v>
      </c>
      <c r="G44" s="1" t="str">
        <f>iferror(vlookup(F44,'Company X - Pincode Zones'!C:D,2,0),"NA")</f>
        <v>b</v>
      </c>
      <c r="H44" s="1" t="str">
        <f>iferror(vlookup(A44,'Courier Company - Invoice'!$A:$H,8,0),"NA")</f>
        <v>Forward charges</v>
      </c>
    </row>
    <row r="45" ht="15.75" customHeight="1">
      <c r="A45" s="1" t="s">
        <v>33</v>
      </c>
      <c r="B45" s="5" t="str">
        <f>iferror(vlookup(A45,'Courier Company - Invoice'!$A:$I,2,0),"NA")</f>
        <v>1091121306101</v>
      </c>
      <c r="C45" s="5">
        <v>8.904223817273E12</v>
      </c>
      <c r="D45" s="1" t="s">
        <v>150</v>
      </c>
      <c r="E45" s="1">
        <f>(iferror(vlookup(C45,'Company X - SKU Master'!$A$1:$B$67,2,0),"NA"))*D45</f>
        <v>65</v>
      </c>
      <c r="F45" s="1" t="str">
        <f>iferror(vlookup(A45,'Courier Company - Invoice'!A:F,6,0),"NA")</f>
        <v>121003313003</v>
      </c>
      <c r="G45" s="1" t="str">
        <f>iferror(vlookup(F45,'Company X - Pincode Zones'!C:D,2,0),"NA")</f>
        <v>b</v>
      </c>
      <c r="H45" s="1" t="str">
        <f>iferror(vlookup(A45,'Courier Company - Invoice'!$A:$H,8,0),"NA")</f>
        <v>Forward charges</v>
      </c>
    </row>
    <row r="46" ht="15.75" customHeight="1">
      <c r="A46" s="1" t="s">
        <v>34</v>
      </c>
      <c r="B46" s="5" t="str">
        <f>iferror(vlookup(A46,'Courier Company - Invoice'!$A:$I,2,0),"NA")</f>
        <v>1091120352712</v>
      </c>
      <c r="C46" s="5">
        <v>8.904223818942E12</v>
      </c>
      <c r="D46" s="1" t="s">
        <v>150</v>
      </c>
      <c r="E46" s="1">
        <f>(iferror(vlookup(C46,'Company X - SKU Master'!$A$1:$B$67,2,0),"NA"))*D46</f>
        <v>133</v>
      </c>
      <c r="F46" s="1" t="str">
        <f>iferror(vlookup(A46,'Courier Company - Invoice'!A:F,6,0),"NA")</f>
        <v>121003174101</v>
      </c>
      <c r="G46" s="1" t="str">
        <f>iferror(vlookup(F46,'Company X - Pincode Zones'!C:D,2,0),"NA")</f>
        <v>e</v>
      </c>
      <c r="H46" s="1" t="str">
        <f>iferror(vlookup(A46,'Courier Company - Invoice'!$A:$H,8,0),"NA")</f>
        <v>Forward charges</v>
      </c>
    </row>
    <row r="47" ht="15.75" customHeight="1">
      <c r="A47" s="1" t="s">
        <v>34</v>
      </c>
      <c r="B47" s="5" t="str">
        <f>iferror(vlookup(A47,'Courier Company - Invoice'!$A:$I,2,0),"NA")</f>
        <v>1091120352712</v>
      </c>
      <c r="C47" s="5">
        <v>8.904223818706E12</v>
      </c>
      <c r="D47" s="1" t="s">
        <v>150</v>
      </c>
      <c r="E47" s="1">
        <f>(iferror(vlookup(C47,'Company X - SKU Master'!$A$1:$B$67,2,0),"NA"))*D47</f>
        <v>127</v>
      </c>
      <c r="F47" s="1" t="str">
        <f>iferror(vlookup(A47,'Courier Company - Invoice'!A:F,6,0),"NA")</f>
        <v>121003174101</v>
      </c>
      <c r="G47" s="1" t="str">
        <f>iferror(vlookup(F47,'Company X - Pincode Zones'!C:D,2,0),"NA")</f>
        <v>e</v>
      </c>
      <c r="H47" s="1" t="str">
        <f>iferror(vlookup(A47,'Courier Company - Invoice'!$A:$H,8,0),"NA")</f>
        <v>Forward charges</v>
      </c>
    </row>
    <row r="48" ht="15.75" customHeight="1">
      <c r="A48" s="1" t="s">
        <v>34</v>
      </c>
      <c r="B48" s="5" t="str">
        <f>iferror(vlookup(A48,'Courier Company - Invoice'!$A:$I,2,0),"NA")</f>
        <v>1091120352712</v>
      </c>
      <c r="C48" s="5" t="s">
        <v>153</v>
      </c>
      <c r="D48" s="1" t="s">
        <v>150</v>
      </c>
      <c r="E48" s="1">
        <f>(iferror(vlookup(C48,'Company X - SKU Master'!$A$1:$B$67,2,0),"NA"))*D48</f>
        <v>10</v>
      </c>
      <c r="F48" s="1" t="str">
        <f>iferror(vlookup(A48,'Courier Company - Invoice'!A:F,6,0),"NA")</f>
        <v>121003174101</v>
      </c>
      <c r="G48" s="1" t="str">
        <f>iferror(vlookup(F48,'Company X - Pincode Zones'!C:D,2,0),"NA")</f>
        <v>e</v>
      </c>
      <c r="H48" s="1" t="str">
        <f>iferror(vlookup(A48,'Courier Company - Invoice'!$A:$H,8,0),"NA")</f>
        <v>Forward charges</v>
      </c>
    </row>
    <row r="49" ht="15.75" customHeight="1">
      <c r="A49" s="1" t="s">
        <v>35</v>
      </c>
      <c r="B49" s="5" t="str">
        <f>iferror(vlookup(A49,'Courier Company - Invoice'!$A:$I,2,0),"NA")</f>
        <v>1091120014461</v>
      </c>
      <c r="C49" s="5">
        <v>8.904223819147E12</v>
      </c>
      <c r="D49" s="1" t="s">
        <v>150</v>
      </c>
      <c r="E49" s="1">
        <f>(iferror(vlookup(C49,'Company X - SKU Master'!$A$1:$B$67,2,0),"NA"))*D49</f>
        <v>240</v>
      </c>
      <c r="F49" s="1" t="str">
        <f>iferror(vlookup(A49,'Courier Company - Invoice'!A:F,6,0),"NA")</f>
        <v>121003783301</v>
      </c>
      <c r="G49" s="1" t="str">
        <f>iferror(vlookup(F49,'Company X - Pincode Zones'!C:D,2,0),"NA")</f>
        <v>e</v>
      </c>
      <c r="H49" s="1" t="str">
        <f>iferror(vlookup(A49,'Courier Company - Invoice'!$A:$H,8,0),"NA")</f>
        <v>Forward and RTO charges</v>
      </c>
    </row>
    <row r="50" ht="15.75" customHeight="1">
      <c r="A50" s="1" t="s">
        <v>35</v>
      </c>
      <c r="B50" s="5" t="str">
        <f>iferror(vlookup(A50,'Courier Company - Invoice'!$A:$I,2,0),"NA")</f>
        <v>1091120014461</v>
      </c>
      <c r="C50" s="5">
        <v>8.904223818935E12</v>
      </c>
      <c r="D50" s="1" t="s">
        <v>154</v>
      </c>
      <c r="E50" s="1">
        <f>(iferror(vlookup(C50,'Company X - SKU Master'!$A$1:$B$67,2,0),"NA"))*D50</f>
        <v>480</v>
      </c>
      <c r="F50" s="1" t="str">
        <f>iferror(vlookup(A50,'Courier Company - Invoice'!A:F,6,0),"NA")</f>
        <v>121003783301</v>
      </c>
      <c r="G50" s="1" t="str">
        <f>iferror(vlookup(F50,'Company X - Pincode Zones'!C:D,2,0),"NA")</f>
        <v>e</v>
      </c>
      <c r="H50" s="1" t="str">
        <f>iferror(vlookup(A50,'Courier Company - Invoice'!$A:$H,8,0),"NA")</f>
        <v>Forward and RTO charges</v>
      </c>
    </row>
    <row r="51" ht="15.75" customHeight="1">
      <c r="A51" s="1" t="s">
        <v>35</v>
      </c>
      <c r="B51" s="5" t="str">
        <f>iferror(vlookup(A51,'Courier Company - Invoice'!$A:$I,2,0),"NA")</f>
        <v>1091120014461</v>
      </c>
      <c r="C51" s="5">
        <v>8.904223818683E12</v>
      </c>
      <c r="D51" s="1" t="s">
        <v>150</v>
      </c>
      <c r="E51" s="1">
        <f>(iferror(vlookup(C51,'Company X - SKU Master'!$A$1:$B$67,2,0),"NA"))*D51</f>
        <v>121</v>
      </c>
      <c r="F51" s="1" t="str">
        <f>iferror(vlookup(A51,'Courier Company - Invoice'!A:F,6,0),"NA")</f>
        <v>121003783301</v>
      </c>
      <c r="G51" s="1" t="str">
        <f>iferror(vlookup(F51,'Company X - Pincode Zones'!C:D,2,0),"NA")</f>
        <v>e</v>
      </c>
      <c r="H51" s="1" t="str">
        <f>iferror(vlookup(A51,'Courier Company - Invoice'!$A:$H,8,0),"NA")</f>
        <v>Forward and RTO charges</v>
      </c>
    </row>
    <row r="52" ht="15.75" customHeight="1">
      <c r="A52" s="1" t="s">
        <v>36</v>
      </c>
      <c r="B52" s="5" t="str">
        <f>iferror(vlookup(A52,'Courier Company - Invoice'!$A:$I,2,0),"NA")</f>
        <v>1091119630264</v>
      </c>
      <c r="C52" s="5">
        <v>8.904223818478E12</v>
      </c>
      <c r="D52" s="1" t="s">
        <v>150</v>
      </c>
      <c r="E52" s="1">
        <f>(iferror(vlookup(C52,'Company X - SKU Master'!$A$1:$B$67,2,0),"NA"))*D52</f>
        <v>350</v>
      </c>
      <c r="F52" s="1" t="str">
        <f>iferror(vlookup(A52,'Courier Company - Invoice'!A:F,6,0),"NA")</f>
        <v>121003411014</v>
      </c>
      <c r="G52" s="1" t="str">
        <f>iferror(vlookup(F52,'Company X - Pincode Zones'!C:D,2,0),"NA")</f>
        <v>d</v>
      </c>
      <c r="H52" s="1" t="str">
        <f>iferror(vlookup(A52,'Courier Company - Invoice'!$A:$H,8,0),"NA")</f>
        <v>Forward and RTO charges</v>
      </c>
    </row>
    <row r="53" ht="15.75" customHeight="1">
      <c r="A53" s="1" t="s">
        <v>36</v>
      </c>
      <c r="B53" s="5" t="str">
        <f>iferror(vlookup(A53,'Courier Company - Invoice'!$A:$I,2,0),"NA")</f>
        <v>1091119630264</v>
      </c>
      <c r="C53" s="5">
        <v>8.904223819284E12</v>
      </c>
      <c r="D53" s="1" t="s">
        <v>150</v>
      </c>
      <c r="E53" s="1">
        <f>(iferror(vlookup(C53,'Company X - SKU Master'!$A$1:$B$67,2,0),"NA"))*D53</f>
        <v>350</v>
      </c>
      <c r="F53" s="1" t="str">
        <f>iferror(vlookup(A53,'Courier Company - Invoice'!A:F,6,0),"NA")</f>
        <v>121003411014</v>
      </c>
      <c r="G53" s="1" t="str">
        <f>iferror(vlookup(F53,'Company X - Pincode Zones'!C:D,2,0),"NA")</f>
        <v>d</v>
      </c>
      <c r="H53" s="1" t="str">
        <f>iferror(vlookup(A53,'Courier Company - Invoice'!$A:$H,8,0),"NA")</f>
        <v>Forward and RTO charges</v>
      </c>
    </row>
    <row r="54" ht="15.75" customHeight="1">
      <c r="A54" s="1" t="s">
        <v>37</v>
      </c>
      <c r="B54" s="5" t="str">
        <f>iferror(vlookup(A54,'Courier Company - Invoice'!$A:$I,2,0),"NA")</f>
        <v>1091121485824</v>
      </c>
      <c r="C54" s="5">
        <v>8.904223816214E12</v>
      </c>
      <c r="D54" s="1" t="s">
        <v>150</v>
      </c>
      <c r="E54" s="1">
        <f>(iferror(vlookup(C54,'Company X - SKU Master'!$A$1:$B$67,2,0),"NA"))*D54</f>
        <v>120</v>
      </c>
      <c r="F54" s="1" t="str">
        <f>iferror(vlookup(A54,'Courier Company - Invoice'!A:F,6,0),"NA")</f>
        <v>121003244001</v>
      </c>
      <c r="G54" s="1" t="str">
        <f>iferror(vlookup(F54,'Company X - Pincode Zones'!C:D,2,0),"NA")</f>
        <v>b</v>
      </c>
      <c r="H54" s="1" t="str">
        <f>iferror(vlookup(A54,'Courier Company - Invoice'!$A:$H,8,0),"NA")</f>
        <v>Forward and RTO charges</v>
      </c>
    </row>
    <row r="55" ht="15.75" customHeight="1">
      <c r="A55" s="1" t="s">
        <v>37</v>
      </c>
      <c r="B55" s="5" t="str">
        <f>iferror(vlookup(A55,'Courier Company - Invoice'!$A:$I,2,0),"NA")</f>
        <v>1091121485824</v>
      </c>
      <c r="C55" s="5">
        <v>8.904223818874E12</v>
      </c>
      <c r="D55" s="1" t="s">
        <v>150</v>
      </c>
      <c r="E55" s="1">
        <f>(iferror(vlookup(C55,'Company X - SKU Master'!$A$1:$B$67,2,0),"NA"))*D55</f>
        <v>100</v>
      </c>
      <c r="F55" s="1" t="str">
        <f>iferror(vlookup(A55,'Courier Company - Invoice'!A:F,6,0),"NA")</f>
        <v>121003244001</v>
      </c>
      <c r="G55" s="1" t="str">
        <f>iferror(vlookup(F55,'Company X - Pincode Zones'!C:D,2,0),"NA")</f>
        <v>b</v>
      </c>
      <c r="H55" s="1" t="str">
        <f>iferror(vlookup(A55,'Courier Company - Invoice'!$A:$H,8,0),"NA")</f>
        <v>Forward and RTO charges</v>
      </c>
    </row>
    <row r="56" ht="15.75" customHeight="1">
      <c r="A56" s="1" t="s">
        <v>37</v>
      </c>
      <c r="B56" s="5" t="str">
        <f>iferror(vlookup(A56,'Courier Company - Invoice'!$A:$I,2,0),"NA")</f>
        <v>1091121485824</v>
      </c>
      <c r="C56" s="5">
        <v>8.904223819512E12</v>
      </c>
      <c r="D56" s="1" t="s">
        <v>150</v>
      </c>
      <c r="E56" s="1">
        <f>(iferror(vlookup(C56,'Company X - SKU Master'!$A$1:$B$67,2,0),"NA"))*D56</f>
        <v>210</v>
      </c>
      <c r="F56" s="1" t="str">
        <f>iferror(vlookup(A56,'Courier Company - Invoice'!A:F,6,0),"NA")</f>
        <v>121003244001</v>
      </c>
      <c r="G56" s="1" t="str">
        <f>iferror(vlookup(F56,'Company X - Pincode Zones'!C:D,2,0),"NA")</f>
        <v>b</v>
      </c>
      <c r="H56" s="1" t="str">
        <f>iferror(vlookup(A56,'Courier Company - Invoice'!$A:$H,8,0),"NA")</f>
        <v>Forward and RTO charges</v>
      </c>
    </row>
    <row r="57" ht="15.75" customHeight="1">
      <c r="A57" s="1" t="s">
        <v>37</v>
      </c>
      <c r="B57" s="5" t="str">
        <f>iferror(vlookup(A57,'Courier Company - Invoice'!$A:$I,2,0),"NA")</f>
        <v>1091121485824</v>
      </c>
      <c r="C57" s="5">
        <v>8.904223818881E12</v>
      </c>
      <c r="D57" s="1" t="s">
        <v>150</v>
      </c>
      <c r="E57" s="1">
        <f>(iferror(vlookup(C57,'Company X - SKU Master'!$A$1:$B$67,2,0),"NA"))*D57</f>
        <v>140</v>
      </c>
      <c r="F57" s="1" t="str">
        <f>iferror(vlookup(A57,'Courier Company - Invoice'!A:F,6,0),"NA")</f>
        <v>121003244001</v>
      </c>
      <c r="G57" s="1" t="str">
        <f>iferror(vlookup(F57,'Company X - Pincode Zones'!C:D,2,0),"NA")</f>
        <v>b</v>
      </c>
      <c r="H57" s="1" t="str">
        <f>iferror(vlookup(A57,'Courier Company - Invoice'!$A:$H,8,0),"NA")</f>
        <v>Forward and RTO charges</v>
      </c>
    </row>
    <row r="58" ht="15.75" customHeight="1">
      <c r="A58" s="1" t="s">
        <v>37</v>
      </c>
      <c r="B58" s="5" t="str">
        <f>iferror(vlookup(A58,'Courier Company - Invoice'!$A:$I,2,0),"NA")</f>
        <v>1091121485824</v>
      </c>
      <c r="C58" s="5">
        <v>8.904223819291E12</v>
      </c>
      <c r="D58" s="1" t="s">
        <v>152</v>
      </c>
      <c r="E58" s="1">
        <f>(iferror(vlookup(C58,'Company X - SKU Master'!$A$1:$B$67,2,0),"NA"))*D58</f>
        <v>224</v>
      </c>
      <c r="F58" s="1" t="str">
        <f>iferror(vlookup(A58,'Courier Company - Invoice'!A:F,6,0),"NA")</f>
        <v>121003244001</v>
      </c>
      <c r="G58" s="1" t="str">
        <f>iferror(vlookup(F58,'Company X - Pincode Zones'!C:D,2,0),"NA")</f>
        <v>b</v>
      </c>
      <c r="H58" s="1" t="str">
        <f>iferror(vlookup(A58,'Courier Company - Invoice'!$A:$H,8,0),"NA")</f>
        <v>Forward and RTO charges</v>
      </c>
    </row>
    <row r="59" ht="15.75" customHeight="1">
      <c r="A59" s="1" t="s">
        <v>37</v>
      </c>
      <c r="B59" s="5" t="str">
        <f>iferror(vlookup(A59,'Courier Company - Invoice'!$A:$I,2,0),"NA")</f>
        <v>1091121485824</v>
      </c>
      <c r="C59" s="5">
        <v>8.904223819031E12</v>
      </c>
      <c r="D59" s="1" t="s">
        <v>152</v>
      </c>
      <c r="E59" s="1">
        <f>(iferror(vlookup(C59,'Company X - SKU Master'!$A$1:$B$67,2,0),"NA"))*D59</f>
        <v>224</v>
      </c>
      <c r="F59" s="1" t="str">
        <f>iferror(vlookup(A59,'Courier Company - Invoice'!A:F,6,0),"NA")</f>
        <v>121003244001</v>
      </c>
      <c r="G59" s="1" t="str">
        <f>iferror(vlookup(F59,'Company X - Pincode Zones'!C:D,2,0),"NA")</f>
        <v>b</v>
      </c>
      <c r="H59" s="1" t="str">
        <f>iferror(vlookup(A59,'Courier Company - Invoice'!$A:$H,8,0),"NA")</f>
        <v>Forward and RTO charges</v>
      </c>
    </row>
    <row r="60" ht="15.75" customHeight="1">
      <c r="A60" s="1" t="s">
        <v>37</v>
      </c>
      <c r="B60" s="5" t="str">
        <f>iferror(vlookup(A60,'Courier Company - Invoice'!$A:$I,2,0),"NA")</f>
        <v>1091121485824</v>
      </c>
      <c r="C60" s="5">
        <v>8.904223819024E12</v>
      </c>
      <c r="D60" s="1" t="s">
        <v>152</v>
      </c>
      <c r="E60" s="1">
        <f>(iferror(vlookup(C60,'Company X - SKU Master'!$A$1:$B$67,2,0),"NA"))*D60</f>
        <v>224</v>
      </c>
      <c r="F60" s="1" t="str">
        <f>iferror(vlookup(A60,'Courier Company - Invoice'!A:F,6,0),"NA")</f>
        <v>121003244001</v>
      </c>
      <c r="G60" s="1" t="str">
        <f>iferror(vlookup(F60,'Company X - Pincode Zones'!C:D,2,0),"NA")</f>
        <v>b</v>
      </c>
      <c r="H60" s="1" t="str">
        <f>iferror(vlookup(A60,'Courier Company - Invoice'!$A:$H,8,0),"NA")</f>
        <v>Forward and RTO charges</v>
      </c>
    </row>
    <row r="61" ht="15.75" customHeight="1">
      <c r="A61" s="1" t="s">
        <v>37</v>
      </c>
      <c r="B61" s="5" t="str">
        <f>iferror(vlookup(A61,'Courier Company - Invoice'!$A:$I,2,0),"NA")</f>
        <v>1091121485824</v>
      </c>
      <c r="C61" s="5">
        <v>8.904223818553E12</v>
      </c>
      <c r="D61" s="1" t="s">
        <v>150</v>
      </c>
      <c r="E61" s="1">
        <f>(iferror(vlookup(C61,'Company X - SKU Master'!$A$1:$B$67,2,0),"NA"))*D61</f>
        <v>115</v>
      </c>
      <c r="F61" s="1" t="str">
        <f>iferror(vlookup(A61,'Courier Company - Invoice'!A:F,6,0),"NA")</f>
        <v>121003244001</v>
      </c>
      <c r="G61" s="1" t="str">
        <f>iferror(vlookup(F61,'Company X - Pincode Zones'!C:D,2,0),"NA")</f>
        <v>b</v>
      </c>
      <c r="H61" s="1" t="str">
        <f>iferror(vlookup(A61,'Courier Company - Invoice'!$A:$H,8,0),"NA")</f>
        <v>Forward and RTO charges</v>
      </c>
    </row>
    <row r="62" ht="15.75" customHeight="1">
      <c r="A62" s="1" t="s">
        <v>38</v>
      </c>
      <c r="B62" s="5" t="str">
        <f>iferror(vlookup(A62,'Courier Company - Invoice'!$A:$I,2,0),"NA")</f>
        <v>1091119429202</v>
      </c>
      <c r="C62" s="5">
        <v>8.904223818706E12</v>
      </c>
      <c r="D62" s="1" t="s">
        <v>150</v>
      </c>
      <c r="E62" s="1">
        <f>(iferror(vlookup(C62,'Company X - SKU Master'!$A$1:$B$67,2,0),"NA"))*D62</f>
        <v>127</v>
      </c>
      <c r="F62" s="1" t="str">
        <f>iferror(vlookup(A62,'Courier Company - Invoice'!A:F,6,0),"NA")</f>
        <v>121003335512</v>
      </c>
      <c r="G62" s="1" t="str">
        <f>iferror(vlookup(F62,'Company X - Pincode Zones'!C:D,2,0),"NA")</f>
        <v>b</v>
      </c>
      <c r="H62" s="1" t="str">
        <f>iferror(vlookup(A62,'Courier Company - Invoice'!$A:$H,8,0),"NA")</f>
        <v>Forward charges</v>
      </c>
    </row>
    <row r="63" ht="15.75" customHeight="1">
      <c r="A63" s="1" t="s">
        <v>38</v>
      </c>
      <c r="B63" s="5" t="str">
        <f>iferror(vlookup(A63,'Courier Company - Invoice'!$A:$I,2,0),"NA")</f>
        <v>1091119429202</v>
      </c>
      <c r="C63" s="5">
        <v>8.904223818942E12</v>
      </c>
      <c r="D63" s="1" t="s">
        <v>150</v>
      </c>
      <c r="E63" s="1">
        <f>(iferror(vlookup(C63,'Company X - SKU Master'!$A$1:$B$67,2,0),"NA"))*D63</f>
        <v>133</v>
      </c>
      <c r="F63" s="1" t="str">
        <f>iferror(vlookup(A63,'Courier Company - Invoice'!A:F,6,0),"NA")</f>
        <v>121003335512</v>
      </c>
      <c r="G63" s="1" t="str">
        <f>iferror(vlookup(F63,'Company X - Pincode Zones'!C:D,2,0),"NA")</f>
        <v>b</v>
      </c>
      <c r="H63" s="1" t="str">
        <f>iferror(vlookup(A63,'Courier Company - Invoice'!$A:$H,8,0),"NA")</f>
        <v>Forward charges</v>
      </c>
    </row>
    <row r="64" ht="15.75" customHeight="1">
      <c r="A64" s="1" t="s">
        <v>38</v>
      </c>
      <c r="B64" s="5" t="str">
        <f>iferror(vlookup(A64,'Courier Company - Invoice'!$A:$I,2,0),"NA")</f>
        <v>1091119429202</v>
      </c>
      <c r="C64" s="5">
        <v>8.90422381885E12</v>
      </c>
      <c r="D64" s="1" t="s">
        <v>150</v>
      </c>
      <c r="E64" s="1">
        <f>(iferror(vlookup(C64,'Company X - SKU Master'!$A$1:$B$67,2,0),"NA"))*D64</f>
        <v>240</v>
      </c>
      <c r="F64" s="1" t="str">
        <f>iferror(vlookup(A64,'Courier Company - Invoice'!A:F,6,0),"NA")</f>
        <v>121003335512</v>
      </c>
      <c r="G64" s="1" t="str">
        <f>iferror(vlookup(F64,'Company X - Pincode Zones'!C:D,2,0),"NA")</f>
        <v>b</v>
      </c>
      <c r="H64" s="1" t="str">
        <f>iferror(vlookup(A64,'Courier Company - Invoice'!$A:$H,8,0),"NA")</f>
        <v>Forward charges</v>
      </c>
    </row>
    <row r="65" ht="15.75" customHeight="1">
      <c r="A65" s="1" t="s">
        <v>39</v>
      </c>
      <c r="B65" s="5" t="str">
        <f>iferror(vlookup(A65,'Courier Company - Invoice'!$A:$I,2,0),"NA")</f>
        <v>1091119398844</v>
      </c>
      <c r="C65" s="5">
        <v>8.904223816214E12</v>
      </c>
      <c r="D65" s="1" t="s">
        <v>152</v>
      </c>
      <c r="E65" s="1">
        <f>(iferror(vlookup(C65,'Company X - SKU Master'!$A$1:$B$67,2,0),"NA"))*D65</f>
        <v>240</v>
      </c>
      <c r="F65" s="1" t="str">
        <f>iferror(vlookup(A65,'Courier Company - Invoice'!A:F,6,0),"NA")</f>
        <v>121003394210</v>
      </c>
      <c r="G65" s="1" t="str">
        <f>iferror(vlookup(F65,'Company X - Pincode Zones'!C:D,2,0),"NA")</f>
        <v>d</v>
      </c>
      <c r="H65" s="1" t="str">
        <f>iferror(vlookup(A65,'Courier Company - Invoice'!$A:$H,8,0),"NA")</f>
        <v>Forward and RTO charges</v>
      </c>
    </row>
    <row r="66" ht="15.75" customHeight="1">
      <c r="A66" s="1" t="s">
        <v>39</v>
      </c>
      <c r="B66" s="5" t="str">
        <f>iferror(vlookup(A66,'Courier Company - Invoice'!$A:$I,2,0),"NA")</f>
        <v>1091119398844</v>
      </c>
      <c r="C66" s="5">
        <v>8.904223818874E12</v>
      </c>
      <c r="D66" s="1" t="s">
        <v>152</v>
      </c>
      <c r="E66" s="1">
        <f>(iferror(vlookup(C66,'Company X - SKU Master'!$A$1:$B$67,2,0),"NA"))*D66</f>
        <v>200</v>
      </c>
      <c r="F66" s="1" t="str">
        <f>iferror(vlookup(A66,'Courier Company - Invoice'!A:F,6,0),"NA")</f>
        <v>121003394210</v>
      </c>
      <c r="G66" s="1" t="str">
        <f>iferror(vlookup(F66,'Company X - Pincode Zones'!C:D,2,0),"NA")</f>
        <v>d</v>
      </c>
      <c r="H66" s="1" t="str">
        <f>iferror(vlookup(A66,'Courier Company - Invoice'!$A:$H,8,0),"NA")</f>
        <v>Forward and RTO charges</v>
      </c>
    </row>
    <row r="67" ht="15.75" customHeight="1">
      <c r="A67" s="1" t="s">
        <v>39</v>
      </c>
      <c r="B67" s="5" t="str">
        <f>iferror(vlookup(A67,'Courier Company - Invoice'!$A:$I,2,0),"NA")</f>
        <v>1091119398844</v>
      </c>
      <c r="C67" s="5">
        <v>8.904223818935E12</v>
      </c>
      <c r="D67" s="1" t="s">
        <v>154</v>
      </c>
      <c r="E67" s="1">
        <f>(iferror(vlookup(C67,'Company X - SKU Master'!$A$1:$B$67,2,0),"NA"))*D67</f>
        <v>480</v>
      </c>
      <c r="F67" s="1" t="str">
        <f>iferror(vlookup(A67,'Courier Company - Invoice'!A:F,6,0),"NA")</f>
        <v>121003394210</v>
      </c>
      <c r="G67" s="1" t="str">
        <f>iferror(vlookup(F67,'Company X - Pincode Zones'!C:D,2,0),"NA")</f>
        <v>d</v>
      </c>
      <c r="H67" s="1" t="str">
        <f>iferror(vlookup(A67,'Courier Company - Invoice'!$A:$H,8,0),"NA")</f>
        <v>Forward and RTO charges</v>
      </c>
    </row>
    <row r="68" ht="15.75" customHeight="1">
      <c r="A68" s="1" t="s">
        <v>40</v>
      </c>
      <c r="B68" s="5" t="str">
        <f>iferror(vlookup(A68,'Courier Company - Invoice'!$A:$I,2,0),"NA")</f>
        <v>1091119367193</v>
      </c>
      <c r="C68" s="5">
        <v>8.904223816665E12</v>
      </c>
      <c r="D68" s="1" t="s">
        <v>152</v>
      </c>
      <c r="E68" s="1">
        <f>(iferror(vlookup(C68,'Company X - SKU Master'!$A$1:$B$67,2,0),"NA"))*D68</f>
        <v>204</v>
      </c>
      <c r="F68" s="1" t="str">
        <f>iferror(vlookup(A68,'Courier Company - Invoice'!A:F,6,0),"NA")</f>
        <v>121003302017</v>
      </c>
      <c r="G68" s="1" t="str">
        <f>iferror(vlookup(F68,'Company X - Pincode Zones'!C:D,2,0),"NA")</f>
        <v>b</v>
      </c>
      <c r="H68" s="1" t="str">
        <f>iferror(vlookup(A68,'Courier Company - Invoice'!$A:$H,8,0),"NA")</f>
        <v>Forward charges</v>
      </c>
    </row>
    <row r="69" ht="15.75" customHeight="1">
      <c r="A69" s="1" t="s">
        <v>40</v>
      </c>
      <c r="B69" s="5" t="str">
        <f>iferror(vlookup(A69,'Courier Company - Invoice'!$A:$I,2,0),"NA")</f>
        <v>1091119367193</v>
      </c>
      <c r="C69" s="5">
        <v>8.904223819277E12</v>
      </c>
      <c r="D69" s="1" t="s">
        <v>150</v>
      </c>
      <c r="E69" s="1">
        <f>(iferror(vlookup(C69,'Company X - SKU Master'!$A$1:$B$67,2,0),"NA"))*D69</f>
        <v>350</v>
      </c>
      <c r="F69" s="1" t="str">
        <f>iferror(vlookup(A69,'Courier Company - Invoice'!A:F,6,0),"NA")</f>
        <v>121003302017</v>
      </c>
      <c r="G69" s="1" t="str">
        <f>iferror(vlookup(F69,'Company X - Pincode Zones'!C:D,2,0),"NA")</f>
        <v>b</v>
      </c>
      <c r="H69" s="1" t="str">
        <f>iferror(vlookup(A69,'Courier Company - Invoice'!$A:$H,8,0),"NA")</f>
        <v>Forward charges</v>
      </c>
    </row>
    <row r="70" ht="15.75" customHeight="1">
      <c r="A70" s="1" t="s">
        <v>41</v>
      </c>
      <c r="B70" s="5" t="str">
        <f>iferror(vlookup(A70,'Courier Company - Invoice'!$A:$I,2,0),"NA")</f>
        <v>1091119169701</v>
      </c>
      <c r="C70" s="5">
        <v>8.904223816214E12</v>
      </c>
      <c r="D70" s="1" t="s">
        <v>150</v>
      </c>
      <c r="E70" s="1">
        <f>(iferror(vlookup(C70,'Company X - SKU Master'!$A$1:$B$67,2,0),"NA"))*D70</f>
        <v>120</v>
      </c>
      <c r="F70" s="1" t="str">
        <f>iferror(vlookup(A70,'Courier Company - Invoice'!A:F,6,0),"NA")</f>
        <v>121003302017</v>
      </c>
      <c r="G70" s="1" t="str">
        <f>iferror(vlookup(F70,'Company X - Pincode Zones'!C:D,2,0),"NA")</f>
        <v>b</v>
      </c>
      <c r="H70" s="1" t="str">
        <f>iferror(vlookup(A70,'Courier Company - Invoice'!$A:$H,8,0),"NA")</f>
        <v>Forward charges</v>
      </c>
    </row>
    <row r="71" ht="15.75" customHeight="1">
      <c r="A71" s="1" t="s">
        <v>41</v>
      </c>
      <c r="B71" s="5" t="str">
        <f>iferror(vlookup(A71,'Courier Company - Invoice'!$A:$I,2,0),"NA")</f>
        <v>1091119169701</v>
      </c>
      <c r="C71" s="5">
        <v>8.904223818874E12</v>
      </c>
      <c r="D71" s="1" t="s">
        <v>150</v>
      </c>
      <c r="E71" s="1">
        <f>(iferror(vlookup(C71,'Company X - SKU Master'!$A$1:$B$67,2,0),"NA"))*D71</f>
        <v>100</v>
      </c>
      <c r="F71" s="1" t="str">
        <f>iferror(vlookup(A71,'Courier Company - Invoice'!A:F,6,0),"NA")</f>
        <v>121003302017</v>
      </c>
      <c r="G71" s="1" t="str">
        <f>iferror(vlookup(F71,'Company X - Pincode Zones'!C:D,2,0),"NA")</f>
        <v>b</v>
      </c>
      <c r="H71" s="1" t="str">
        <f>iferror(vlookup(A71,'Courier Company - Invoice'!$A:$H,8,0),"NA")</f>
        <v>Forward charges</v>
      </c>
    </row>
    <row r="72" ht="15.75" customHeight="1">
      <c r="A72" s="1" t="s">
        <v>42</v>
      </c>
      <c r="B72" s="5" t="str">
        <f>iferror(vlookup(A72,'Courier Company - Invoice'!$A:$I,2,0),"NA")</f>
        <v>1091118925110</v>
      </c>
      <c r="C72" s="5">
        <v>8.904223818706E12</v>
      </c>
      <c r="D72" s="1" t="s">
        <v>150</v>
      </c>
      <c r="E72" s="1">
        <f>(iferror(vlookup(C72,'Company X - SKU Master'!$A$1:$B$67,2,0),"NA"))*D72</f>
        <v>127</v>
      </c>
      <c r="F72" s="1" t="str">
        <f>iferror(vlookup(A72,'Courier Company - Invoice'!A:F,6,0),"NA")</f>
        <v>121003322255</v>
      </c>
      <c r="G72" s="1" t="str">
        <f>iferror(vlookup(F72,'Company X - Pincode Zones'!C:D,2,0),"NA")</f>
        <v>b</v>
      </c>
      <c r="H72" s="1" t="str">
        <f>iferror(vlookup(A72,'Courier Company - Invoice'!$A:$H,8,0),"NA")</f>
        <v>Forward and RTO charges</v>
      </c>
    </row>
    <row r="73" ht="15.75" customHeight="1">
      <c r="A73" s="1" t="s">
        <v>43</v>
      </c>
      <c r="B73" s="5" t="str">
        <f>iferror(vlookup(A73,'Courier Company - Invoice'!$A:$I,2,0),"NA")</f>
        <v>1091118553701</v>
      </c>
      <c r="C73" s="5">
        <v>8.904223816214E12</v>
      </c>
      <c r="D73" s="1" t="s">
        <v>150</v>
      </c>
      <c r="E73" s="1">
        <f>(iferror(vlookup(C73,'Company X - SKU Master'!$A$1:$B$67,2,0),"NA"))*D73</f>
        <v>120</v>
      </c>
      <c r="F73" s="1" t="str">
        <f>iferror(vlookup(A73,'Courier Company - Invoice'!A:F,6,0),"NA")</f>
        <v>121003313001</v>
      </c>
      <c r="G73" s="1" t="str">
        <f>iferror(vlookup(F73,'Company X - Pincode Zones'!C:D,2,0),"NA")</f>
        <v>b</v>
      </c>
      <c r="H73" s="1" t="str">
        <f>iferror(vlookup(A73,'Courier Company - Invoice'!$A:$H,8,0),"NA")</f>
        <v>Forward charges</v>
      </c>
    </row>
    <row r="74" ht="15.75" customHeight="1">
      <c r="A74" s="1" t="s">
        <v>43</v>
      </c>
      <c r="B74" s="5" t="str">
        <f>iferror(vlookup(A74,'Courier Company - Invoice'!$A:$I,2,0),"NA")</f>
        <v>1091118553701</v>
      </c>
      <c r="C74" s="5">
        <v>8.904223818874E12</v>
      </c>
      <c r="D74" s="1" t="s">
        <v>150</v>
      </c>
      <c r="E74" s="1">
        <f>(iferror(vlookup(C74,'Company X - SKU Master'!$A$1:$B$67,2,0),"NA"))*D74</f>
        <v>100</v>
      </c>
      <c r="F74" s="1" t="str">
        <f>iferror(vlookup(A74,'Courier Company - Invoice'!A:F,6,0),"NA")</f>
        <v>121003313001</v>
      </c>
      <c r="G74" s="1" t="str">
        <f>iferror(vlookup(F74,'Company X - Pincode Zones'!C:D,2,0),"NA")</f>
        <v>b</v>
      </c>
      <c r="H74" s="1" t="str">
        <f>iferror(vlookup(A74,'Courier Company - Invoice'!$A:$H,8,0),"NA")</f>
        <v>Forward charges</v>
      </c>
    </row>
    <row r="75" ht="15.75" customHeight="1">
      <c r="A75" s="1" t="s">
        <v>43</v>
      </c>
      <c r="B75" s="5" t="str">
        <f>iferror(vlookup(A75,'Courier Company - Invoice'!$A:$I,2,0),"NA")</f>
        <v>1091118553701</v>
      </c>
      <c r="C75" s="5">
        <v>8.904223818706E12</v>
      </c>
      <c r="D75" s="1" t="s">
        <v>150</v>
      </c>
      <c r="E75" s="1">
        <f>(iferror(vlookup(C75,'Company X - SKU Master'!$A$1:$B$67,2,0),"NA"))*D75</f>
        <v>127</v>
      </c>
      <c r="F75" s="1" t="str">
        <f>iferror(vlookup(A75,'Courier Company - Invoice'!A:F,6,0),"NA")</f>
        <v>121003313001</v>
      </c>
      <c r="G75" s="1" t="str">
        <f>iferror(vlookup(F75,'Company X - Pincode Zones'!C:D,2,0),"NA")</f>
        <v>b</v>
      </c>
      <c r="H75" s="1" t="str">
        <f>iferror(vlookup(A75,'Courier Company - Invoice'!$A:$H,8,0),"NA")</f>
        <v>Forward charges</v>
      </c>
    </row>
    <row r="76" ht="15.75" customHeight="1">
      <c r="A76" s="1" t="s">
        <v>43</v>
      </c>
      <c r="B76" s="5" t="str">
        <f>iferror(vlookup(A76,'Courier Company - Invoice'!$A:$I,2,0),"NA")</f>
        <v>1091118553701</v>
      </c>
      <c r="C76" s="5">
        <v>8.904223818942E12</v>
      </c>
      <c r="D76" s="1" t="s">
        <v>150</v>
      </c>
      <c r="E76" s="1">
        <f>(iferror(vlookup(C76,'Company X - SKU Master'!$A$1:$B$67,2,0),"NA"))*D76</f>
        <v>133</v>
      </c>
      <c r="F76" s="1" t="str">
        <f>iferror(vlookup(A76,'Courier Company - Invoice'!A:F,6,0),"NA")</f>
        <v>121003313001</v>
      </c>
      <c r="G76" s="1" t="str">
        <f>iferror(vlookup(F76,'Company X - Pincode Zones'!C:D,2,0),"NA")</f>
        <v>b</v>
      </c>
      <c r="H76" s="1" t="str">
        <f>iferror(vlookup(A76,'Courier Company - Invoice'!$A:$H,8,0),"NA")</f>
        <v>Forward charges</v>
      </c>
    </row>
    <row r="77" ht="15.75" customHeight="1">
      <c r="A77" s="1" t="s">
        <v>43</v>
      </c>
      <c r="B77" s="5" t="str">
        <f>iferror(vlookup(A77,'Courier Company - Invoice'!$A:$I,2,0),"NA")</f>
        <v>1091118553701</v>
      </c>
      <c r="C77" s="5">
        <v>8.90422381885E12</v>
      </c>
      <c r="D77" s="1" t="s">
        <v>150</v>
      </c>
      <c r="E77" s="1">
        <f>(iferror(vlookup(C77,'Company X - SKU Master'!$A$1:$B$67,2,0),"NA"))*D77</f>
        <v>240</v>
      </c>
      <c r="F77" s="1" t="str">
        <f>iferror(vlookup(A77,'Courier Company - Invoice'!A:F,6,0),"NA")</f>
        <v>121003313001</v>
      </c>
      <c r="G77" s="1" t="str">
        <f>iferror(vlookup(F77,'Company X - Pincode Zones'!C:D,2,0),"NA")</f>
        <v>b</v>
      </c>
      <c r="H77" s="1" t="str">
        <f>iferror(vlookup(A77,'Courier Company - Invoice'!$A:$H,8,0),"NA")</f>
        <v>Forward charges</v>
      </c>
    </row>
    <row r="78" ht="15.75" customHeight="1">
      <c r="A78" s="1" t="s">
        <v>44</v>
      </c>
      <c r="B78" s="5" t="str">
        <f>iferror(vlookup(A78,'Courier Company - Invoice'!$A:$I,2,0),"NA")</f>
        <v>1091118551656</v>
      </c>
      <c r="C78" s="5">
        <v>8.904223818706E12</v>
      </c>
      <c r="D78" s="1" t="s">
        <v>150</v>
      </c>
      <c r="E78" s="1">
        <f>(iferror(vlookup(C78,'Company X - SKU Master'!$A$1:$B$67,2,0),"NA"))*D78</f>
        <v>127</v>
      </c>
      <c r="F78" s="1" t="str">
        <f>iferror(vlookup(A78,'Courier Company - Invoice'!A:F,6,0),"NA")</f>
        <v>121003325207</v>
      </c>
      <c r="G78" s="1" t="str">
        <f>iferror(vlookup(F78,'Company X - Pincode Zones'!C:D,2,0),"NA")</f>
        <v>b</v>
      </c>
      <c r="H78" s="1" t="str">
        <f>iferror(vlookup(A78,'Courier Company - Invoice'!$A:$H,8,0),"NA")</f>
        <v>Forward charges</v>
      </c>
    </row>
    <row r="79" ht="15.75" customHeight="1">
      <c r="A79" s="1" t="s">
        <v>44</v>
      </c>
      <c r="B79" s="5" t="str">
        <f>iferror(vlookup(A79,'Courier Company - Invoice'!$A:$I,2,0),"NA")</f>
        <v>1091118551656</v>
      </c>
      <c r="C79" s="5">
        <v>8.904223818942E12</v>
      </c>
      <c r="D79" s="1" t="s">
        <v>150</v>
      </c>
      <c r="E79" s="1">
        <f>(iferror(vlookup(C79,'Company X - SKU Master'!$A$1:$B$67,2,0),"NA"))*D79</f>
        <v>133</v>
      </c>
      <c r="F79" s="1" t="str">
        <f>iferror(vlookup(A79,'Courier Company - Invoice'!A:F,6,0),"NA")</f>
        <v>121003325207</v>
      </c>
      <c r="G79" s="1" t="str">
        <f>iferror(vlookup(F79,'Company X - Pincode Zones'!C:D,2,0),"NA")</f>
        <v>b</v>
      </c>
      <c r="H79" s="1" t="str">
        <f>iferror(vlookup(A79,'Courier Company - Invoice'!$A:$H,8,0),"NA")</f>
        <v>Forward charges</v>
      </c>
    </row>
    <row r="80" ht="15.75" customHeight="1">
      <c r="A80" s="1" t="s">
        <v>44</v>
      </c>
      <c r="B80" s="5" t="str">
        <f>iferror(vlookup(A80,'Courier Company - Invoice'!$A:$I,2,0),"NA")</f>
        <v>1091118551656</v>
      </c>
      <c r="C80" s="5">
        <v>8.90422381885E12</v>
      </c>
      <c r="D80" s="1" t="s">
        <v>150</v>
      </c>
      <c r="E80" s="1">
        <f>(iferror(vlookup(C80,'Company X - SKU Master'!$A$1:$B$67,2,0),"NA"))*D80</f>
        <v>240</v>
      </c>
      <c r="F80" s="1" t="str">
        <f>iferror(vlookup(A80,'Courier Company - Invoice'!A:F,6,0),"NA")</f>
        <v>121003325207</v>
      </c>
      <c r="G80" s="1" t="str">
        <f>iferror(vlookup(F80,'Company X - Pincode Zones'!C:D,2,0),"NA")</f>
        <v>b</v>
      </c>
      <c r="H80" s="1" t="str">
        <f>iferror(vlookup(A80,'Courier Company - Invoice'!$A:$H,8,0),"NA")</f>
        <v>Forward charges</v>
      </c>
    </row>
    <row r="81" ht="15.75" customHeight="1">
      <c r="A81" s="1" t="s">
        <v>45</v>
      </c>
      <c r="B81" s="5" t="str">
        <f>iferror(vlookup(A81,'Courier Company - Invoice'!$A:$I,2,0),"NA")</f>
        <v>1091118548333</v>
      </c>
      <c r="C81" s="5">
        <v>8.904223818478E12</v>
      </c>
      <c r="D81" s="1" t="s">
        <v>150</v>
      </c>
      <c r="E81" s="1">
        <f>(iferror(vlookup(C81,'Company X - SKU Master'!$A$1:$B$67,2,0),"NA"))*D81</f>
        <v>350</v>
      </c>
      <c r="F81" s="1" t="str">
        <f>iferror(vlookup(A81,'Courier Company - Invoice'!A:F,6,0),"NA")</f>
        <v>121003306302</v>
      </c>
      <c r="G81" s="1" t="str">
        <f>iferror(vlookup(F81,'Company X - Pincode Zones'!C:D,2,0),"NA")</f>
        <v>b</v>
      </c>
      <c r="H81" s="1" t="str">
        <f>iferror(vlookup(A81,'Courier Company - Invoice'!$A:$H,8,0),"NA")</f>
        <v>Forward charges</v>
      </c>
    </row>
    <row r="82" ht="15.75" customHeight="1">
      <c r="A82" s="1" t="s">
        <v>45</v>
      </c>
      <c r="B82" s="5" t="str">
        <f>iferror(vlookup(A82,'Courier Company - Invoice'!$A:$I,2,0),"NA")</f>
        <v>1091118548333</v>
      </c>
      <c r="C82" s="5">
        <v>8.90422381913E12</v>
      </c>
      <c r="D82" s="1" t="s">
        <v>150</v>
      </c>
      <c r="E82" s="1">
        <f>(iferror(vlookup(C82,'Company X - SKU Master'!$A$1:$B$67,2,0),"NA"))*D82</f>
        <v>350</v>
      </c>
      <c r="F82" s="1" t="str">
        <f>iferror(vlookup(A82,'Courier Company - Invoice'!A:F,6,0),"NA")</f>
        <v>121003306302</v>
      </c>
      <c r="G82" s="1" t="str">
        <f>iferror(vlookup(F82,'Company X - Pincode Zones'!C:D,2,0),"NA")</f>
        <v>b</v>
      </c>
      <c r="H82" s="1" t="str">
        <f>iferror(vlookup(A82,'Courier Company - Invoice'!$A:$H,8,0),"NA")</f>
        <v>Forward charges</v>
      </c>
    </row>
    <row r="83" ht="15.75" customHeight="1">
      <c r="A83" s="1" t="s">
        <v>45</v>
      </c>
      <c r="B83" s="5" t="str">
        <f>iferror(vlookup(A83,'Courier Company - Invoice'!$A:$I,2,0),"NA")</f>
        <v>1091118548333</v>
      </c>
      <c r="C83" s="5">
        <v>8.904223819277E12</v>
      </c>
      <c r="D83" s="1" t="s">
        <v>150</v>
      </c>
      <c r="E83" s="1">
        <f>(iferror(vlookup(C83,'Company X - SKU Master'!$A$1:$B$67,2,0),"NA"))*D83</f>
        <v>350</v>
      </c>
      <c r="F83" s="1" t="str">
        <f>iferror(vlookup(A83,'Courier Company - Invoice'!A:F,6,0),"NA")</f>
        <v>121003306302</v>
      </c>
      <c r="G83" s="1" t="str">
        <f>iferror(vlookup(F83,'Company X - Pincode Zones'!C:D,2,0),"NA")</f>
        <v>b</v>
      </c>
      <c r="H83" s="1" t="str">
        <f>iferror(vlookup(A83,'Courier Company - Invoice'!$A:$H,8,0),"NA")</f>
        <v>Forward charges</v>
      </c>
    </row>
    <row r="84" ht="15.75" customHeight="1">
      <c r="A84" s="1" t="s">
        <v>45</v>
      </c>
      <c r="B84" s="5" t="str">
        <f>iferror(vlookup(A84,'Courier Company - Invoice'!$A:$I,2,0),"NA")</f>
        <v>1091118548333</v>
      </c>
      <c r="C84" s="5">
        <v>8.904223819284E12</v>
      </c>
      <c r="D84" s="1" t="s">
        <v>150</v>
      </c>
      <c r="E84" s="1">
        <f>(iferror(vlookup(C84,'Company X - SKU Master'!$A$1:$B$67,2,0),"NA"))*D84</f>
        <v>350</v>
      </c>
      <c r="F84" s="1" t="str">
        <f>iferror(vlookup(A84,'Courier Company - Invoice'!A:F,6,0),"NA")</f>
        <v>121003306302</v>
      </c>
      <c r="G84" s="1" t="str">
        <f>iferror(vlookup(F84,'Company X - Pincode Zones'!C:D,2,0),"NA")</f>
        <v>b</v>
      </c>
      <c r="H84" s="1" t="str">
        <f>iferror(vlookup(A84,'Courier Company - Invoice'!$A:$H,8,0),"NA")</f>
        <v>Forward charges</v>
      </c>
    </row>
    <row r="85" ht="15.75" customHeight="1">
      <c r="A85" s="1" t="s">
        <v>45</v>
      </c>
      <c r="B85" s="5" t="str">
        <f>iferror(vlookup(A85,'Courier Company - Invoice'!$A:$I,2,0),"NA")</f>
        <v>1091118548333</v>
      </c>
      <c r="C85" s="5" t="s">
        <v>157</v>
      </c>
      <c r="D85" s="1" t="s">
        <v>150</v>
      </c>
      <c r="E85" s="1">
        <f>(iferror(vlookup(C85,'Company X - SKU Master'!$A$1:$B$67,2,0),"NA"))*D85</f>
        <v>500</v>
      </c>
      <c r="F85" s="1" t="str">
        <f>iferror(vlookup(A85,'Courier Company - Invoice'!A:F,6,0),"NA")</f>
        <v>121003306302</v>
      </c>
      <c r="G85" s="1" t="str">
        <f>iferror(vlookup(F85,'Company X - Pincode Zones'!C:D,2,0),"NA")</f>
        <v>b</v>
      </c>
      <c r="H85" s="1" t="str">
        <f>iferror(vlookup(A85,'Courier Company - Invoice'!$A:$H,8,0),"NA")</f>
        <v>Forward charges</v>
      </c>
    </row>
    <row r="86" ht="15.75" customHeight="1">
      <c r="A86" s="1" t="s">
        <v>45</v>
      </c>
      <c r="B86" s="5" t="str">
        <f>iferror(vlookup(A86,'Courier Company - Invoice'!$A:$I,2,0),"NA")</f>
        <v>1091118548333</v>
      </c>
      <c r="C86" s="5">
        <v>8.904223819291E12</v>
      </c>
      <c r="D86" s="1" t="s">
        <v>152</v>
      </c>
      <c r="E86" s="1">
        <f>(iferror(vlookup(C86,'Company X - SKU Master'!$A$1:$B$67,2,0),"NA"))*D86</f>
        <v>224</v>
      </c>
      <c r="F86" s="1" t="str">
        <f>iferror(vlookup(A86,'Courier Company - Invoice'!A:F,6,0),"NA")</f>
        <v>121003306302</v>
      </c>
      <c r="G86" s="1" t="str">
        <f>iferror(vlookup(F86,'Company X - Pincode Zones'!C:D,2,0),"NA")</f>
        <v>b</v>
      </c>
      <c r="H86" s="1" t="str">
        <f>iferror(vlookup(A86,'Courier Company - Invoice'!$A:$H,8,0),"NA")</f>
        <v>Forward charges</v>
      </c>
    </row>
    <row r="87" ht="15.75" customHeight="1">
      <c r="A87" s="1" t="s">
        <v>45</v>
      </c>
      <c r="B87" s="5" t="str">
        <f>iferror(vlookup(A87,'Courier Company - Invoice'!$A:$I,2,0),"NA")</f>
        <v>1091118548333</v>
      </c>
      <c r="C87" s="5">
        <v>8.904223819031E12</v>
      </c>
      <c r="D87" s="1" t="s">
        <v>152</v>
      </c>
      <c r="E87" s="1">
        <f>(iferror(vlookup(C87,'Company X - SKU Master'!$A$1:$B$67,2,0),"NA"))*D87</f>
        <v>224</v>
      </c>
      <c r="F87" s="1" t="str">
        <f>iferror(vlookup(A87,'Courier Company - Invoice'!A:F,6,0),"NA")</f>
        <v>121003306302</v>
      </c>
      <c r="G87" s="1" t="str">
        <f>iferror(vlookup(F87,'Company X - Pincode Zones'!C:D,2,0),"NA")</f>
        <v>b</v>
      </c>
      <c r="H87" s="1" t="str">
        <f>iferror(vlookup(A87,'Courier Company - Invoice'!$A:$H,8,0),"NA")</f>
        <v>Forward charges</v>
      </c>
    </row>
    <row r="88" ht="15.75" customHeight="1">
      <c r="A88" s="1" t="s">
        <v>45</v>
      </c>
      <c r="B88" s="5" t="str">
        <f>iferror(vlookup(A88,'Courier Company - Invoice'!$A:$I,2,0),"NA")</f>
        <v>1091118548333</v>
      </c>
      <c r="C88" s="5">
        <v>8.904223819024E12</v>
      </c>
      <c r="D88" s="1" t="s">
        <v>152</v>
      </c>
      <c r="E88" s="1">
        <f>(iferror(vlookup(C88,'Company X - SKU Master'!$A$1:$B$67,2,0),"NA"))*D88</f>
        <v>224</v>
      </c>
      <c r="F88" s="1" t="str">
        <f>iferror(vlookup(A88,'Courier Company - Invoice'!A:F,6,0),"NA")</f>
        <v>121003306302</v>
      </c>
      <c r="G88" s="1" t="str">
        <f>iferror(vlookup(F88,'Company X - Pincode Zones'!C:D,2,0),"NA")</f>
        <v>b</v>
      </c>
      <c r="H88" s="1" t="str">
        <f>iferror(vlookup(A88,'Courier Company - Invoice'!$A:$H,8,0),"NA")</f>
        <v>Forward charges</v>
      </c>
    </row>
    <row r="89" ht="15.75" customHeight="1">
      <c r="A89" s="1" t="s">
        <v>46</v>
      </c>
      <c r="B89" s="5" t="str">
        <f>iferror(vlookup(A89,'Courier Company - Invoice'!$A:$I,2,0),"NA")</f>
        <v>1091118547832</v>
      </c>
      <c r="C89" s="5">
        <v>8.90422381898E12</v>
      </c>
      <c r="D89" s="1" t="s">
        <v>150</v>
      </c>
      <c r="E89" s="1">
        <f>(iferror(vlookup(C89,'Company X - SKU Master'!$A$1:$B$67,2,0),"NA"))*D89</f>
        <v>110</v>
      </c>
      <c r="F89" s="1" t="str">
        <f>iferror(vlookup(A89,'Courier Company - Invoice'!A:F,6,0),"NA")</f>
        <v>121003262405</v>
      </c>
      <c r="G89" s="1" t="str">
        <f>iferror(vlookup(F89,'Company X - Pincode Zones'!C:D,2,0),"NA")</f>
        <v>b</v>
      </c>
      <c r="H89" s="1" t="str">
        <f>iferror(vlookup(A89,'Courier Company - Invoice'!$A:$H,8,0),"NA")</f>
        <v>Forward and RTO charges</v>
      </c>
    </row>
    <row r="90" ht="15.75" customHeight="1">
      <c r="A90" s="1" t="s">
        <v>46</v>
      </c>
      <c r="B90" s="5" t="str">
        <f>iferror(vlookup(A90,'Courier Company - Invoice'!$A:$I,2,0),"NA")</f>
        <v>1091118547832</v>
      </c>
      <c r="C90" s="5">
        <v>8.904223819031E12</v>
      </c>
      <c r="D90" s="1" t="s">
        <v>154</v>
      </c>
      <c r="E90" s="1">
        <f>(iferror(vlookup(C90,'Company X - SKU Master'!$A$1:$B$67,2,0),"NA"))*D90</f>
        <v>448</v>
      </c>
      <c r="F90" s="1" t="str">
        <f>iferror(vlookup(A90,'Courier Company - Invoice'!A:F,6,0),"NA")</f>
        <v>121003262405</v>
      </c>
      <c r="G90" s="1" t="str">
        <f>iferror(vlookup(F90,'Company X - Pincode Zones'!C:D,2,0),"NA")</f>
        <v>b</v>
      </c>
      <c r="H90" s="1" t="str">
        <f>iferror(vlookup(A90,'Courier Company - Invoice'!$A:$H,8,0),"NA")</f>
        <v>Forward and RTO charges</v>
      </c>
    </row>
    <row r="91" ht="15.75" customHeight="1">
      <c r="A91" s="1" t="s">
        <v>47</v>
      </c>
      <c r="B91" s="5" t="str">
        <f>iferror(vlookup(A91,'Courier Company - Invoice'!$A:$I,2,0),"NA")</f>
        <v>1091118591534</v>
      </c>
      <c r="C91" s="5">
        <v>8.904223819031E12</v>
      </c>
      <c r="D91" s="1" t="s">
        <v>154</v>
      </c>
      <c r="E91" s="1">
        <f>(iferror(vlookup(C91,'Company X - SKU Master'!$A$1:$B$67,2,0),"NA"))*D91</f>
        <v>448</v>
      </c>
      <c r="F91" s="1" t="str">
        <f>iferror(vlookup(A91,'Courier Company - Invoice'!A:F,6,0),"NA")</f>
        <v>121003302002</v>
      </c>
      <c r="G91" s="1" t="str">
        <f>iferror(vlookup(F91,'Company X - Pincode Zones'!C:D,2,0),"NA")</f>
        <v>b</v>
      </c>
      <c r="H91" s="1" t="str">
        <f>iferror(vlookup(A91,'Courier Company - Invoice'!$A:$H,8,0),"NA")</f>
        <v>Forward charges</v>
      </c>
    </row>
    <row r="92" ht="15.75" customHeight="1">
      <c r="A92" s="1" t="s">
        <v>47</v>
      </c>
      <c r="B92" s="5" t="str">
        <f>iferror(vlookup(A92,'Courier Company - Invoice'!$A:$I,2,0),"NA")</f>
        <v>1091118591534</v>
      </c>
      <c r="C92" s="5">
        <v>8.904223819017E12</v>
      </c>
      <c r="D92" s="1" t="s">
        <v>150</v>
      </c>
      <c r="E92" s="1">
        <f>(iferror(vlookup(C92,'Company X - SKU Master'!$A$1:$B$67,2,0),"NA"))*D92</f>
        <v>115</v>
      </c>
      <c r="F92" s="1" t="str">
        <f>iferror(vlookup(A92,'Courier Company - Invoice'!A:F,6,0),"NA")</f>
        <v>121003302002</v>
      </c>
      <c r="G92" s="1" t="str">
        <f>iferror(vlookup(F92,'Company X - Pincode Zones'!C:D,2,0),"NA")</f>
        <v>b</v>
      </c>
      <c r="H92" s="1" t="str">
        <f>iferror(vlookup(A92,'Courier Company - Invoice'!$A:$H,8,0),"NA")</f>
        <v>Forward charges</v>
      </c>
    </row>
    <row r="93" ht="15.75" customHeight="1">
      <c r="A93" s="1" t="s">
        <v>48</v>
      </c>
      <c r="B93" s="5" t="str">
        <f>iferror(vlookup(A93,'Courier Company - Invoice'!$A:$I,2,0),"NA")</f>
        <v>1091118442390</v>
      </c>
      <c r="C93" s="5">
        <v>8.904223818706E12</v>
      </c>
      <c r="D93" s="1" t="s">
        <v>150</v>
      </c>
      <c r="E93" s="1">
        <f>(iferror(vlookup(C93,'Company X - SKU Master'!$A$1:$B$67,2,0),"NA"))*D93</f>
        <v>127</v>
      </c>
      <c r="F93" s="1" t="str">
        <f>iferror(vlookup(A93,'Courier Company - Invoice'!A:F,6,0),"NA")</f>
        <v>121003302012</v>
      </c>
      <c r="G93" s="1" t="str">
        <f>iferror(vlookup(F93,'Company X - Pincode Zones'!C:D,2,0),"NA")</f>
        <v>b</v>
      </c>
      <c r="H93" s="1" t="str">
        <f>iferror(vlookup(A93,'Courier Company - Invoice'!$A:$H,8,0),"NA")</f>
        <v>Forward charges</v>
      </c>
    </row>
    <row r="94" ht="15.75" customHeight="1">
      <c r="A94" s="1" t="s">
        <v>48</v>
      </c>
      <c r="B94" s="5" t="str">
        <f>iferror(vlookup(A94,'Courier Company - Invoice'!$A:$I,2,0),"NA")</f>
        <v>1091118442390</v>
      </c>
      <c r="C94" s="5">
        <v>8.904223818942E12</v>
      </c>
      <c r="D94" s="1" t="s">
        <v>150</v>
      </c>
      <c r="E94" s="1">
        <f>(iferror(vlookup(C94,'Company X - SKU Master'!$A$1:$B$67,2,0),"NA"))*D94</f>
        <v>133</v>
      </c>
      <c r="F94" s="1" t="str">
        <f>iferror(vlookup(A94,'Courier Company - Invoice'!A:F,6,0),"NA")</f>
        <v>121003302012</v>
      </c>
      <c r="G94" s="1" t="str">
        <f>iferror(vlookup(F94,'Company X - Pincode Zones'!C:D,2,0),"NA")</f>
        <v>b</v>
      </c>
      <c r="H94" s="1" t="str">
        <f>iferror(vlookup(A94,'Courier Company - Invoice'!$A:$H,8,0),"NA")</f>
        <v>Forward charges</v>
      </c>
    </row>
    <row r="95" ht="15.75" customHeight="1">
      <c r="A95" s="1" t="s">
        <v>48</v>
      </c>
      <c r="B95" s="5" t="str">
        <f>iferror(vlookup(A95,'Courier Company - Invoice'!$A:$I,2,0),"NA")</f>
        <v>1091118442390</v>
      </c>
      <c r="C95" s="5">
        <v>8.90422381885E12</v>
      </c>
      <c r="D95" s="1" t="s">
        <v>150</v>
      </c>
      <c r="E95" s="1">
        <f>(iferror(vlookup(C95,'Company X - SKU Master'!$A$1:$B$67,2,0),"NA"))*D95</f>
        <v>240</v>
      </c>
      <c r="F95" s="1" t="str">
        <f>iferror(vlookup(A95,'Courier Company - Invoice'!A:F,6,0),"NA")</f>
        <v>121003302012</v>
      </c>
      <c r="G95" s="1" t="str">
        <f>iferror(vlookup(F95,'Company X - Pincode Zones'!C:D,2,0),"NA")</f>
        <v>b</v>
      </c>
      <c r="H95" s="1" t="str">
        <f>iferror(vlookup(A95,'Courier Company - Invoice'!$A:$H,8,0),"NA")</f>
        <v>Forward charges</v>
      </c>
    </row>
    <row r="96" ht="15.75" customHeight="1">
      <c r="A96" s="1" t="s">
        <v>49</v>
      </c>
      <c r="B96" s="5" t="str">
        <f>iferror(vlookup(A96,'Courier Company - Invoice'!$A:$I,2,0),"NA")</f>
        <v>1091118009786</v>
      </c>
      <c r="C96" s="5">
        <v>8.904223818706E12</v>
      </c>
      <c r="D96" s="1" t="s">
        <v>150</v>
      </c>
      <c r="E96" s="1">
        <f>(iferror(vlookup(C96,'Company X - SKU Master'!$A$1:$B$67,2,0),"NA"))*D96</f>
        <v>127</v>
      </c>
      <c r="F96" s="1" t="str">
        <f>iferror(vlookup(A96,'Courier Company - Invoice'!A:F,6,0),"NA")</f>
        <v>121003311011</v>
      </c>
      <c r="G96" s="1" t="str">
        <f>iferror(vlookup(F96,'Company X - Pincode Zones'!C:D,2,0),"NA")</f>
        <v>b</v>
      </c>
      <c r="H96" s="1" t="str">
        <f>iferror(vlookup(A96,'Courier Company - Invoice'!$A:$H,8,0),"NA")</f>
        <v>Forward and RTO charges</v>
      </c>
    </row>
    <row r="97" ht="15.75" customHeight="1">
      <c r="A97" s="1" t="s">
        <v>49</v>
      </c>
      <c r="B97" s="5" t="str">
        <f>iferror(vlookup(A97,'Courier Company - Invoice'!$A:$I,2,0),"NA")</f>
        <v>1091118009786</v>
      </c>
      <c r="C97" s="5">
        <v>8.904223818942E12</v>
      </c>
      <c r="D97" s="1" t="s">
        <v>150</v>
      </c>
      <c r="E97" s="1">
        <f>(iferror(vlookup(C97,'Company X - SKU Master'!$A$1:$B$67,2,0),"NA"))*D97</f>
        <v>133</v>
      </c>
      <c r="F97" s="1" t="str">
        <f>iferror(vlookup(A97,'Courier Company - Invoice'!A:F,6,0),"NA")</f>
        <v>121003311011</v>
      </c>
      <c r="G97" s="1" t="str">
        <f>iferror(vlookup(F97,'Company X - Pincode Zones'!C:D,2,0),"NA")</f>
        <v>b</v>
      </c>
      <c r="H97" s="1" t="str">
        <f>iferror(vlookup(A97,'Courier Company - Invoice'!$A:$H,8,0),"NA")</f>
        <v>Forward and RTO charges</v>
      </c>
    </row>
    <row r="98" ht="15.75" customHeight="1">
      <c r="A98" s="1" t="s">
        <v>49</v>
      </c>
      <c r="B98" s="5" t="str">
        <f>iferror(vlookup(A98,'Courier Company - Invoice'!$A:$I,2,0),"NA")</f>
        <v>1091118009786</v>
      </c>
      <c r="C98" s="5">
        <v>8.90422381885E12</v>
      </c>
      <c r="D98" s="1" t="s">
        <v>150</v>
      </c>
      <c r="E98" s="1">
        <f>(iferror(vlookup(C98,'Company X - SKU Master'!$A$1:$B$67,2,0),"NA"))*D98</f>
        <v>240</v>
      </c>
      <c r="F98" s="1" t="str">
        <f>iferror(vlookup(A98,'Courier Company - Invoice'!A:F,6,0),"NA")</f>
        <v>121003311011</v>
      </c>
      <c r="G98" s="1" t="str">
        <f>iferror(vlookup(F98,'Company X - Pincode Zones'!C:D,2,0),"NA")</f>
        <v>b</v>
      </c>
      <c r="H98" s="1" t="str">
        <f>iferror(vlookup(A98,'Courier Company - Invoice'!$A:$H,8,0),"NA")</f>
        <v>Forward and RTO charges</v>
      </c>
    </row>
    <row r="99" ht="15.75" customHeight="1">
      <c r="A99" s="1" t="s">
        <v>50</v>
      </c>
      <c r="B99" s="5" t="str">
        <f>iferror(vlookup(A99,'Courier Company - Invoice'!$A:$I,2,0),"NA")</f>
        <v>1091118004245</v>
      </c>
      <c r="C99" s="5">
        <v>8.904223816214E12</v>
      </c>
      <c r="D99" s="1" t="s">
        <v>150</v>
      </c>
      <c r="E99" s="1">
        <f>(iferror(vlookup(C99,'Company X - SKU Master'!$A$1:$B$67,2,0),"NA"))*D99</f>
        <v>120</v>
      </c>
      <c r="F99" s="1" t="str">
        <f>iferror(vlookup(A99,'Courier Company - Invoice'!A:F,6,0),"NA")</f>
        <v>121003173212</v>
      </c>
      <c r="G99" s="1" t="str">
        <f>iferror(vlookup(F99,'Company X - Pincode Zones'!C:D,2,0),"NA")</f>
        <v>e</v>
      </c>
      <c r="H99" s="1" t="str">
        <f>iferror(vlookup(A99,'Courier Company - Invoice'!$A:$H,8,0),"NA")</f>
        <v>Forward charges</v>
      </c>
    </row>
    <row r="100" ht="15.75" customHeight="1">
      <c r="A100" s="1" t="s">
        <v>50</v>
      </c>
      <c r="B100" s="5" t="str">
        <f>iferror(vlookup(A100,'Courier Company - Invoice'!$A:$I,2,0),"NA")</f>
        <v>1091118004245</v>
      </c>
      <c r="C100" s="5">
        <v>8.904223818669E12</v>
      </c>
      <c r="D100" s="1" t="s">
        <v>152</v>
      </c>
      <c r="E100" s="1">
        <f>(iferror(vlookup(C100,'Company X - SKU Master'!$A$1:$B$67,2,0),"NA"))*D100</f>
        <v>480</v>
      </c>
      <c r="F100" s="1" t="str">
        <f>iferror(vlookup(A100,'Courier Company - Invoice'!A:F,6,0),"NA")</f>
        <v>121003173212</v>
      </c>
      <c r="G100" s="1" t="str">
        <f>iferror(vlookup(F100,'Company X - Pincode Zones'!C:D,2,0),"NA")</f>
        <v>e</v>
      </c>
      <c r="H100" s="1" t="str">
        <f>iferror(vlookup(A100,'Courier Company - Invoice'!$A:$H,8,0),"NA")</f>
        <v>Forward charges</v>
      </c>
    </row>
    <row r="101" ht="15.75" customHeight="1">
      <c r="A101" s="1" t="s">
        <v>50</v>
      </c>
      <c r="B101" s="5" t="str">
        <f>iferror(vlookup(A101,'Courier Company - Invoice'!$A:$I,2,0),"NA")</f>
        <v>1091118004245</v>
      </c>
      <c r="C101" s="5">
        <v>8.904223818683E12</v>
      </c>
      <c r="D101" s="1" t="s">
        <v>150</v>
      </c>
      <c r="E101" s="1">
        <f>(iferror(vlookup(C101,'Company X - SKU Master'!$A$1:$B$67,2,0),"NA"))*D101</f>
        <v>121</v>
      </c>
      <c r="F101" s="1" t="str">
        <f>iferror(vlookup(A101,'Courier Company - Invoice'!A:F,6,0),"NA")</f>
        <v>121003173212</v>
      </c>
      <c r="G101" s="1" t="str">
        <f>iferror(vlookup(F101,'Company X - Pincode Zones'!C:D,2,0),"NA")</f>
        <v>e</v>
      </c>
      <c r="H101" s="1" t="str">
        <f>iferror(vlookup(A101,'Courier Company - Invoice'!$A:$H,8,0),"NA")</f>
        <v>Forward charges</v>
      </c>
    </row>
    <row r="102" ht="15.75" customHeight="1">
      <c r="A102" s="1" t="s">
        <v>51</v>
      </c>
      <c r="B102" s="5" t="str">
        <f>iferror(vlookup(A102,'Courier Company - Invoice'!$A:$I,2,0),"NA")</f>
        <v>1091121844806</v>
      </c>
      <c r="C102" s="5">
        <v>8.904223818706E12</v>
      </c>
      <c r="D102" s="1" t="s">
        <v>150</v>
      </c>
      <c r="E102" s="1">
        <f>(iferror(vlookup(C102,'Company X - SKU Master'!$A$1:$B$67,2,0),"NA"))*D102</f>
        <v>127</v>
      </c>
      <c r="F102" s="1" t="str">
        <f>iferror(vlookup(A102,'Courier Company - Invoice'!A:F,6,0),"NA")</f>
        <v>121003173212</v>
      </c>
      <c r="G102" s="1" t="str">
        <f>iferror(vlookup(F102,'Company X - Pincode Zones'!C:D,2,0),"NA")</f>
        <v>e</v>
      </c>
      <c r="H102" s="1" t="str">
        <f>iferror(vlookup(A102,'Courier Company - Invoice'!$A:$H,8,0),"NA")</f>
        <v>Forward charges</v>
      </c>
    </row>
    <row r="103" ht="15.75" customHeight="1">
      <c r="A103" s="1" t="s">
        <v>51</v>
      </c>
      <c r="B103" s="5" t="str">
        <f>iferror(vlookup(A103,'Courier Company - Invoice'!$A:$I,2,0),"NA")</f>
        <v>1091121844806</v>
      </c>
      <c r="C103" s="5">
        <v>8.904223818669E12</v>
      </c>
      <c r="D103" s="1" t="s">
        <v>150</v>
      </c>
      <c r="E103" s="1">
        <f>(iferror(vlookup(C103,'Company X - SKU Master'!$A$1:$B$67,2,0),"NA"))*D103</f>
        <v>240</v>
      </c>
      <c r="F103" s="1" t="str">
        <f>iferror(vlookup(A103,'Courier Company - Invoice'!A:F,6,0),"NA")</f>
        <v>121003173212</v>
      </c>
      <c r="G103" s="1" t="str">
        <f>iferror(vlookup(F103,'Company X - Pincode Zones'!C:D,2,0),"NA")</f>
        <v>e</v>
      </c>
      <c r="H103" s="1" t="str">
        <f>iferror(vlookup(A103,'Courier Company - Invoice'!$A:$H,8,0),"NA")</f>
        <v>Forward charges</v>
      </c>
    </row>
    <row r="104" ht="15.75" customHeight="1">
      <c r="A104" s="1" t="s">
        <v>51</v>
      </c>
      <c r="B104" s="5" t="str">
        <f>iferror(vlookup(A104,'Courier Company - Invoice'!$A:$I,2,0),"NA")</f>
        <v>1091121844806</v>
      </c>
      <c r="C104" s="5">
        <v>8.904223819499E12</v>
      </c>
      <c r="D104" s="1" t="s">
        <v>150</v>
      </c>
      <c r="E104" s="1">
        <f>(iferror(vlookup(C104,'Company X - SKU Master'!$A$1:$B$67,2,0),"NA"))*D104</f>
        <v>210</v>
      </c>
      <c r="F104" s="1" t="str">
        <f>iferror(vlookup(A104,'Courier Company - Invoice'!A:F,6,0),"NA")</f>
        <v>121003173212</v>
      </c>
      <c r="G104" s="1" t="str">
        <f>iferror(vlookup(F104,'Company X - Pincode Zones'!C:D,2,0),"NA")</f>
        <v>e</v>
      </c>
      <c r="H104" s="1" t="str">
        <f>iferror(vlookup(A104,'Courier Company - Invoice'!$A:$H,8,0),"NA")</f>
        <v>Forward charges</v>
      </c>
    </row>
    <row r="105" ht="15.75" customHeight="1">
      <c r="A105" s="1" t="s">
        <v>51</v>
      </c>
      <c r="B105" s="5" t="str">
        <f>iferror(vlookup(A105,'Courier Company - Invoice'!$A:$I,2,0),"NA")</f>
        <v>1091121844806</v>
      </c>
      <c r="C105" s="5">
        <v>8.904223819031E12</v>
      </c>
      <c r="D105" s="1" t="s">
        <v>150</v>
      </c>
      <c r="E105" s="1">
        <f>(iferror(vlookup(C105,'Company X - SKU Master'!$A$1:$B$67,2,0),"NA"))*D105</f>
        <v>112</v>
      </c>
      <c r="F105" s="1" t="str">
        <f>iferror(vlookup(A105,'Courier Company - Invoice'!A:F,6,0),"NA")</f>
        <v>121003173212</v>
      </c>
      <c r="G105" s="1" t="str">
        <f>iferror(vlookup(F105,'Company X - Pincode Zones'!C:D,2,0),"NA")</f>
        <v>e</v>
      </c>
      <c r="H105" s="1" t="str">
        <f>iferror(vlookup(A105,'Courier Company - Invoice'!$A:$H,8,0),"NA")</f>
        <v>Forward charges</v>
      </c>
    </row>
    <row r="106" ht="15.75" customHeight="1">
      <c r="A106" s="1" t="s">
        <v>52</v>
      </c>
      <c r="B106" s="5" t="str">
        <f>iferror(vlookup(A106,'Courier Company - Invoice'!$A:$I,2,0),"NA")</f>
        <v>1091118001865</v>
      </c>
      <c r="C106" s="5">
        <v>8.904223818706E12</v>
      </c>
      <c r="D106" s="1" t="s">
        <v>150</v>
      </c>
      <c r="E106" s="1">
        <f>(iferror(vlookup(C106,'Company X - SKU Master'!$A$1:$B$67,2,0),"NA"))*D106</f>
        <v>127</v>
      </c>
      <c r="F106" s="1" t="str">
        <f>iferror(vlookup(A106,'Courier Company - Invoice'!A:F,6,0),"NA")</f>
        <v>121003302002</v>
      </c>
      <c r="G106" s="1" t="str">
        <f>iferror(vlookup(F106,'Company X - Pincode Zones'!C:D,2,0),"NA")</f>
        <v>b</v>
      </c>
      <c r="H106" s="1" t="str">
        <f>iferror(vlookup(A106,'Courier Company - Invoice'!$A:$H,8,0),"NA")</f>
        <v>Forward charges</v>
      </c>
    </row>
    <row r="107" ht="15.75" customHeight="1">
      <c r="A107" s="1" t="s">
        <v>52</v>
      </c>
      <c r="B107" s="5" t="str">
        <f>iferror(vlookup(A107,'Courier Company - Invoice'!$A:$I,2,0),"NA")</f>
        <v>1091118001865</v>
      </c>
      <c r="C107" s="5">
        <v>8.90422381885E12</v>
      </c>
      <c r="D107" s="1" t="s">
        <v>150</v>
      </c>
      <c r="E107" s="1">
        <f>(iferror(vlookup(C107,'Company X - SKU Master'!$A$1:$B$67,2,0),"NA"))*D107</f>
        <v>240</v>
      </c>
      <c r="F107" s="1" t="str">
        <f>iferror(vlookup(A107,'Courier Company - Invoice'!A:F,6,0),"NA")</f>
        <v>121003302002</v>
      </c>
      <c r="G107" s="1" t="str">
        <f>iferror(vlookup(F107,'Company X - Pincode Zones'!C:D,2,0),"NA")</f>
        <v>b</v>
      </c>
      <c r="H107" s="1" t="str">
        <f>iferror(vlookup(A107,'Courier Company - Invoice'!$A:$H,8,0),"NA")</f>
        <v>Forward charges</v>
      </c>
    </row>
    <row r="108" ht="15.75" customHeight="1">
      <c r="A108" s="1" t="s">
        <v>52</v>
      </c>
      <c r="B108" s="5" t="str">
        <f>iferror(vlookup(A108,'Courier Company - Invoice'!$A:$I,2,0),"NA")</f>
        <v>1091118001865</v>
      </c>
      <c r="C108" s="5">
        <v>8.904223819468E12</v>
      </c>
      <c r="D108" s="1" t="s">
        <v>150</v>
      </c>
      <c r="E108" s="1">
        <f>(iferror(vlookup(C108,'Company X - SKU Master'!$A$1:$B$67,2,0),"NA"))*D108</f>
        <v>240</v>
      </c>
      <c r="F108" s="1" t="str">
        <f>iferror(vlookup(A108,'Courier Company - Invoice'!A:F,6,0),"NA")</f>
        <v>121003302002</v>
      </c>
      <c r="G108" s="1" t="str">
        <f>iferror(vlookup(F108,'Company X - Pincode Zones'!C:D,2,0),"NA")</f>
        <v>b</v>
      </c>
      <c r="H108" s="1" t="str">
        <f>iferror(vlookup(A108,'Courier Company - Invoice'!$A:$H,8,0),"NA")</f>
        <v>Forward charges</v>
      </c>
    </row>
    <row r="109" ht="15.75" customHeight="1">
      <c r="A109" s="1" t="s">
        <v>53</v>
      </c>
      <c r="B109" s="5" t="str">
        <f>iferror(vlookup(A109,'Courier Company - Invoice'!$A:$I,2,0),"NA")</f>
        <v>1091117958395</v>
      </c>
      <c r="C109" s="5">
        <v>8.904223815859E12</v>
      </c>
      <c r="D109" s="1" t="s">
        <v>150</v>
      </c>
      <c r="E109" s="1">
        <f>(iferror(vlookup(C109,'Company X - SKU Master'!$A$1:$B$67,2,0),"NA"))*D109</f>
        <v>165</v>
      </c>
      <c r="F109" s="1" t="str">
        <f>iferror(vlookup(A109,'Courier Company - Invoice'!A:F,6,0),"NA")</f>
        <v>121003321608</v>
      </c>
      <c r="G109" s="1" t="str">
        <f>iferror(vlookup(F109,'Company X - Pincode Zones'!C:D,2,0),"NA")</f>
        <v>b</v>
      </c>
      <c r="H109" s="1" t="str">
        <f>iferror(vlookup(A109,'Courier Company - Invoice'!$A:$H,8,0),"NA")</f>
        <v>Forward charges</v>
      </c>
    </row>
    <row r="110" ht="15.75" customHeight="1">
      <c r="A110" s="1" t="s">
        <v>53</v>
      </c>
      <c r="B110" s="5" t="str">
        <f>iferror(vlookup(A110,'Courier Company - Invoice'!$A:$I,2,0),"NA")</f>
        <v>1091117958395</v>
      </c>
      <c r="C110" s="5">
        <v>8.904223818751E12</v>
      </c>
      <c r="D110" s="1" t="s">
        <v>150</v>
      </c>
      <c r="E110" s="1">
        <f>(iferror(vlookup(C110,'Company X - SKU Master'!$A$1:$B$67,2,0),"NA"))*D110</f>
        <v>113</v>
      </c>
      <c r="F110" s="1" t="str">
        <f>iferror(vlookup(A110,'Courier Company - Invoice'!A:F,6,0),"NA")</f>
        <v>121003321608</v>
      </c>
      <c r="G110" s="1" t="str">
        <f>iferror(vlookup(F110,'Company X - Pincode Zones'!C:D,2,0),"NA")</f>
        <v>b</v>
      </c>
      <c r="H110" s="1" t="str">
        <f>iferror(vlookup(A110,'Courier Company - Invoice'!$A:$H,8,0),"NA")</f>
        <v>Forward charges</v>
      </c>
    </row>
    <row r="111" ht="15.75" customHeight="1">
      <c r="A111" s="1" t="s">
        <v>53</v>
      </c>
      <c r="B111" s="5" t="str">
        <f>iferror(vlookup(A111,'Courier Company - Invoice'!$A:$I,2,0),"NA")</f>
        <v>1091117958395</v>
      </c>
      <c r="C111" s="5">
        <v>8.904223815873E12</v>
      </c>
      <c r="D111" s="1" t="s">
        <v>150</v>
      </c>
      <c r="E111" s="1">
        <f>(iferror(vlookup(C111,'Company X - SKU Master'!$A$1:$B$67,2,0),"NA"))*D111</f>
        <v>65</v>
      </c>
      <c r="F111" s="1" t="str">
        <f>iferror(vlookup(A111,'Courier Company - Invoice'!A:F,6,0),"NA")</f>
        <v>121003321608</v>
      </c>
      <c r="G111" s="1" t="str">
        <f>iferror(vlookup(F111,'Company X - Pincode Zones'!C:D,2,0),"NA")</f>
        <v>b</v>
      </c>
      <c r="H111" s="1" t="str">
        <f>iferror(vlookup(A111,'Courier Company - Invoice'!$A:$H,8,0),"NA")</f>
        <v>Forward charges</v>
      </c>
    </row>
    <row r="112" ht="15.75" customHeight="1">
      <c r="A112" s="1" t="s">
        <v>53</v>
      </c>
      <c r="B112" s="5" t="str">
        <f>iferror(vlookup(A112,'Courier Company - Invoice'!$A:$I,2,0),"NA")</f>
        <v>1091117958395</v>
      </c>
      <c r="C112" s="5">
        <v>8.904223815859E12</v>
      </c>
      <c r="D112" s="1" t="s">
        <v>150</v>
      </c>
      <c r="E112" s="1">
        <f>(iferror(vlookup(C112,'Company X - SKU Master'!$A$1:$B$67,2,0),"NA"))*D112</f>
        <v>165</v>
      </c>
      <c r="F112" s="1" t="str">
        <f>iferror(vlookup(A112,'Courier Company - Invoice'!A:F,6,0),"NA")</f>
        <v>121003321608</v>
      </c>
      <c r="G112" s="1" t="str">
        <f>iferror(vlookup(F112,'Company X - Pincode Zones'!C:D,2,0),"NA")</f>
        <v>b</v>
      </c>
      <c r="H112" s="1" t="str">
        <f>iferror(vlookup(A112,'Courier Company - Invoice'!$A:$H,8,0),"NA")</f>
        <v>Forward charges</v>
      </c>
    </row>
    <row r="113" ht="15.75" customHeight="1">
      <c r="A113" s="1" t="s">
        <v>54</v>
      </c>
      <c r="B113" s="5" t="str">
        <f>iferror(vlookup(A113,'Courier Company - Invoice'!$A:$I,2,0),"NA")</f>
        <v>1091117958163</v>
      </c>
      <c r="C113" s="5">
        <v>8.904223819352E12</v>
      </c>
      <c r="D113" s="1" t="s">
        <v>150</v>
      </c>
      <c r="E113" s="1">
        <f>(iferror(vlookup(C113,'Company X - SKU Master'!$A$1:$B$67,2,0),"NA"))*D113</f>
        <v>165</v>
      </c>
      <c r="F113" s="1" t="str">
        <f>iferror(vlookup(A113,'Courier Company - Invoice'!A:F,6,0),"NA")</f>
        <v>121003302017</v>
      </c>
      <c r="G113" s="1" t="str">
        <f>iferror(vlookup(F113,'Company X - Pincode Zones'!C:D,2,0),"NA")</f>
        <v>b</v>
      </c>
      <c r="H113" s="1" t="str">
        <f>iferror(vlookup(A113,'Courier Company - Invoice'!$A:$H,8,0),"NA")</f>
        <v>Forward charges</v>
      </c>
    </row>
    <row r="114" ht="15.75" customHeight="1">
      <c r="A114" s="1" t="s">
        <v>54</v>
      </c>
      <c r="B114" s="5" t="str">
        <f>iferror(vlookup(A114,'Courier Company - Invoice'!$A:$I,2,0),"NA")</f>
        <v>1091117958163</v>
      </c>
      <c r="C114" s="5">
        <v>8.904223819543E12</v>
      </c>
      <c r="D114" s="1" t="s">
        <v>150</v>
      </c>
      <c r="E114" s="1">
        <f>(iferror(vlookup(C114,'Company X - SKU Master'!$A$1:$B$67,2,0),"NA"))*D114</f>
        <v>300</v>
      </c>
      <c r="F114" s="1" t="str">
        <f>iferror(vlookup(A114,'Courier Company - Invoice'!A:F,6,0),"NA")</f>
        <v>121003302017</v>
      </c>
      <c r="G114" s="1" t="str">
        <f>iferror(vlookup(F114,'Company X - Pincode Zones'!C:D,2,0),"NA")</f>
        <v>b</v>
      </c>
      <c r="H114" s="1" t="str">
        <f>iferror(vlookup(A114,'Courier Company - Invoice'!$A:$H,8,0),"NA")</f>
        <v>Forward charges</v>
      </c>
    </row>
    <row r="115" ht="15.75" customHeight="1">
      <c r="A115" s="1" t="s">
        <v>54</v>
      </c>
      <c r="B115" s="5" t="str">
        <f>iferror(vlookup(A115,'Courier Company - Invoice'!$A:$I,2,0),"NA")</f>
        <v>1091117958163</v>
      </c>
      <c r="C115" s="5">
        <v>8.904223819147E12</v>
      </c>
      <c r="D115" s="1" t="s">
        <v>150</v>
      </c>
      <c r="E115" s="1">
        <f>(iferror(vlookup(C115,'Company X - SKU Master'!$A$1:$B$67,2,0),"NA"))*D115</f>
        <v>240</v>
      </c>
      <c r="F115" s="1" t="str">
        <f>iferror(vlookup(A115,'Courier Company - Invoice'!A:F,6,0),"NA")</f>
        <v>121003302017</v>
      </c>
      <c r="G115" s="1" t="str">
        <f>iferror(vlookup(F115,'Company X - Pincode Zones'!C:D,2,0),"NA")</f>
        <v>b</v>
      </c>
      <c r="H115" s="1" t="str">
        <f>iferror(vlookup(A115,'Courier Company - Invoice'!$A:$H,8,0),"NA")</f>
        <v>Forward charges</v>
      </c>
    </row>
    <row r="116" ht="15.75" customHeight="1">
      <c r="A116" s="1" t="s">
        <v>54</v>
      </c>
      <c r="B116" s="5" t="str">
        <f>iferror(vlookup(A116,'Courier Company - Invoice'!$A:$I,2,0),"NA")</f>
        <v>1091117958163</v>
      </c>
      <c r="C116" s="5">
        <v>8.904223819468E12</v>
      </c>
      <c r="D116" s="1" t="s">
        <v>150</v>
      </c>
      <c r="E116" s="1">
        <f>(iferror(vlookup(C116,'Company X - SKU Master'!$A$1:$B$67,2,0),"NA"))*D116</f>
        <v>240</v>
      </c>
      <c r="F116" s="1" t="str">
        <f>iferror(vlookup(A116,'Courier Company - Invoice'!A:F,6,0),"NA")</f>
        <v>121003302017</v>
      </c>
      <c r="G116" s="1" t="str">
        <f>iferror(vlookup(F116,'Company X - Pincode Zones'!C:D,2,0),"NA")</f>
        <v>b</v>
      </c>
      <c r="H116" s="1" t="str">
        <f>iferror(vlookup(A116,'Courier Company - Invoice'!$A:$H,8,0),"NA")</f>
        <v>Forward charges</v>
      </c>
    </row>
    <row r="117" ht="15.75" customHeight="1">
      <c r="A117" s="1" t="s">
        <v>55</v>
      </c>
      <c r="B117" s="5" t="str">
        <f>iferror(vlookup(A117,'Courier Company - Invoice'!$A:$I,2,0),"NA")</f>
        <v>1091121846136</v>
      </c>
      <c r="C117" s="5">
        <v>8.904223816214E12</v>
      </c>
      <c r="D117" s="1" t="s">
        <v>150</v>
      </c>
      <c r="E117" s="1">
        <f>(iferror(vlookup(C117,'Company X - SKU Master'!$A$1:$B$67,2,0),"NA"))*D117</f>
        <v>120</v>
      </c>
      <c r="F117" s="1" t="str">
        <f>iferror(vlookup(A117,'Courier Company - Invoice'!A:F,6,0),"NA")</f>
        <v>121003302020</v>
      </c>
      <c r="G117" s="1" t="str">
        <f>iferror(vlookup(F117,'Company X - Pincode Zones'!C:D,2,0),"NA")</f>
        <v>b</v>
      </c>
      <c r="H117" s="1" t="str">
        <f>iferror(vlookup(A117,'Courier Company - Invoice'!$A:$H,8,0),"NA")</f>
        <v>Forward charges</v>
      </c>
    </row>
    <row r="118" ht="15.75" customHeight="1">
      <c r="A118" s="1" t="s">
        <v>55</v>
      </c>
      <c r="B118" s="5" t="str">
        <f>iferror(vlookup(A118,'Courier Company - Invoice'!$A:$I,2,0),"NA")</f>
        <v>1091121846136</v>
      </c>
      <c r="C118" s="5">
        <v>8.904223819499E12</v>
      </c>
      <c r="D118" s="1" t="s">
        <v>150</v>
      </c>
      <c r="E118" s="1">
        <f>(iferror(vlookup(C118,'Company X - SKU Master'!$A$1:$B$67,2,0),"NA"))*D118</f>
        <v>210</v>
      </c>
      <c r="F118" s="1" t="str">
        <f>iferror(vlookup(A118,'Courier Company - Invoice'!A:F,6,0),"NA")</f>
        <v>121003302020</v>
      </c>
      <c r="G118" s="1" t="str">
        <f>iferror(vlookup(F118,'Company X - Pincode Zones'!C:D,2,0),"NA")</f>
        <v>b</v>
      </c>
      <c r="H118" s="1" t="str">
        <f>iferror(vlookup(A118,'Courier Company - Invoice'!$A:$H,8,0),"NA")</f>
        <v>Forward charges</v>
      </c>
    </row>
    <row r="119" ht="15.75" customHeight="1">
      <c r="A119" s="1" t="s">
        <v>55</v>
      </c>
      <c r="B119" s="5" t="str">
        <f>iferror(vlookup(A119,'Courier Company - Invoice'!$A:$I,2,0),"NA")</f>
        <v>1091121846136</v>
      </c>
      <c r="C119" s="5">
        <v>8.904223819505E12</v>
      </c>
      <c r="D119" s="1" t="s">
        <v>150</v>
      </c>
      <c r="E119" s="1">
        <f>(iferror(vlookup(C119,'Company X - SKU Master'!$A$1:$B$67,2,0),"NA"))*D119</f>
        <v>210</v>
      </c>
      <c r="F119" s="1" t="str">
        <f>iferror(vlookup(A119,'Courier Company - Invoice'!A:F,6,0),"NA")</f>
        <v>121003302020</v>
      </c>
      <c r="G119" s="1" t="str">
        <f>iferror(vlookup(F119,'Company X - Pincode Zones'!C:D,2,0),"NA")</f>
        <v>b</v>
      </c>
      <c r="H119" s="1" t="str">
        <f>iferror(vlookup(A119,'Courier Company - Invoice'!$A:$H,8,0),"NA")</f>
        <v>Forward charges</v>
      </c>
    </row>
    <row r="120" ht="15.75" customHeight="1">
      <c r="A120" s="1" t="s">
        <v>55</v>
      </c>
      <c r="B120" s="5" t="str">
        <f>iferror(vlookup(A120,'Courier Company - Invoice'!$A:$I,2,0),"NA")</f>
        <v>1091121846136</v>
      </c>
      <c r="C120" s="5">
        <v>8.904223819512E12</v>
      </c>
      <c r="D120" s="1" t="s">
        <v>150</v>
      </c>
      <c r="E120" s="1">
        <f>(iferror(vlookup(C120,'Company X - SKU Master'!$A$1:$B$67,2,0),"NA"))*D120</f>
        <v>210</v>
      </c>
      <c r="F120" s="1" t="str">
        <f>iferror(vlookup(A120,'Courier Company - Invoice'!A:F,6,0),"NA")</f>
        <v>121003302020</v>
      </c>
      <c r="G120" s="1" t="str">
        <f>iferror(vlookup(F120,'Company X - Pincode Zones'!C:D,2,0),"NA")</f>
        <v>b</v>
      </c>
      <c r="H120" s="1" t="str">
        <f>iferror(vlookup(A120,'Courier Company - Invoice'!$A:$H,8,0),"NA")</f>
        <v>Forward charges</v>
      </c>
    </row>
    <row r="121" ht="15.75" customHeight="1">
      <c r="A121" s="1" t="s">
        <v>56</v>
      </c>
      <c r="B121" s="5" t="str">
        <f>iferror(vlookup(A121,'Courier Company - Invoice'!$A:$I,2,0),"NA")</f>
        <v>1091117957942</v>
      </c>
      <c r="C121" s="5">
        <v>8.904223819468E12</v>
      </c>
      <c r="D121" s="1" t="s">
        <v>150</v>
      </c>
      <c r="E121" s="1">
        <f>(iferror(vlookup(C121,'Company X - SKU Master'!$A$1:$B$67,2,0),"NA"))*D121</f>
        <v>240</v>
      </c>
      <c r="F121" s="1" t="str">
        <f>iferror(vlookup(A121,'Courier Company - Invoice'!A:F,6,0),"NA")</f>
        <v>121003324001</v>
      </c>
      <c r="G121" s="1" t="str">
        <f>iferror(vlookup(F121,'Company X - Pincode Zones'!C:D,2,0),"NA")</f>
        <v>b</v>
      </c>
      <c r="H121" s="1" t="str">
        <f>iferror(vlookup(A121,'Courier Company - Invoice'!$A:$H,8,0),"NA")</f>
        <v>Forward charges</v>
      </c>
    </row>
    <row r="122" ht="15.75" customHeight="1">
      <c r="A122" s="1" t="s">
        <v>56</v>
      </c>
      <c r="B122" s="5" t="str">
        <f>iferror(vlookup(A122,'Courier Company - Invoice'!$A:$I,2,0),"NA")</f>
        <v>1091117957942</v>
      </c>
      <c r="C122" s="5">
        <v>8.904223819345E12</v>
      </c>
      <c r="D122" s="1" t="s">
        <v>150</v>
      </c>
      <c r="E122" s="1">
        <f>(iferror(vlookup(C122,'Company X - SKU Master'!$A$1:$B$67,2,0),"NA"))*D122</f>
        <v>165</v>
      </c>
      <c r="F122" s="1" t="str">
        <f>iferror(vlookup(A122,'Courier Company - Invoice'!A:F,6,0),"NA")</f>
        <v>121003324001</v>
      </c>
      <c r="G122" s="1" t="str">
        <f>iferror(vlookup(F122,'Company X - Pincode Zones'!C:D,2,0),"NA")</f>
        <v>b</v>
      </c>
      <c r="H122" s="1" t="str">
        <f>iferror(vlookup(A122,'Courier Company - Invoice'!$A:$H,8,0),"NA")</f>
        <v>Forward charges</v>
      </c>
    </row>
    <row r="123" ht="15.75" customHeight="1">
      <c r="A123" s="1" t="s">
        <v>56</v>
      </c>
      <c r="B123" s="5" t="str">
        <f>iferror(vlookup(A123,'Courier Company - Invoice'!$A:$I,2,0),"NA")</f>
        <v>1091117957942</v>
      </c>
      <c r="C123" s="5">
        <v>8.904223818874E12</v>
      </c>
      <c r="D123" s="1" t="s">
        <v>150</v>
      </c>
      <c r="E123" s="1">
        <f>(iferror(vlookup(C123,'Company X - SKU Master'!$A$1:$B$67,2,0),"NA"))*D123</f>
        <v>100</v>
      </c>
      <c r="F123" s="1" t="str">
        <f>iferror(vlookup(A123,'Courier Company - Invoice'!A:F,6,0),"NA")</f>
        <v>121003324001</v>
      </c>
      <c r="G123" s="1" t="str">
        <f>iferror(vlookup(F123,'Company X - Pincode Zones'!C:D,2,0),"NA")</f>
        <v>b</v>
      </c>
      <c r="H123" s="1" t="str">
        <f>iferror(vlookup(A123,'Courier Company - Invoice'!$A:$H,8,0),"NA")</f>
        <v>Forward charges</v>
      </c>
    </row>
    <row r="124" ht="15.75" customHeight="1">
      <c r="A124" s="1" t="s">
        <v>57</v>
      </c>
      <c r="B124" s="5" t="str">
        <f>iferror(vlookup(A124,'Courier Company - Invoice'!$A:$I,2,0),"NA")</f>
        <v>1091117957780</v>
      </c>
      <c r="C124" s="5">
        <v>8.904223816214E12</v>
      </c>
      <c r="D124" s="1" t="s">
        <v>150</v>
      </c>
      <c r="E124" s="1">
        <f>(iferror(vlookup(C124,'Company X - SKU Master'!$A$1:$B$67,2,0),"NA"))*D124</f>
        <v>120</v>
      </c>
      <c r="F124" s="1" t="str">
        <f>iferror(vlookup(A124,'Courier Company - Invoice'!A:F,6,0),"NA")</f>
        <v>121003562110</v>
      </c>
      <c r="G124" s="1" t="str">
        <f>iferror(vlookup(F124,'Company X - Pincode Zones'!C:D,2,0),"NA")</f>
        <v>d</v>
      </c>
      <c r="H124" s="1" t="str">
        <f>iferror(vlookup(A124,'Courier Company - Invoice'!$A:$H,8,0),"NA")</f>
        <v>Forward and RTO charges</v>
      </c>
    </row>
    <row r="125" ht="15.75" customHeight="1">
      <c r="A125" s="1" t="s">
        <v>57</v>
      </c>
      <c r="B125" s="5" t="str">
        <f>iferror(vlookup(A125,'Courier Company - Invoice'!$A:$I,2,0),"NA")</f>
        <v>1091117957780</v>
      </c>
      <c r="C125" s="5">
        <v>8.904223818874E12</v>
      </c>
      <c r="D125" s="1" t="s">
        <v>150</v>
      </c>
      <c r="E125" s="1">
        <f>(iferror(vlookup(C125,'Company X - SKU Master'!$A$1:$B$67,2,0),"NA"))*D125</f>
        <v>100</v>
      </c>
      <c r="F125" s="1" t="str">
        <f>iferror(vlookup(A125,'Courier Company - Invoice'!A:F,6,0),"NA")</f>
        <v>121003562110</v>
      </c>
      <c r="G125" s="1" t="str">
        <f>iferror(vlookup(F125,'Company X - Pincode Zones'!C:D,2,0),"NA")</f>
        <v>d</v>
      </c>
      <c r="H125" s="1" t="str">
        <f>iferror(vlookup(A125,'Courier Company - Invoice'!$A:$H,8,0),"NA")</f>
        <v>Forward and RTO charges</v>
      </c>
    </row>
    <row r="126" ht="15.75" customHeight="1">
      <c r="A126" s="1" t="s">
        <v>57</v>
      </c>
      <c r="B126" s="5" t="str">
        <f>iferror(vlookup(A126,'Courier Company - Invoice'!$A:$I,2,0),"NA")</f>
        <v>1091117957780</v>
      </c>
      <c r="C126" s="5">
        <v>8.904223818881E12</v>
      </c>
      <c r="D126" s="1" t="s">
        <v>150</v>
      </c>
      <c r="E126" s="1">
        <f>(iferror(vlookup(C126,'Company X - SKU Master'!$A$1:$B$67,2,0),"NA"))*D126</f>
        <v>140</v>
      </c>
      <c r="F126" s="1" t="str">
        <f>iferror(vlookup(A126,'Courier Company - Invoice'!A:F,6,0),"NA")</f>
        <v>121003562110</v>
      </c>
      <c r="G126" s="1" t="str">
        <f>iferror(vlookup(F126,'Company X - Pincode Zones'!C:D,2,0),"NA")</f>
        <v>d</v>
      </c>
      <c r="H126" s="1" t="str">
        <f>iferror(vlookup(A126,'Courier Company - Invoice'!$A:$H,8,0),"NA")</f>
        <v>Forward and RTO charges</v>
      </c>
    </row>
    <row r="127" ht="15.75" customHeight="1">
      <c r="A127" s="1" t="s">
        <v>57</v>
      </c>
      <c r="B127" s="5" t="str">
        <f>iferror(vlookup(A127,'Courier Company - Invoice'!$A:$I,2,0),"NA")</f>
        <v>1091117957780</v>
      </c>
      <c r="C127" s="5">
        <v>8.904223819291E12</v>
      </c>
      <c r="D127" s="1" t="s">
        <v>152</v>
      </c>
      <c r="E127" s="1">
        <f>(iferror(vlookup(C127,'Company X - SKU Master'!$A$1:$B$67,2,0),"NA"))*D127</f>
        <v>224</v>
      </c>
      <c r="F127" s="1" t="str">
        <f>iferror(vlookup(A127,'Courier Company - Invoice'!A:F,6,0),"NA")</f>
        <v>121003562110</v>
      </c>
      <c r="G127" s="1" t="str">
        <f>iferror(vlookup(F127,'Company X - Pincode Zones'!C:D,2,0),"NA")</f>
        <v>d</v>
      </c>
      <c r="H127" s="1" t="str">
        <f>iferror(vlookup(A127,'Courier Company - Invoice'!$A:$H,8,0),"NA")</f>
        <v>Forward and RTO charges</v>
      </c>
    </row>
    <row r="128" ht="15.75" customHeight="1">
      <c r="A128" s="1" t="s">
        <v>57</v>
      </c>
      <c r="B128" s="5" t="str">
        <f>iferror(vlookup(A128,'Courier Company - Invoice'!$A:$I,2,0),"NA")</f>
        <v>1091117957780</v>
      </c>
      <c r="C128" s="5">
        <v>8.904223819031E12</v>
      </c>
      <c r="D128" s="1" t="s">
        <v>152</v>
      </c>
      <c r="E128" s="1">
        <f>(iferror(vlookup(C128,'Company X - SKU Master'!$A$1:$B$67,2,0),"NA"))*D128</f>
        <v>224</v>
      </c>
      <c r="F128" s="1" t="str">
        <f>iferror(vlookup(A128,'Courier Company - Invoice'!A:F,6,0),"NA")</f>
        <v>121003562110</v>
      </c>
      <c r="G128" s="1" t="str">
        <f>iferror(vlookup(F128,'Company X - Pincode Zones'!C:D,2,0),"NA")</f>
        <v>d</v>
      </c>
      <c r="H128" s="1" t="str">
        <f>iferror(vlookup(A128,'Courier Company - Invoice'!$A:$H,8,0),"NA")</f>
        <v>Forward and RTO charges</v>
      </c>
    </row>
    <row r="129" ht="15.75" customHeight="1">
      <c r="A129" s="1" t="s">
        <v>57</v>
      </c>
      <c r="B129" s="5" t="str">
        <f>iferror(vlookup(A129,'Courier Company - Invoice'!$A:$I,2,0),"NA")</f>
        <v>1091117957780</v>
      </c>
      <c r="C129" s="5">
        <v>8.904223819024E12</v>
      </c>
      <c r="D129" s="1" t="s">
        <v>152</v>
      </c>
      <c r="E129" s="1">
        <f>(iferror(vlookup(C129,'Company X - SKU Master'!$A$1:$B$67,2,0),"NA"))*D129</f>
        <v>224</v>
      </c>
      <c r="F129" s="1" t="str">
        <f>iferror(vlookup(A129,'Courier Company - Invoice'!A:F,6,0),"NA")</f>
        <v>121003562110</v>
      </c>
      <c r="G129" s="1" t="str">
        <f>iferror(vlookup(F129,'Company X - Pincode Zones'!C:D,2,0),"NA")</f>
        <v>d</v>
      </c>
      <c r="H129" s="1" t="str">
        <f>iferror(vlookup(A129,'Courier Company - Invoice'!$A:$H,8,0),"NA")</f>
        <v>Forward and RTO charges</v>
      </c>
    </row>
    <row r="130" ht="15.75" customHeight="1">
      <c r="A130" s="1" t="s">
        <v>58</v>
      </c>
      <c r="B130" s="5" t="str">
        <f>iferror(vlookup(A130,'Courier Company - Invoice'!$A:$I,2,0),"NA")</f>
        <v>1091117957533</v>
      </c>
      <c r="C130" s="5">
        <v>8.904223818706E12</v>
      </c>
      <c r="D130" s="1" t="s">
        <v>150</v>
      </c>
      <c r="E130" s="1">
        <f>(iferror(vlookup(C130,'Company X - SKU Master'!$A$1:$B$67,2,0),"NA"))*D130</f>
        <v>127</v>
      </c>
      <c r="F130" s="1" t="str">
        <f>iferror(vlookup(A130,'Courier Company - Invoice'!A:F,6,0),"NA")</f>
        <v>121003321001</v>
      </c>
      <c r="G130" s="1" t="str">
        <f>iferror(vlookup(F130,'Company X - Pincode Zones'!C:D,2,0),"NA")</f>
        <v>b</v>
      </c>
      <c r="H130" s="1" t="str">
        <f>iferror(vlookup(A130,'Courier Company - Invoice'!$A:$H,8,0),"NA")</f>
        <v>Forward charges</v>
      </c>
    </row>
    <row r="131" ht="15.75" customHeight="1">
      <c r="A131" s="1" t="s">
        <v>58</v>
      </c>
      <c r="B131" s="5" t="str">
        <f>iferror(vlookup(A131,'Courier Company - Invoice'!$A:$I,2,0),"NA")</f>
        <v>1091117957533</v>
      </c>
      <c r="C131" s="5">
        <v>8.90422381885E12</v>
      </c>
      <c r="D131" s="1" t="s">
        <v>150</v>
      </c>
      <c r="E131" s="1">
        <f>(iferror(vlookup(C131,'Company X - SKU Master'!$A$1:$B$67,2,0),"NA"))*D131</f>
        <v>240</v>
      </c>
      <c r="F131" s="1" t="str">
        <f>iferror(vlookup(A131,'Courier Company - Invoice'!A:F,6,0),"NA")</f>
        <v>121003321001</v>
      </c>
      <c r="G131" s="1" t="str">
        <f>iferror(vlookup(F131,'Company X - Pincode Zones'!C:D,2,0),"NA")</f>
        <v>b</v>
      </c>
      <c r="H131" s="1" t="str">
        <f>iferror(vlookup(A131,'Courier Company - Invoice'!$A:$H,8,0),"NA")</f>
        <v>Forward charges</v>
      </c>
    </row>
    <row r="132" ht="15.75" customHeight="1">
      <c r="A132" s="1" t="s">
        <v>58</v>
      </c>
      <c r="B132" s="5" t="str">
        <f>iferror(vlookup(A132,'Courier Company - Invoice'!$A:$I,2,0),"NA")</f>
        <v>1091117957533</v>
      </c>
      <c r="C132" s="5">
        <v>8.904223819468E12</v>
      </c>
      <c r="D132" s="1" t="s">
        <v>150</v>
      </c>
      <c r="E132" s="1">
        <f>(iferror(vlookup(C132,'Company X - SKU Master'!$A$1:$B$67,2,0),"NA"))*D132</f>
        <v>240</v>
      </c>
      <c r="F132" s="1" t="str">
        <f>iferror(vlookup(A132,'Courier Company - Invoice'!A:F,6,0),"NA")</f>
        <v>121003321001</v>
      </c>
      <c r="G132" s="1" t="str">
        <f>iferror(vlookup(F132,'Company X - Pincode Zones'!C:D,2,0),"NA")</f>
        <v>b</v>
      </c>
      <c r="H132" s="1" t="str">
        <f>iferror(vlookup(A132,'Courier Company - Invoice'!$A:$H,8,0),"NA")</f>
        <v>Forward charges</v>
      </c>
    </row>
    <row r="133" ht="15.75" customHeight="1">
      <c r="A133" s="1" t="s">
        <v>59</v>
      </c>
      <c r="B133" s="5" t="str">
        <f>iferror(vlookup(A133,'Courier Company - Invoice'!$A:$I,2,0),"NA")</f>
        <v>1091117905022</v>
      </c>
      <c r="C133" s="5">
        <v>8.904223818706E12</v>
      </c>
      <c r="D133" s="1" t="s">
        <v>150</v>
      </c>
      <c r="E133" s="1">
        <f>(iferror(vlookup(C133,'Company X - SKU Master'!$A$1:$B$67,2,0),"NA"))*D133</f>
        <v>127</v>
      </c>
      <c r="F133" s="1" t="str">
        <f>iferror(vlookup(A133,'Courier Company - Invoice'!A:F,6,0),"NA")</f>
        <v>121003302018</v>
      </c>
      <c r="G133" s="1" t="str">
        <f>iferror(vlookup(F133,'Company X - Pincode Zones'!C:D,2,0),"NA")</f>
        <v>b</v>
      </c>
      <c r="H133" s="1" t="str">
        <f>iferror(vlookup(A133,'Courier Company - Invoice'!$A:$H,8,0),"NA")</f>
        <v>Forward charges</v>
      </c>
    </row>
    <row r="134" ht="15.75" customHeight="1">
      <c r="A134" s="1" t="s">
        <v>59</v>
      </c>
      <c r="B134" s="5" t="str">
        <f>iferror(vlookup(A134,'Courier Company - Invoice'!$A:$I,2,0),"NA")</f>
        <v>1091117905022</v>
      </c>
      <c r="C134" s="5">
        <v>8.904223818942E12</v>
      </c>
      <c r="D134" s="1" t="s">
        <v>150</v>
      </c>
      <c r="E134" s="1">
        <f>(iferror(vlookup(C134,'Company X - SKU Master'!$A$1:$B$67,2,0),"NA"))*D134</f>
        <v>133</v>
      </c>
      <c r="F134" s="1" t="str">
        <f>iferror(vlookup(A134,'Courier Company - Invoice'!A:F,6,0),"NA")</f>
        <v>121003302018</v>
      </c>
      <c r="G134" s="1" t="str">
        <f>iferror(vlookup(F134,'Company X - Pincode Zones'!C:D,2,0),"NA")</f>
        <v>b</v>
      </c>
      <c r="H134" s="1" t="str">
        <f>iferror(vlookup(A134,'Courier Company - Invoice'!$A:$H,8,0),"NA")</f>
        <v>Forward charges</v>
      </c>
    </row>
    <row r="135" ht="15.75" customHeight="1">
      <c r="A135" s="1" t="s">
        <v>59</v>
      </c>
      <c r="B135" s="5" t="str">
        <f>iferror(vlookup(A135,'Courier Company - Invoice'!$A:$I,2,0),"NA")</f>
        <v>1091117905022</v>
      </c>
      <c r="C135" s="5">
        <v>8.90422381885E12</v>
      </c>
      <c r="D135" s="1" t="s">
        <v>150</v>
      </c>
      <c r="E135" s="1">
        <f>(iferror(vlookup(C135,'Company X - SKU Master'!$A$1:$B$67,2,0),"NA"))*D135</f>
        <v>240</v>
      </c>
      <c r="F135" s="1" t="str">
        <f>iferror(vlookup(A135,'Courier Company - Invoice'!A:F,6,0),"NA")</f>
        <v>121003302018</v>
      </c>
      <c r="G135" s="1" t="str">
        <f>iferror(vlookup(F135,'Company X - Pincode Zones'!C:D,2,0),"NA")</f>
        <v>b</v>
      </c>
      <c r="H135" s="1" t="str">
        <f>iferror(vlookup(A135,'Courier Company - Invoice'!$A:$H,8,0),"NA")</f>
        <v>Forward charges</v>
      </c>
    </row>
    <row r="136" ht="15.75" customHeight="1">
      <c r="A136" s="1" t="s">
        <v>60</v>
      </c>
      <c r="B136" s="5" t="str">
        <f>iferror(vlookup(A136,'Courier Company - Invoice'!$A:$I,2,0),"NA")</f>
        <v>1091117904860</v>
      </c>
      <c r="C136" s="5">
        <v>8.904223818706E12</v>
      </c>
      <c r="D136" s="1" t="s">
        <v>150</v>
      </c>
      <c r="E136" s="1">
        <f>(iferror(vlookup(C136,'Company X - SKU Master'!$A$1:$B$67,2,0),"NA"))*D136</f>
        <v>127</v>
      </c>
      <c r="F136" s="1" t="str">
        <f>iferror(vlookup(A136,'Courier Company - Invoice'!A:F,6,0),"NA")</f>
        <v>121003302020</v>
      </c>
      <c r="G136" s="1" t="str">
        <f>iferror(vlookup(F136,'Company X - Pincode Zones'!C:D,2,0),"NA")</f>
        <v>b</v>
      </c>
      <c r="H136" s="1" t="str">
        <f>iferror(vlookup(A136,'Courier Company - Invoice'!$A:$H,8,0),"NA")</f>
        <v>Forward charges</v>
      </c>
    </row>
    <row r="137" ht="15.75" customHeight="1">
      <c r="A137" s="1" t="s">
        <v>60</v>
      </c>
      <c r="B137" s="5" t="str">
        <f>iferror(vlookup(A137,'Courier Company - Invoice'!$A:$I,2,0),"NA")</f>
        <v>1091117904860</v>
      </c>
      <c r="C137" s="5">
        <v>8.904223818683E12</v>
      </c>
      <c r="D137" s="1" t="s">
        <v>150</v>
      </c>
      <c r="E137" s="1">
        <f>(iferror(vlookup(C137,'Company X - SKU Master'!$A$1:$B$67,2,0),"NA"))*D137</f>
        <v>121</v>
      </c>
      <c r="F137" s="1" t="str">
        <f>iferror(vlookup(A137,'Courier Company - Invoice'!A:F,6,0),"NA")</f>
        <v>121003302020</v>
      </c>
      <c r="G137" s="1" t="str">
        <f>iferror(vlookup(F137,'Company X - Pincode Zones'!C:D,2,0),"NA")</f>
        <v>b</v>
      </c>
      <c r="H137" s="1" t="str">
        <f>iferror(vlookup(A137,'Courier Company - Invoice'!$A:$H,8,0),"NA")</f>
        <v>Forward charges</v>
      </c>
    </row>
    <row r="138" ht="15.75" customHeight="1">
      <c r="A138" s="1" t="s">
        <v>60</v>
      </c>
      <c r="B138" s="5" t="str">
        <f>iferror(vlookup(A138,'Courier Company - Invoice'!$A:$I,2,0),"NA")</f>
        <v>1091117904860</v>
      </c>
      <c r="C138" s="5">
        <v>8.90422381885E12</v>
      </c>
      <c r="D138" s="1" t="s">
        <v>150</v>
      </c>
      <c r="E138" s="1">
        <f>(iferror(vlookup(C138,'Company X - SKU Master'!$A$1:$B$67,2,0),"NA"))*D138</f>
        <v>240</v>
      </c>
      <c r="F138" s="1" t="str">
        <f>iferror(vlookup(A138,'Courier Company - Invoice'!A:F,6,0),"NA")</f>
        <v>121003302020</v>
      </c>
      <c r="G138" s="1" t="str">
        <f>iferror(vlookup(F138,'Company X - Pincode Zones'!C:D,2,0),"NA")</f>
        <v>b</v>
      </c>
      <c r="H138" s="1" t="str">
        <f>iferror(vlookup(A138,'Courier Company - Invoice'!$A:$H,8,0),"NA")</f>
        <v>Forward charges</v>
      </c>
    </row>
    <row r="139" ht="15.75" customHeight="1">
      <c r="A139" s="1" t="s">
        <v>61</v>
      </c>
      <c r="B139" s="5" t="str">
        <f>iferror(vlookup(A139,'Courier Company - Invoice'!$A:$I,2,0),"NA")</f>
        <v>1091117807140</v>
      </c>
      <c r="C139" s="5">
        <v>8.904223818706E12</v>
      </c>
      <c r="D139" s="1" t="s">
        <v>150</v>
      </c>
      <c r="E139" s="1">
        <f>(iferror(vlookup(C139,'Company X - SKU Master'!$A$1:$B$67,2,0),"NA"))*D139</f>
        <v>127</v>
      </c>
      <c r="F139" s="1" t="str">
        <f>iferror(vlookup(A139,'Courier Company - Invoice'!A:F,6,0),"NA")</f>
        <v>121003324008</v>
      </c>
      <c r="G139" s="1" t="str">
        <f>iferror(vlookup(F139,'Company X - Pincode Zones'!C:D,2,0),"NA")</f>
        <v>b</v>
      </c>
      <c r="H139" s="1" t="str">
        <f>iferror(vlookup(A139,'Courier Company - Invoice'!$A:$H,8,0),"NA")</f>
        <v>Forward charges</v>
      </c>
    </row>
    <row r="140" ht="15.75" customHeight="1">
      <c r="A140" s="1" t="s">
        <v>61</v>
      </c>
      <c r="B140" s="5" t="str">
        <f>iferror(vlookup(A140,'Courier Company - Invoice'!$A:$I,2,0),"NA")</f>
        <v>1091117807140</v>
      </c>
      <c r="C140" s="5">
        <v>8.90422381885E12</v>
      </c>
      <c r="D140" s="1" t="s">
        <v>150</v>
      </c>
      <c r="E140" s="1">
        <f>(iferror(vlookup(C140,'Company X - SKU Master'!$A$1:$B$67,2,0),"NA"))*D140</f>
        <v>240</v>
      </c>
      <c r="F140" s="1" t="str">
        <f>iferror(vlookup(A140,'Courier Company - Invoice'!A:F,6,0),"NA")</f>
        <v>121003324008</v>
      </c>
      <c r="G140" s="1" t="str">
        <f>iferror(vlookup(F140,'Company X - Pincode Zones'!C:D,2,0),"NA")</f>
        <v>b</v>
      </c>
      <c r="H140" s="1" t="str">
        <f>iferror(vlookup(A140,'Courier Company - Invoice'!$A:$H,8,0),"NA")</f>
        <v>Forward charges</v>
      </c>
    </row>
    <row r="141" ht="15.75" customHeight="1">
      <c r="A141" s="1" t="s">
        <v>61</v>
      </c>
      <c r="B141" s="5" t="str">
        <f>iferror(vlookup(A141,'Courier Company - Invoice'!$A:$I,2,0),"NA")</f>
        <v>1091117807140</v>
      </c>
      <c r="C141" s="5">
        <v>8.904223819468E12</v>
      </c>
      <c r="D141" s="1" t="s">
        <v>150</v>
      </c>
      <c r="E141" s="1">
        <f>(iferror(vlookup(C141,'Company X - SKU Master'!$A$1:$B$67,2,0),"NA"))*D141</f>
        <v>240</v>
      </c>
      <c r="F141" s="1" t="str">
        <f>iferror(vlookup(A141,'Courier Company - Invoice'!A:F,6,0),"NA")</f>
        <v>121003324008</v>
      </c>
      <c r="G141" s="1" t="str">
        <f>iferror(vlookup(F141,'Company X - Pincode Zones'!C:D,2,0),"NA")</f>
        <v>b</v>
      </c>
      <c r="H141" s="1" t="str">
        <f>iferror(vlookup(A141,'Courier Company - Invoice'!$A:$H,8,0),"NA")</f>
        <v>Forward charges</v>
      </c>
    </row>
    <row r="142" ht="15.75" customHeight="1">
      <c r="A142" s="1" t="s">
        <v>62</v>
      </c>
      <c r="B142" s="5" t="str">
        <f>iferror(vlookup(A142,'Courier Company - Invoice'!$A:$I,2,0),"NA")</f>
        <v>1091117806263</v>
      </c>
      <c r="C142" s="5">
        <v>8.904223819468E12</v>
      </c>
      <c r="D142" s="1" t="s">
        <v>150</v>
      </c>
      <c r="E142" s="1">
        <f>(iferror(vlookup(C142,'Company X - SKU Master'!$A$1:$B$67,2,0),"NA"))*D142</f>
        <v>240</v>
      </c>
      <c r="F142" s="1" t="str">
        <f>iferror(vlookup(A142,'Courier Company - Invoice'!A:F,6,0),"NA")</f>
        <v>121003302017</v>
      </c>
      <c r="G142" s="1" t="str">
        <f>iferror(vlookup(F142,'Company X - Pincode Zones'!C:D,2,0),"NA")</f>
        <v>b</v>
      </c>
      <c r="H142" s="1" t="str">
        <f>iferror(vlookup(A142,'Courier Company - Invoice'!$A:$H,8,0),"NA")</f>
        <v>Forward charges</v>
      </c>
    </row>
    <row r="143" ht="15.75" customHeight="1">
      <c r="A143" s="1" t="s">
        <v>62</v>
      </c>
      <c r="B143" s="5" t="str">
        <f>iferror(vlookup(A143,'Courier Company - Invoice'!$A:$I,2,0),"NA")</f>
        <v>1091117806263</v>
      </c>
      <c r="C143" s="5">
        <v>8.904223818454E12</v>
      </c>
      <c r="D143" s="1" t="s">
        <v>150</v>
      </c>
      <c r="E143" s="1">
        <f>(iferror(vlookup(C143,'Company X - SKU Master'!$A$1:$B$67,2,0),"NA"))*D143</f>
        <v>232</v>
      </c>
      <c r="F143" s="1" t="str">
        <f>iferror(vlookup(A143,'Courier Company - Invoice'!A:F,6,0),"NA")</f>
        <v>121003302017</v>
      </c>
      <c r="G143" s="1" t="str">
        <f>iferror(vlookup(F143,'Company X - Pincode Zones'!C:D,2,0),"NA")</f>
        <v>b</v>
      </c>
      <c r="H143" s="1" t="str">
        <f>iferror(vlookup(A143,'Courier Company - Invoice'!$A:$H,8,0),"NA")</f>
        <v>Forward charges</v>
      </c>
    </row>
    <row r="144" ht="15.75" customHeight="1">
      <c r="A144" s="1" t="s">
        <v>62</v>
      </c>
      <c r="B144" s="5" t="str">
        <f>iferror(vlookup(A144,'Courier Company - Invoice'!$A:$I,2,0),"NA")</f>
        <v>1091117806263</v>
      </c>
      <c r="C144" s="5">
        <v>8.904223818669E12</v>
      </c>
      <c r="D144" s="1" t="s">
        <v>150</v>
      </c>
      <c r="E144" s="1">
        <f>(iferror(vlookup(C144,'Company X - SKU Master'!$A$1:$B$67,2,0),"NA"))*D144</f>
        <v>240</v>
      </c>
      <c r="F144" s="1" t="str">
        <f>iferror(vlookup(A144,'Courier Company - Invoice'!A:F,6,0),"NA")</f>
        <v>121003302017</v>
      </c>
      <c r="G144" s="1" t="str">
        <f>iferror(vlookup(F144,'Company X - Pincode Zones'!C:D,2,0),"NA")</f>
        <v>b</v>
      </c>
      <c r="H144" s="1" t="str">
        <f>iferror(vlookup(A144,'Courier Company - Invoice'!$A:$H,8,0),"NA")</f>
        <v>Forward charges</v>
      </c>
    </row>
    <row r="145" ht="15.75" customHeight="1">
      <c r="A145" s="1" t="s">
        <v>62</v>
      </c>
      <c r="B145" s="5" t="str">
        <f>iferror(vlookup(A145,'Courier Company - Invoice'!$A:$I,2,0),"NA")</f>
        <v>1091117806263</v>
      </c>
      <c r="C145" s="5">
        <v>8.904223818638E12</v>
      </c>
      <c r="D145" s="1" t="s">
        <v>152</v>
      </c>
      <c r="E145" s="1">
        <f>(iferror(vlookup(C145,'Company X - SKU Master'!$A$1:$B$67,2,0),"NA"))*D145</f>
        <v>274</v>
      </c>
      <c r="F145" s="1" t="str">
        <f>iferror(vlookup(A145,'Courier Company - Invoice'!A:F,6,0),"NA")</f>
        <v>121003302017</v>
      </c>
      <c r="G145" s="1" t="str">
        <f>iferror(vlookup(F145,'Company X - Pincode Zones'!C:D,2,0),"NA")</f>
        <v>b</v>
      </c>
      <c r="H145" s="1" t="str">
        <f>iferror(vlookup(A145,'Courier Company - Invoice'!$A:$H,8,0),"NA")</f>
        <v>Forward charges</v>
      </c>
    </row>
    <row r="146" ht="15.75" customHeight="1">
      <c r="A146" s="1" t="s">
        <v>63</v>
      </c>
      <c r="B146" s="5" t="str">
        <f>iferror(vlookup(A146,'Courier Company - Invoice'!$A:$I,2,0),"NA")</f>
        <v>1091117805390</v>
      </c>
      <c r="C146" s="5">
        <v>8.904223818706E12</v>
      </c>
      <c r="D146" s="1" t="s">
        <v>150</v>
      </c>
      <c r="E146" s="1">
        <f>(iferror(vlookup(C146,'Company X - SKU Master'!$A$1:$B$67,2,0),"NA"))*D146</f>
        <v>127</v>
      </c>
      <c r="F146" s="1" t="str">
        <f>iferror(vlookup(A146,'Courier Company - Invoice'!A:F,6,0),"NA")</f>
        <v>121003302018</v>
      </c>
      <c r="G146" s="1" t="str">
        <f>iferror(vlookup(F146,'Company X - Pincode Zones'!C:D,2,0),"NA")</f>
        <v>b</v>
      </c>
      <c r="H146" s="1" t="str">
        <f>iferror(vlookup(A146,'Courier Company - Invoice'!$A:$H,8,0),"NA")</f>
        <v>Forward charges</v>
      </c>
    </row>
    <row r="147" ht="15.75" customHeight="1">
      <c r="A147" s="1" t="s">
        <v>63</v>
      </c>
      <c r="B147" s="5" t="str">
        <f>iferror(vlookup(A147,'Courier Company - Invoice'!$A:$I,2,0),"NA")</f>
        <v>1091117805390</v>
      </c>
      <c r="C147" s="5">
        <v>8.904223818942E12</v>
      </c>
      <c r="D147" s="1" t="s">
        <v>150</v>
      </c>
      <c r="E147" s="1">
        <f>(iferror(vlookup(C147,'Company X - SKU Master'!$A$1:$B$67,2,0),"NA"))*D147</f>
        <v>133</v>
      </c>
      <c r="F147" s="1" t="str">
        <f>iferror(vlookup(A147,'Courier Company - Invoice'!A:F,6,0),"NA")</f>
        <v>121003302018</v>
      </c>
      <c r="G147" s="1" t="str">
        <f>iferror(vlookup(F147,'Company X - Pincode Zones'!C:D,2,0),"NA")</f>
        <v>b</v>
      </c>
      <c r="H147" s="1" t="str">
        <f>iferror(vlookup(A147,'Courier Company - Invoice'!$A:$H,8,0),"NA")</f>
        <v>Forward charges</v>
      </c>
    </row>
    <row r="148" ht="15.75" customHeight="1">
      <c r="A148" s="1" t="s">
        <v>63</v>
      </c>
      <c r="B148" s="5" t="str">
        <f>iferror(vlookup(A148,'Courier Company - Invoice'!$A:$I,2,0),"NA")</f>
        <v>1091117805390</v>
      </c>
      <c r="C148" s="5">
        <v>8.90422381885E12</v>
      </c>
      <c r="D148" s="1" t="s">
        <v>150</v>
      </c>
      <c r="E148" s="1">
        <f>(iferror(vlookup(C148,'Company X - SKU Master'!$A$1:$B$67,2,0),"NA"))*D148</f>
        <v>240</v>
      </c>
      <c r="F148" s="1" t="str">
        <f>iferror(vlookup(A148,'Courier Company - Invoice'!A:F,6,0),"NA")</f>
        <v>121003302018</v>
      </c>
      <c r="G148" s="1" t="str">
        <f>iferror(vlookup(F148,'Company X - Pincode Zones'!C:D,2,0),"NA")</f>
        <v>b</v>
      </c>
      <c r="H148" s="1" t="str">
        <f>iferror(vlookup(A148,'Courier Company - Invoice'!$A:$H,8,0),"NA")</f>
        <v>Forward charges</v>
      </c>
    </row>
    <row r="149" ht="15.75" customHeight="1">
      <c r="A149" s="1" t="s">
        <v>64</v>
      </c>
      <c r="B149" s="5" t="str">
        <f>iferror(vlookup(A149,'Courier Company - Invoice'!$A:$I,2,0),"NA")</f>
        <v>1091117804314</v>
      </c>
      <c r="C149" s="5">
        <v>8.904223818706E12</v>
      </c>
      <c r="D149" s="1" t="s">
        <v>150</v>
      </c>
      <c r="E149" s="1">
        <f>(iferror(vlookup(C149,'Company X - SKU Master'!$A$1:$B$67,2,0),"NA"))*D149</f>
        <v>127</v>
      </c>
      <c r="F149" s="1" t="str">
        <f>iferror(vlookup(A149,'Courier Company - Invoice'!A:F,6,0),"NA")</f>
        <v>121003302004</v>
      </c>
      <c r="G149" s="1" t="str">
        <f>iferror(vlookup(F149,'Company X - Pincode Zones'!C:D,2,0),"NA")</f>
        <v>b</v>
      </c>
      <c r="H149" s="1" t="str">
        <f>iferror(vlookup(A149,'Courier Company - Invoice'!$A:$H,8,0),"NA")</f>
        <v>Forward charges</v>
      </c>
    </row>
    <row r="150" ht="15.75" customHeight="1">
      <c r="A150" s="1" t="s">
        <v>64</v>
      </c>
      <c r="B150" s="5" t="str">
        <f>iferror(vlookup(A150,'Courier Company - Invoice'!$A:$I,2,0),"NA")</f>
        <v>1091117804314</v>
      </c>
      <c r="C150" s="5">
        <v>8.904223818942E12</v>
      </c>
      <c r="D150" s="1" t="s">
        <v>150</v>
      </c>
      <c r="E150" s="1">
        <f>(iferror(vlookup(C150,'Company X - SKU Master'!$A$1:$B$67,2,0),"NA"))*D150</f>
        <v>133</v>
      </c>
      <c r="F150" s="1" t="str">
        <f>iferror(vlookup(A150,'Courier Company - Invoice'!A:F,6,0),"NA")</f>
        <v>121003302004</v>
      </c>
      <c r="G150" s="1" t="str">
        <f>iferror(vlookup(F150,'Company X - Pincode Zones'!C:D,2,0),"NA")</f>
        <v>b</v>
      </c>
      <c r="H150" s="1" t="str">
        <f>iferror(vlookup(A150,'Courier Company - Invoice'!$A:$H,8,0),"NA")</f>
        <v>Forward charges</v>
      </c>
    </row>
    <row r="151" ht="15.75" customHeight="1">
      <c r="A151" s="1" t="s">
        <v>64</v>
      </c>
      <c r="B151" s="5" t="str">
        <f>iferror(vlookup(A151,'Courier Company - Invoice'!$A:$I,2,0),"NA")</f>
        <v>1091117804314</v>
      </c>
      <c r="C151" s="5">
        <v>8.90422381885E12</v>
      </c>
      <c r="D151" s="1" t="s">
        <v>150</v>
      </c>
      <c r="E151" s="1">
        <f>(iferror(vlookup(C151,'Company X - SKU Master'!$A$1:$B$67,2,0),"NA"))*D151</f>
        <v>240</v>
      </c>
      <c r="F151" s="1" t="str">
        <f>iferror(vlookup(A151,'Courier Company - Invoice'!A:F,6,0),"NA")</f>
        <v>121003302004</v>
      </c>
      <c r="G151" s="1" t="str">
        <f>iferror(vlookup(F151,'Company X - Pincode Zones'!C:D,2,0),"NA")</f>
        <v>b</v>
      </c>
      <c r="H151" s="1" t="str">
        <f>iferror(vlookup(A151,'Courier Company - Invoice'!$A:$H,8,0),"NA")</f>
        <v>Forward charges</v>
      </c>
    </row>
    <row r="152" ht="15.75" customHeight="1">
      <c r="A152" s="1" t="s">
        <v>65</v>
      </c>
      <c r="B152" s="5" t="str">
        <f>iferror(vlookup(A152,'Courier Company - Invoice'!$A:$I,2,0),"NA")</f>
        <v>1091117804200</v>
      </c>
      <c r="C152" s="5">
        <v>8.90422381885E12</v>
      </c>
      <c r="D152" s="1" t="s">
        <v>150</v>
      </c>
      <c r="E152" s="1">
        <f>(iferror(vlookup(C152,'Company X - SKU Master'!$A$1:$B$67,2,0),"NA"))*D152</f>
        <v>240</v>
      </c>
      <c r="F152" s="1" t="str">
        <f>iferror(vlookup(A152,'Courier Company - Invoice'!A:F,6,0),"NA")</f>
        <v>121003334004</v>
      </c>
      <c r="G152" s="1" t="str">
        <f>iferror(vlookup(F152,'Company X - Pincode Zones'!C:D,2,0),"NA")</f>
        <v>b</v>
      </c>
      <c r="H152" s="1" t="str">
        <f>iferror(vlookup(A152,'Courier Company - Invoice'!$A:$H,8,0),"NA")</f>
        <v>Forward charges</v>
      </c>
    </row>
    <row r="153" ht="15.75" customHeight="1">
      <c r="A153" s="1" t="s">
        <v>65</v>
      </c>
      <c r="B153" s="5" t="str">
        <f>iferror(vlookup(A153,'Courier Company - Invoice'!$A:$I,2,0),"NA")</f>
        <v>1091117804200</v>
      </c>
      <c r="C153" s="5">
        <v>8.904223818683E12</v>
      </c>
      <c r="D153" s="1" t="s">
        <v>150</v>
      </c>
      <c r="E153" s="1">
        <f>(iferror(vlookup(C153,'Company X - SKU Master'!$A$1:$B$67,2,0),"NA"))*D153</f>
        <v>121</v>
      </c>
      <c r="F153" s="1" t="str">
        <f>iferror(vlookup(A153,'Courier Company - Invoice'!A:F,6,0),"NA")</f>
        <v>121003334004</v>
      </c>
      <c r="G153" s="1" t="str">
        <f>iferror(vlookup(F153,'Company X - Pincode Zones'!C:D,2,0),"NA")</f>
        <v>b</v>
      </c>
      <c r="H153" s="1" t="str">
        <f>iferror(vlookup(A153,'Courier Company - Invoice'!$A:$H,8,0),"NA")</f>
        <v>Forward charges</v>
      </c>
    </row>
    <row r="154" ht="15.75" customHeight="1">
      <c r="A154" s="1" t="s">
        <v>65</v>
      </c>
      <c r="B154" s="5" t="str">
        <f>iferror(vlookup(A154,'Courier Company - Invoice'!$A:$I,2,0),"NA")</f>
        <v>1091117804200</v>
      </c>
      <c r="C154" s="5">
        <v>8.904223819468E12</v>
      </c>
      <c r="D154" s="1" t="s">
        <v>150</v>
      </c>
      <c r="E154" s="1">
        <f>(iferror(vlookup(C154,'Company X - SKU Master'!$A$1:$B$67,2,0),"NA"))*D154</f>
        <v>240</v>
      </c>
      <c r="F154" s="1" t="str">
        <f>iferror(vlookup(A154,'Courier Company - Invoice'!A:F,6,0),"NA")</f>
        <v>121003334004</v>
      </c>
      <c r="G154" s="1" t="str">
        <f>iferror(vlookup(F154,'Company X - Pincode Zones'!C:D,2,0),"NA")</f>
        <v>b</v>
      </c>
      <c r="H154" s="1" t="str">
        <f>iferror(vlookup(A154,'Courier Company - Invoice'!$A:$H,8,0),"NA")</f>
        <v>Forward charges</v>
      </c>
    </row>
    <row r="155" ht="15.75" customHeight="1">
      <c r="A155" s="1" t="s">
        <v>66</v>
      </c>
      <c r="B155" s="5" t="str">
        <f>iferror(vlookup(A155,'Courier Company - Invoice'!$A:$I,2,0),"NA")</f>
        <v>1091117803511</v>
      </c>
      <c r="C155" s="5">
        <v>8.90422381885E12</v>
      </c>
      <c r="D155" s="1" t="s">
        <v>150</v>
      </c>
      <c r="E155" s="1">
        <f>(iferror(vlookup(C155,'Company X - SKU Master'!$A$1:$B$67,2,0),"NA"))*D155</f>
        <v>240</v>
      </c>
      <c r="F155" s="1" t="str">
        <f>iferror(vlookup(A155,'Courier Company - Invoice'!A:F,6,0),"NA")</f>
        <v>121003302001</v>
      </c>
      <c r="G155" s="1" t="str">
        <f>iferror(vlookup(F155,'Company X - Pincode Zones'!C:D,2,0),"NA")</f>
        <v>b</v>
      </c>
      <c r="H155" s="1" t="str">
        <f>iferror(vlookup(A155,'Courier Company - Invoice'!$A:$H,8,0),"NA")</f>
        <v>Forward charges</v>
      </c>
    </row>
    <row r="156" ht="15.75" customHeight="1">
      <c r="A156" s="1" t="s">
        <v>66</v>
      </c>
      <c r="B156" s="5" t="str">
        <f>iferror(vlookup(A156,'Courier Company - Invoice'!$A:$I,2,0),"NA")</f>
        <v>1091117803511</v>
      </c>
      <c r="C156" s="5">
        <v>8.904223818683E12</v>
      </c>
      <c r="D156" s="1" t="s">
        <v>150</v>
      </c>
      <c r="E156" s="1">
        <f>(iferror(vlookup(C156,'Company X - SKU Master'!$A$1:$B$67,2,0),"NA"))*D156</f>
        <v>121</v>
      </c>
      <c r="F156" s="1" t="str">
        <f>iferror(vlookup(A156,'Courier Company - Invoice'!A:F,6,0),"NA")</f>
        <v>121003302001</v>
      </c>
      <c r="G156" s="1" t="str">
        <f>iferror(vlookup(F156,'Company X - Pincode Zones'!C:D,2,0),"NA")</f>
        <v>b</v>
      </c>
      <c r="H156" s="1" t="str">
        <f>iferror(vlookup(A156,'Courier Company - Invoice'!$A:$H,8,0),"NA")</f>
        <v>Forward charges</v>
      </c>
    </row>
    <row r="157" ht="15.75" customHeight="1">
      <c r="A157" s="1" t="s">
        <v>67</v>
      </c>
      <c r="B157" s="5" t="str">
        <f>iferror(vlookup(A157,'Courier Company - Invoice'!$A:$I,2,0),"NA")</f>
        <v>1091121482593</v>
      </c>
      <c r="C157" s="5">
        <v>8.904223819499E12</v>
      </c>
      <c r="D157" s="1" t="s">
        <v>150</v>
      </c>
      <c r="E157" s="1">
        <f>(iferror(vlookup(C157,'Company X - SKU Master'!$A$1:$B$67,2,0),"NA"))*D157</f>
        <v>210</v>
      </c>
      <c r="F157" s="1" t="str">
        <f>iferror(vlookup(A157,'Courier Company - Invoice'!A:F,6,0),"NA")</f>
        <v>121003831006</v>
      </c>
      <c r="G157" s="1" t="str">
        <f>iferror(vlookup(F157,'Company X - Pincode Zones'!C:D,2,0),"NA")</f>
        <v>d</v>
      </c>
      <c r="H157" s="1" t="str">
        <f>iferror(vlookup(A157,'Courier Company - Invoice'!$A:$H,8,0),"NA")</f>
        <v>Forward and RTO charges</v>
      </c>
    </row>
    <row r="158" ht="15.75" customHeight="1">
      <c r="A158" s="1" t="s">
        <v>67</v>
      </c>
      <c r="B158" s="5" t="str">
        <f>iferror(vlookup(A158,'Courier Company - Invoice'!$A:$I,2,0),"NA")</f>
        <v>1091121482593</v>
      </c>
      <c r="C158" s="5">
        <v>8.904223819505E12</v>
      </c>
      <c r="D158" s="1" t="s">
        <v>150</v>
      </c>
      <c r="E158" s="1">
        <f>(iferror(vlookup(C158,'Company X - SKU Master'!$A$1:$B$67,2,0),"NA"))*D158</f>
        <v>210</v>
      </c>
      <c r="F158" s="1" t="str">
        <f>iferror(vlookup(A158,'Courier Company - Invoice'!A:F,6,0),"NA")</f>
        <v>121003831006</v>
      </c>
      <c r="G158" s="1" t="str">
        <f>iferror(vlookup(F158,'Company X - Pincode Zones'!C:D,2,0),"NA")</f>
        <v>d</v>
      </c>
      <c r="H158" s="1" t="str">
        <f>iferror(vlookup(A158,'Courier Company - Invoice'!$A:$H,8,0),"NA")</f>
        <v>Forward and RTO charges</v>
      </c>
    </row>
    <row r="159" ht="15.75" customHeight="1">
      <c r="A159" s="1" t="s">
        <v>67</v>
      </c>
      <c r="B159" s="5" t="str">
        <f>iferror(vlookup(A159,'Courier Company - Invoice'!$A:$I,2,0),"NA")</f>
        <v>1091121482593</v>
      </c>
      <c r="C159" s="5">
        <v>8.904223819512E12</v>
      </c>
      <c r="D159" s="1" t="s">
        <v>150</v>
      </c>
      <c r="E159" s="1">
        <f>(iferror(vlookup(C159,'Company X - SKU Master'!$A$1:$B$67,2,0),"NA"))*D159</f>
        <v>210</v>
      </c>
      <c r="F159" s="1" t="str">
        <f>iferror(vlookup(A159,'Courier Company - Invoice'!A:F,6,0),"NA")</f>
        <v>121003831006</v>
      </c>
      <c r="G159" s="1" t="str">
        <f>iferror(vlookup(F159,'Company X - Pincode Zones'!C:D,2,0),"NA")</f>
        <v>d</v>
      </c>
      <c r="H159" s="1" t="str">
        <f>iferror(vlookup(A159,'Courier Company - Invoice'!$A:$H,8,0),"NA")</f>
        <v>Forward and RTO charges</v>
      </c>
    </row>
    <row r="160" ht="15.75" customHeight="1">
      <c r="A160" s="1" t="s">
        <v>68</v>
      </c>
      <c r="B160" s="5" t="str">
        <f>iferror(vlookup(A160,'Courier Company - Invoice'!$A:$I,2,0),"NA")</f>
        <v>1091117795623</v>
      </c>
      <c r="C160" s="5">
        <v>8.904223819277E12</v>
      </c>
      <c r="D160" s="1" t="s">
        <v>150</v>
      </c>
      <c r="E160" s="1">
        <f>(iferror(vlookup(C160,'Company X - SKU Master'!$A$1:$B$67,2,0),"NA"))*D160</f>
        <v>350</v>
      </c>
      <c r="F160" s="1" t="str">
        <f>iferror(vlookup(A160,'Courier Company - Invoice'!A:F,6,0),"NA")</f>
        <v>121003360005</v>
      </c>
      <c r="G160" s="1" t="str">
        <f>iferror(vlookup(F160,'Company X - Pincode Zones'!C:D,2,0),"NA")</f>
        <v>d</v>
      </c>
      <c r="H160" s="1" t="str">
        <f>iferror(vlookup(A160,'Courier Company - Invoice'!$A:$H,8,0),"NA")</f>
        <v>Forward charges</v>
      </c>
    </row>
    <row r="161" ht="15.75" customHeight="1">
      <c r="A161" s="1" t="s">
        <v>68</v>
      </c>
      <c r="B161" s="5" t="str">
        <f>iferror(vlookup(A161,'Courier Company - Invoice'!$A:$I,2,0),"NA")</f>
        <v>1091117795623</v>
      </c>
      <c r="C161" s="5">
        <v>8.904223818478E12</v>
      </c>
      <c r="D161" s="1" t="s">
        <v>150</v>
      </c>
      <c r="E161" s="1">
        <f>(iferror(vlookup(C161,'Company X - SKU Master'!$A$1:$B$67,2,0),"NA"))*D161</f>
        <v>350</v>
      </c>
      <c r="F161" s="1" t="str">
        <f>iferror(vlookup(A161,'Courier Company - Invoice'!A:F,6,0),"NA")</f>
        <v>121003360005</v>
      </c>
      <c r="G161" s="1" t="str">
        <f>iferror(vlookup(F161,'Company X - Pincode Zones'!C:D,2,0),"NA")</f>
        <v>d</v>
      </c>
      <c r="H161" s="1" t="str">
        <f>iferror(vlookup(A161,'Courier Company - Invoice'!$A:$H,8,0),"NA")</f>
        <v>Forward charges</v>
      </c>
    </row>
    <row r="162" ht="15.75" customHeight="1">
      <c r="A162" s="1" t="s">
        <v>68</v>
      </c>
      <c r="B162" s="5" t="str">
        <f>iferror(vlookup(A162,'Courier Company - Invoice'!$A:$I,2,0),"NA")</f>
        <v>1091117795623</v>
      </c>
      <c r="C162" s="5">
        <v>8.904223819284E12</v>
      </c>
      <c r="D162" s="1" t="s">
        <v>150</v>
      </c>
      <c r="E162" s="1">
        <f>(iferror(vlookup(C162,'Company X - SKU Master'!$A$1:$B$67,2,0),"NA"))*D162</f>
        <v>350</v>
      </c>
      <c r="F162" s="1" t="str">
        <f>iferror(vlookup(A162,'Courier Company - Invoice'!A:F,6,0),"NA")</f>
        <v>121003360005</v>
      </c>
      <c r="G162" s="1" t="str">
        <f>iferror(vlookup(F162,'Company X - Pincode Zones'!C:D,2,0),"NA")</f>
        <v>d</v>
      </c>
      <c r="H162" s="1" t="str">
        <f>iferror(vlookup(A162,'Courier Company - Invoice'!$A:$H,8,0),"NA")</f>
        <v>Forward charges</v>
      </c>
    </row>
    <row r="163" ht="15.75" customHeight="1">
      <c r="A163" s="1" t="s">
        <v>68</v>
      </c>
      <c r="B163" s="5" t="str">
        <f>iferror(vlookup(A163,'Courier Company - Invoice'!$A:$I,2,0),"NA")</f>
        <v>1091117795623</v>
      </c>
      <c r="C163" s="5">
        <v>8.90422381913E12</v>
      </c>
      <c r="D163" s="1" t="s">
        <v>150</v>
      </c>
      <c r="E163" s="1">
        <f>(iferror(vlookup(C163,'Company X - SKU Master'!$A$1:$B$67,2,0),"NA"))*D163</f>
        <v>350</v>
      </c>
      <c r="F163" s="1" t="str">
        <f>iferror(vlookup(A163,'Courier Company - Invoice'!A:F,6,0),"NA")</f>
        <v>121003360005</v>
      </c>
      <c r="G163" s="1" t="str">
        <f>iferror(vlookup(F163,'Company X - Pincode Zones'!C:D,2,0),"NA")</f>
        <v>d</v>
      </c>
      <c r="H163" s="1" t="str">
        <f>iferror(vlookup(A163,'Courier Company - Invoice'!$A:$H,8,0),"NA")</f>
        <v>Forward charges</v>
      </c>
    </row>
    <row r="164" ht="15.75" customHeight="1">
      <c r="A164" s="1" t="s">
        <v>68</v>
      </c>
      <c r="B164" s="5" t="str">
        <f>iferror(vlookup(A164,'Courier Company - Invoice'!$A:$I,2,0),"NA")</f>
        <v>1091117795623</v>
      </c>
      <c r="C164" s="5">
        <v>8.904223819031E12</v>
      </c>
      <c r="D164" s="1" t="s">
        <v>152</v>
      </c>
      <c r="E164" s="1">
        <f>(iferror(vlookup(C164,'Company X - SKU Master'!$A$1:$B$67,2,0),"NA"))*D164</f>
        <v>224</v>
      </c>
      <c r="F164" s="1" t="str">
        <f>iferror(vlookup(A164,'Courier Company - Invoice'!A:F,6,0),"NA")</f>
        <v>121003360005</v>
      </c>
      <c r="G164" s="1" t="str">
        <f>iferror(vlookup(F164,'Company X - Pincode Zones'!C:D,2,0),"NA")</f>
        <v>d</v>
      </c>
      <c r="H164" s="1" t="str">
        <f>iferror(vlookup(A164,'Courier Company - Invoice'!$A:$H,8,0),"NA")</f>
        <v>Forward charges</v>
      </c>
    </row>
    <row r="165" ht="15.75" customHeight="1">
      <c r="A165" s="1" t="s">
        <v>68</v>
      </c>
      <c r="B165" s="5" t="str">
        <f>iferror(vlookup(A165,'Courier Company - Invoice'!$A:$I,2,0),"NA")</f>
        <v>1091117795623</v>
      </c>
      <c r="C165" s="5">
        <v>8.904223819024E12</v>
      </c>
      <c r="D165" s="1" t="s">
        <v>152</v>
      </c>
      <c r="E165" s="1">
        <f>(iferror(vlookup(C165,'Company X - SKU Master'!$A$1:$B$67,2,0),"NA"))*D165</f>
        <v>224</v>
      </c>
      <c r="F165" s="1" t="str">
        <f>iferror(vlookup(A165,'Courier Company - Invoice'!A:F,6,0),"NA")</f>
        <v>121003360005</v>
      </c>
      <c r="G165" s="1" t="str">
        <f>iferror(vlookup(F165,'Company X - Pincode Zones'!C:D,2,0),"NA")</f>
        <v>d</v>
      </c>
      <c r="H165" s="1" t="str">
        <f>iferror(vlookup(A165,'Courier Company - Invoice'!$A:$H,8,0),"NA")</f>
        <v>Forward charges</v>
      </c>
    </row>
    <row r="166" ht="15.75" customHeight="1">
      <c r="A166" s="1" t="s">
        <v>68</v>
      </c>
      <c r="B166" s="5" t="str">
        <f>iferror(vlookup(A166,'Courier Company - Invoice'!$A:$I,2,0),"NA")</f>
        <v>1091117795623</v>
      </c>
      <c r="C166" s="5">
        <v>8.904223816214E12</v>
      </c>
      <c r="D166" s="1" t="s">
        <v>150</v>
      </c>
      <c r="E166" s="1">
        <f>(iferror(vlookup(C166,'Company X - SKU Master'!$A$1:$B$67,2,0),"NA"))*D166</f>
        <v>120</v>
      </c>
      <c r="F166" s="1" t="str">
        <f>iferror(vlookup(A166,'Courier Company - Invoice'!A:F,6,0),"NA")</f>
        <v>121003360005</v>
      </c>
      <c r="G166" s="1" t="str">
        <f>iferror(vlookup(F166,'Company X - Pincode Zones'!C:D,2,0),"NA")</f>
        <v>d</v>
      </c>
      <c r="H166" s="1" t="str">
        <f>iferror(vlookup(A166,'Courier Company - Invoice'!$A:$H,8,0),"NA")</f>
        <v>Forward charges</v>
      </c>
    </row>
    <row r="167" ht="15.75" customHeight="1">
      <c r="A167" s="1" t="s">
        <v>68</v>
      </c>
      <c r="B167" s="5" t="str">
        <f>iferror(vlookup(A167,'Courier Company - Invoice'!$A:$I,2,0),"NA")</f>
        <v>1091117795623</v>
      </c>
      <c r="C167" s="5">
        <v>8.904223818874E12</v>
      </c>
      <c r="D167" s="1" t="s">
        <v>150</v>
      </c>
      <c r="E167" s="1">
        <f>(iferror(vlookup(C167,'Company X - SKU Master'!$A$1:$B$67,2,0),"NA"))*D167</f>
        <v>100</v>
      </c>
      <c r="F167" s="1" t="str">
        <f>iferror(vlookup(A167,'Courier Company - Invoice'!A:F,6,0),"NA")</f>
        <v>121003360005</v>
      </c>
      <c r="G167" s="1" t="str">
        <f>iferror(vlookup(F167,'Company X - Pincode Zones'!C:D,2,0),"NA")</f>
        <v>d</v>
      </c>
      <c r="H167" s="1" t="str">
        <f>iferror(vlookup(A167,'Courier Company - Invoice'!$A:$H,8,0),"NA")</f>
        <v>Forward charges</v>
      </c>
    </row>
    <row r="168" ht="15.75" customHeight="1">
      <c r="A168" s="1" t="s">
        <v>68</v>
      </c>
      <c r="B168" s="5" t="str">
        <f>iferror(vlookup(A168,'Courier Company - Invoice'!$A:$I,2,0),"NA")</f>
        <v>1091117795623</v>
      </c>
      <c r="C168" s="5">
        <v>8.904223818881E12</v>
      </c>
      <c r="D168" s="1" t="s">
        <v>150</v>
      </c>
      <c r="E168" s="1">
        <f>(iferror(vlookup(C168,'Company X - SKU Master'!$A$1:$B$67,2,0),"NA"))*D168</f>
        <v>140</v>
      </c>
      <c r="F168" s="1" t="str">
        <f>iferror(vlookup(A168,'Courier Company - Invoice'!A:F,6,0),"NA")</f>
        <v>121003360005</v>
      </c>
      <c r="G168" s="1" t="str">
        <f>iferror(vlookup(F168,'Company X - Pincode Zones'!C:D,2,0),"NA")</f>
        <v>d</v>
      </c>
      <c r="H168" s="1" t="str">
        <f>iferror(vlookup(A168,'Courier Company - Invoice'!$A:$H,8,0),"NA")</f>
        <v>Forward charges</v>
      </c>
    </row>
    <row r="169" ht="15.75" customHeight="1">
      <c r="A169" s="1" t="s">
        <v>68</v>
      </c>
      <c r="B169" s="5" t="str">
        <f>iferror(vlookup(A169,'Courier Company - Invoice'!$A:$I,2,0),"NA")</f>
        <v>1091117795623</v>
      </c>
      <c r="C169" s="5">
        <v>8.904223818898E12</v>
      </c>
      <c r="D169" s="1" t="s">
        <v>150</v>
      </c>
      <c r="E169" s="1">
        <f>(iferror(vlookup(C169,'Company X - SKU Master'!$A$1:$B$67,2,0),"NA"))*D169</f>
        <v>140</v>
      </c>
      <c r="F169" s="1" t="str">
        <f>iferror(vlookup(A169,'Courier Company - Invoice'!A:F,6,0),"NA")</f>
        <v>121003360005</v>
      </c>
      <c r="G169" s="1" t="str">
        <f>iferror(vlookup(F169,'Company X - Pincode Zones'!C:D,2,0),"NA")</f>
        <v>d</v>
      </c>
      <c r="H169" s="1" t="str">
        <f>iferror(vlookup(A169,'Courier Company - Invoice'!$A:$H,8,0),"NA")</f>
        <v>Forward charges</v>
      </c>
    </row>
    <row r="170" ht="15.75" customHeight="1">
      <c r="A170" s="1" t="s">
        <v>68</v>
      </c>
      <c r="B170" s="5" t="str">
        <f>iferror(vlookup(A170,'Courier Company - Invoice'!$A:$I,2,0),"NA")</f>
        <v>1091117795623</v>
      </c>
      <c r="C170" s="5">
        <v>8.904223818706E12</v>
      </c>
      <c r="D170" s="1" t="s">
        <v>150</v>
      </c>
      <c r="E170" s="1">
        <f>(iferror(vlookup(C170,'Company X - SKU Master'!$A$1:$B$67,2,0),"NA"))*D170</f>
        <v>127</v>
      </c>
      <c r="F170" s="1" t="str">
        <f>iferror(vlookup(A170,'Courier Company - Invoice'!A:F,6,0),"NA")</f>
        <v>121003360005</v>
      </c>
      <c r="G170" s="1" t="str">
        <f>iferror(vlookup(F170,'Company X - Pincode Zones'!C:D,2,0),"NA")</f>
        <v>d</v>
      </c>
      <c r="H170" s="1" t="str">
        <f>iferror(vlookup(A170,'Courier Company - Invoice'!$A:$H,8,0),"NA")</f>
        <v>Forward charges</v>
      </c>
    </row>
    <row r="171" ht="15.75" customHeight="1">
      <c r="A171" s="1" t="s">
        <v>68</v>
      </c>
      <c r="B171" s="5" t="str">
        <f>iferror(vlookup(A171,'Courier Company - Invoice'!$A:$I,2,0),"NA")</f>
        <v>1091117795623</v>
      </c>
      <c r="C171" s="5">
        <v>8.904223818942E12</v>
      </c>
      <c r="D171" s="1" t="s">
        <v>150</v>
      </c>
      <c r="E171" s="1">
        <f>(iferror(vlookup(C171,'Company X - SKU Master'!$A$1:$B$67,2,0),"NA"))*D171</f>
        <v>133</v>
      </c>
      <c r="F171" s="1" t="str">
        <f>iferror(vlookup(A171,'Courier Company - Invoice'!A:F,6,0),"NA")</f>
        <v>121003360005</v>
      </c>
      <c r="G171" s="1" t="str">
        <f>iferror(vlookup(F171,'Company X - Pincode Zones'!C:D,2,0),"NA")</f>
        <v>d</v>
      </c>
      <c r="H171" s="1" t="str">
        <f>iferror(vlookup(A171,'Courier Company - Invoice'!$A:$H,8,0),"NA")</f>
        <v>Forward charges</v>
      </c>
    </row>
    <row r="172" ht="15.75" customHeight="1">
      <c r="A172" s="1" t="s">
        <v>68</v>
      </c>
      <c r="B172" s="5" t="str">
        <f>iferror(vlookup(A172,'Courier Company - Invoice'!$A:$I,2,0),"NA")</f>
        <v>1091117795623</v>
      </c>
      <c r="C172" s="5">
        <v>8.90422381885E12</v>
      </c>
      <c r="D172" s="1" t="s">
        <v>150</v>
      </c>
      <c r="E172" s="1">
        <f>(iferror(vlookup(C172,'Company X - SKU Master'!$A$1:$B$67,2,0),"NA"))*D172</f>
        <v>240</v>
      </c>
      <c r="F172" s="1" t="str">
        <f>iferror(vlookup(A172,'Courier Company - Invoice'!A:F,6,0),"NA")</f>
        <v>121003360005</v>
      </c>
      <c r="G172" s="1" t="str">
        <f>iferror(vlookup(F172,'Company X - Pincode Zones'!C:D,2,0),"NA")</f>
        <v>d</v>
      </c>
      <c r="H172" s="1" t="str">
        <f>iferror(vlookup(A172,'Courier Company - Invoice'!$A:$H,8,0),"NA")</f>
        <v>Forward charges</v>
      </c>
    </row>
    <row r="173" ht="15.75" customHeight="1">
      <c r="A173" s="1" t="s">
        <v>68</v>
      </c>
      <c r="B173" s="5" t="str">
        <f>iferror(vlookup(A173,'Courier Company - Invoice'!$A:$I,2,0),"NA")</f>
        <v>1091117795623</v>
      </c>
      <c r="C173" s="5">
        <v>8.904223818454E12</v>
      </c>
      <c r="D173" s="1" t="s">
        <v>150</v>
      </c>
      <c r="E173" s="1">
        <f>(iferror(vlookup(C173,'Company X - SKU Master'!$A$1:$B$67,2,0),"NA"))*D173</f>
        <v>232</v>
      </c>
      <c r="F173" s="1" t="str">
        <f>iferror(vlookup(A173,'Courier Company - Invoice'!A:F,6,0),"NA")</f>
        <v>121003360005</v>
      </c>
      <c r="G173" s="1" t="str">
        <f>iferror(vlookup(F173,'Company X - Pincode Zones'!C:D,2,0),"NA")</f>
        <v>d</v>
      </c>
      <c r="H173" s="1" t="str">
        <f>iferror(vlookup(A173,'Courier Company - Invoice'!$A:$H,8,0),"NA")</f>
        <v>Forward charges</v>
      </c>
    </row>
    <row r="174" ht="15.75" customHeight="1">
      <c r="A174" s="1" t="s">
        <v>69</v>
      </c>
      <c r="B174" s="5" t="str">
        <f>iferror(vlookup(A174,'Courier Company - Invoice'!$A:$I,2,0),"NA")</f>
        <v>1091117795531</v>
      </c>
      <c r="C174" s="5">
        <v>8.904223819284E12</v>
      </c>
      <c r="D174" s="1" t="s">
        <v>150</v>
      </c>
      <c r="E174" s="1">
        <f>(iferror(vlookup(C174,'Company X - SKU Master'!$A$1:$B$67,2,0),"NA"))*D174</f>
        <v>350</v>
      </c>
      <c r="F174" s="1" t="str">
        <f>iferror(vlookup(A174,'Courier Company - Invoice'!A:F,6,0),"NA")</f>
        <v>121003580007</v>
      </c>
      <c r="G174" s="1" t="str">
        <f>iferror(vlookup(F174,'Company X - Pincode Zones'!C:D,2,0),"NA")</f>
        <v>d</v>
      </c>
      <c r="H174" s="1" t="str">
        <f>iferror(vlookup(A174,'Courier Company - Invoice'!$A:$H,8,0),"NA")</f>
        <v>Forward charges</v>
      </c>
    </row>
    <row r="175" ht="15.75" customHeight="1">
      <c r="A175" s="1" t="s">
        <v>69</v>
      </c>
      <c r="B175" s="5" t="str">
        <f>iferror(vlookup(A175,'Courier Company - Invoice'!$A:$I,2,0),"NA")</f>
        <v>1091117795531</v>
      </c>
      <c r="C175" s="5">
        <v>8.904223819352E12</v>
      </c>
      <c r="D175" s="1" t="s">
        <v>150</v>
      </c>
      <c r="E175" s="1">
        <f>(iferror(vlookup(C175,'Company X - SKU Master'!$A$1:$B$67,2,0),"NA"))*D175</f>
        <v>165</v>
      </c>
      <c r="F175" s="1" t="str">
        <f>iferror(vlookup(A175,'Courier Company - Invoice'!A:F,6,0),"NA")</f>
        <v>121003580007</v>
      </c>
      <c r="G175" s="1" t="str">
        <f>iferror(vlookup(F175,'Company X - Pincode Zones'!C:D,2,0),"NA")</f>
        <v>d</v>
      </c>
      <c r="H175" s="1" t="str">
        <f>iferror(vlookup(A175,'Courier Company - Invoice'!$A:$H,8,0),"NA")</f>
        <v>Forward charges</v>
      </c>
    </row>
    <row r="176" ht="15.75" customHeight="1">
      <c r="A176" s="1" t="s">
        <v>69</v>
      </c>
      <c r="B176" s="5" t="str">
        <f>iferror(vlookup(A176,'Courier Company - Invoice'!$A:$I,2,0),"NA")</f>
        <v>1091117795531</v>
      </c>
      <c r="C176" s="5">
        <v>8.904223818935E12</v>
      </c>
      <c r="D176" s="1" t="s">
        <v>150</v>
      </c>
      <c r="E176" s="1">
        <f>(iferror(vlookup(C176,'Company X - SKU Master'!$A$1:$B$67,2,0),"NA"))*D176</f>
        <v>120</v>
      </c>
      <c r="F176" s="1" t="str">
        <f>iferror(vlookup(A176,'Courier Company - Invoice'!A:F,6,0),"NA")</f>
        <v>121003580007</v>
      </c>
      <c r="G176" s="1" t="str">
        <f>iferror(vlookup(F176,'Company X - Pincode Zones'!C:D,2,0),"NA")</f>
        <v>d</v>
      </c>
      <c r="H176" s="1" t="str">
        <f>iferror(vlookup(A176,'Courier Company - Invoice'!$A:$H,8,0),"NA")</f>
        <v>Forward charges</v>
      </c>
    </row>
    <row r="177" ht="15.75" customHeight="1">
      <c r="A177" s="1" t="s">
        <v>69</v>
      </c>
      <c r="B177" s="5" t="str">
        <f>iferror(vlookup(A177,'Courier Company - Invoice'!$A:$I,2,0),"NA")</f>
        <v>1091117795531</v>
      </c>
      <c r="C177" s="5">
        <v>8.904223816214E12</v>
      </c>
      <c r="D177" s="1" t="s">
        <v>150</v>
      </c>
      <c r="E177" s="1">
        <f>(iferror(vlookup(C177,'Company X - SKU Master'!$A$1:$B$67,2,0),"NA"))*D177</f>
        <v>120</v>
      </c>
      <c r="F177" s="1" t="str">
        <f>iferror(vlookup(A177,'Courier Company - Invoice'!A:F,6,0),"NA")</f>
        <v>121003580007</v>
      </c>
      <c r="G177" s="1" t="str">
        <f>iferror(vlookup(F177,'Company X - Pincode Zones'!C:D,2,0),"NA")</f>
        <v>d</v>
      </c>
      <c r="H177" s="1" t="str">
        <f>iferror(vlookup(A177,'Courier Company - Invoice'!$A:$H,8,0),"NA")</f>
        <v>Forward charges</v>
      </c>
    </row>
    <row r="178" ht="15.75" customHeight="1">
      <c r="A178" s="1" t="s">
        <v>69</v>
      </c>
      <c r="B178" s="5" t="str">
        <f>iferror(vlookup(A178,'Courier Company - Invoice'!$A:$I,2,0),"NA")</f>
        <v>1091117795531</v>
      </c>
      <c r="C178" s="5">
        <v>8.904223818454E12</v>
      </c>
      <c r="D178" s="1" t="s">
        <v>150</v>
      </c>
      <c r="E178" s="1">
        <f>(iferror(vlookup(C178,'Company X - SKU Master'!$A$1:$B$67,2,0),"NA"))*D178</f>
        <v>232</v>
      </c>
      <c r="F178" s="1" t="str">
        <f>iferror(vlookup(A178,'Courier Company - Invoice'!A:F,6,0),"NA")</f>
        <v>121003580007</v>
      </c>
      <c r="G178" s="1" t="str">
        <f>iferror(vlookup(F178,'Company X - Pincode Zones'!C:D,2,0),"NA")</f>
        <v>d</v>
      </c>
      <c r="H178" s="1" t="str">
        <f>iferror(vlookup(A178,'Courier Company - Invoice'!$A:$H,8,0),"NA")</f>
        <v>Forward charges</v>
      </c>
    </row>
    <row r="179" ht="15.75" customHeight="1">
      <c r="A179" s="1" t="s">
        <v>69</v>
      </c>
      <c r="B179" s="5" t="str">
        <f>iferror(vlookup(A179,'Courier Company - Invoice'!$A:$I,2,0),"NA")</f>
        <v>1091117795531</v>
      </c>
      <c r="C179" s="5" t="s">
        <v>158</v>
      </c>
      <c r="D179" s="1" t="s">
        <v>150</v>
      </c>
      <c r="E179" s="1">
        <f>(iferror(vlookup(C179,'Company X - SKU Master'!$A$1:$B$67,2,0),"NA"))*D179</f>
        <v>500</v>
      </c>
      <c r="F179" s="1" t="str">
        <f>iferror(vlookup(A179,'Courier Company - Invoice'!A:F,6,0),"NA")</f>
        <v>121003580007</v>
      </c>
      <c r="G179" s="1" t="str">
        <f>iferror(vlookup(F179,'Company X - Pincode Zones'!C:D,2,0),"NA")</f>
        <v>d</v>
      </c>
      <c r="H179" s="1" t="str">
        <f>iferror(vlookup(A179,'Courier Company - Invoice'!$A:$H,8,0),"NA")</f>
        <v>Forward charges</v>
      </c>
    </row>
    <row r="180" ht="15.75" customHeight="1">
      <c r="A180" s="1" t="s">
        <v>69</v>
      </c>
      <c r="B180" s="5" t="str">
        <f>iferror(vlookup(A180,'Courier Company - Invoice'!$A:$I,2,0),"NA")</f>
        <v>1091117795531</v>
      </c>
      <c r="C180" s="5">
        <v>8.904223819116E12</v>
      </c>
      <c r="D180" s="1" t="s">
        <v>150</v>
      </c>
      <c r="E180" s="1">
        <f>(iferror(vlookup(C180,'Company X - SKU Master'!$A$1:$B$67,2,0),"NA"))*D180</f>
        <v>30</v>
      </c>
      <c r="F180" s="1" t="str">
        <f>iferror(vlookup(A180,'Courier Company - Invoice'!A:F,6,0),"NA")</f>
        <v>121003580007</v>
      </c>
      <c r="G180" s="1" t="str">
        <f>iferror(vlookup(F180,'Company X - Pincode Zones'!C:D,2,0),"NA")</f>
        <v>d</v>
      </c>
      <c r="H180" s="1" t="str">
        <f>iferror(vlookup(A180,'Courier Company - Invoice'!$A:$H,8,0),"NA")</f>
        <v>Forward charges</v>
      </c>
    </row>
    <row r="181" ht="15.75" customHeight="1">
      <c r="A181" s="1" t="s">
        <v>70</v>
      </c>
      <c r="B181" s="5" t="str">
        <f>iferror(vlookup(A181,'Courier Company - Invoice'!$A:$I,2,0),"NA")</f>
        <v>1091117616121</v>
      </c>
      <c r="C181" s="5">
        <v>8.904223818706E12</v>
      </c>
      <c r="D181" s="1" t="s">
        <v>150</v>
      </c>
      <c r="E181" s="1">
        <f>(iferror(vlookup(C181,'Company X - SKU Master'!$A$1:$B$67,2,0),"NA"))*D181</f>
        <v>127</v>
      </c>
      <c r="F181" s="1" t="str">
        <f>iferror(vlookup(A181,'Courier Company - Invoice'!A:F,6,0),"NA")</f>
        <v>121003244713</v>
      </c>
      <c r="G181" s="1" t="str">
        <f>iferror(vlookup(F181,'Company X - Pincode Zones'!C:D,2,0),"NA")</f>
        <v>b</v>
      </c>
      <c r="H181" s="1" t="str">
        <f>iferror(vlookup(A181,'Courier Company - Invoice'!$A:$H,8,0),"NA")</f>
        <v>Forward charges</v>
      </c>
    </row>
    <row r="182" ht="15.75" customHeight="1">
      <c r="A182" s="1" t="s">
        <v>70</v>
      </c>
      <c r="B182" s="5" t="str">
        <f>iferror(vlookup(A182,'Courier Company - Invoice'!$A:$I,2,0),"NA")</f>
        <v>1091117616121</v>
      </c>
      <c r="C182" s="5">
        <v>8.904223819024E12</v>
      </c>
      <c r="D182" s="1" t="s">
        <v>156</v>
      </c>
      <c r="E182" s="1">
        <f>(iferror(vlookup(C182,'Company X - SKU Master'!$A$1:$B$67,2,0),"NA"))*D182</f>
        <v>896</v>
      </c>
      <c r="F182" s="1" t="str">
        <f>iferror(vlookup(A182,'Courier Company - Invoice'!A:F,6,0),"NA")</f>
        <v>121003244713</v>
      </c>
      <c r="G182" s="1" t="str">
        <f>iferror(vlookup(F182,'Company X - Pincode Zones'!C:D,2,0),"NA")</f>
        <v>b</v>
      </c>
      <c r="H182" s="1" t="str">
        <f>iferror(vlookup(A182,'Courier Company - Invoice'!$A:$H,8,0),"NA")</f>
        <v>Forward charges</v>
      </c>
    </row>
    <row r="183" ht="15.75" customHeight="1">
      <c r="A183" s="1" t="s">
        <v>70</v>
      </c>
      <c r="B183" s="5" t="str">
        <f>iferror(vlookup(A183,'Courier Company - Invoice'!$A:$I,2,0),"NA")</f>
        <v>1091117616121</v>
      </c>
      <c r="C183" s="5">
        <v>8.904223818683E12</v>
      </c>
      <c r="D183" s="1" t="s">
        <v>152</v>
      </c>
      <c r="E183" s="1">
        <f>(iferror(vlookup(C183,'Company X - SKU Master'!$A$1:$B$67,2,0),"NA"))*D183</f>
        <v>242</v>
      </c>
      <c r="F183" s="1" t="str">
        <f>iferror(vlookup(A183,'Courier Company - Invoice'!A:F,6,0),"NA")</f>
        <v>121003244713</v>
      </c>
      <c r="G183" s="1" t="str">
        <f>iferror(vlookup(F183,'Company X - Pincode Zones'!C:D,2,0),"NA")</f>
        <v>b</v>
      </c>
      <c r="H183" s="1" t="str">
        <f>iferror(vlookup(A183,'Courier Company - Invoice'!$A:$H,8,0),"NA")</f>
        <v>Forward charges</v>
      </c>
    </row>
    <row r="184" ht="15.75" customHeight="1">
      <c r="A184" s="1" t="s">
        <v>70</v>
      </c>
      <c r="B184" s="5" t="str">
        <f>iferror(vlookup(A184,'Courier Company - Invoice'!$A:$I,2,0),"NA")</f>
        <v>1091117616121</v>
      </c>
      <c r="C184" s="5">
        <v>8.90422381885E12</v>
      </c>
      <c r="D184" s="1" t="s">
        <v>150</v>
      </c>
      <c r="E184" s="1">
        <f>(iferror(vlookup(C184,'Company X - SKU Master'!$A$1:$B$67,2,0),"NA"))*D184</f>
        <v>240</v>
      </c>
      <c r="F184" s="1" t="str">
        <f>iferror(vlookup(A184,'Courier Company - Invoice'!A:F,6,0),"NA")</f>
        <v>121003244713</v>
      </c>
      <c r="G184" s="1" t="str">
        <f>iferror(vlookup(F184,'Company X - Pincode Zones'!C:D,2,0),"NA")</f>
        <v>b</v>
      </c>
      <c r="H184" s="1" t="str">
        <f>iferror(vlookup(A184,'Courier Company - Invoice'!$A:$H,8,0),"NA")</f>
        <v>Forward charges</v>
      </c>
    </row>
    <row r="185" ht="15.75" customHeight="1">
      <c r="A185" s="1" t="s">
        <v>71</v>
      </c>
      <c r="B185" s="5" t="str">
        <f>iferror(vlookup(A185,'Courier Company - Invoice'!$A:$I,2,0),"NA")</f>
        <v>1091117614452</v>
      </c>
      <c r="C185" s="5">
        <v>8.904223818706E12</v>
      </c>
      <c r="D185" s="1" t="s">
        <v>150</v>
      </c>
      <c r="E185" s="1">
        <f>(iferror(vlookup(C185,'Company X - SKU Master'!$A$1:$B$67,2,0),"NA"))*D185</f>
        <v>127</v>
      </c>
      <c r="F185" s="1" t="str">
        <f>iferror(vlookup(A185,'Courier Company - Invoice'!A:F,6,0),"NA")</f>
        <v>121003303702</v>
      </c>
      <c r="G185" s="1" t="str">
        <f>iferror(vlookup(F185,'Company X - Pincode Zones'!C:D,2,0),"NA")</f>
        <v>b</v>
      </c>
      <c r="H185" s="1" t="str">
        <f>iferror(vlookup(A185,'Courier Company - Invoice'!$A:$H,8,0),"NA")</f>
        <v>Forward and RTO charges</v>
      </c>
    </row>
    <row r="186" ht="15.75" customHeight="1">
      <c r="A186" s="1" t="s">
        <v>71</v>
      </c>
      <c r="B186" s="5" t="str">
        <f>iferror(vlookup(A186,'Courier Company - Invoice'!$A:$I,2,0),"NA")</f>
        <v>1091117614452</v>
      </c>
      <c r="C186" s="5">
        <v>8.90422381885E12</v>
      </c>
      <c r="D186" s="1" t="s">
        <v>150</v>
      </c>
      <c r="E186" s="1">
        <f>(iferror(vlookup(C186,'Company X - SKU Master'!$A$1:$B$67,2,0),"NA"))*D186</f>
        <v>240</v>
      </c>
      <c r="F186" s="1" t="str">
        <f>iferror(vlookup(A186,'Courier Company - Invoice'!A:F,6,0),"NA")</f>
        <v>121003303702</v>
      </c>
      <c r="G186" s="1" t="str">
        <f>iferror(vlookup(F186,'Company X - Pincode Zones'!C:D,2,0),"NA")</f>
        <v>b</v>
      </c>
      <c r="H186" s="1" t="str">
        <f>iferror(vlookup(A186,'Courier Company - Invoice'!$A:$H,8,0),"NA")</f>
        <v>Forward and RTO charges</v>
      </c>
    </row>
    <row r="187" ht="15.75" customHeight="1">
      <c r="A187" s="1" t="s">
        <v>71</v>
      </c>
      <c r="B187" s="5" t="str">
        <f>iferror(vlookup(A187,'Courier Company - Invoice'!$A:$I,2,0),"NA")</f>
        <v>1091117614452</v>
      </c>
      <c r="C187" s="5">
        <v>8.904223819468E12</v>
      </c>
      <c r="D187" s="1" t="s">
        <v>150</v>
      </c>
      <c r="E187" s="1">
        <f>(iferror(vlookup(C187,'Company X - SKU Master'!$A$1:$B$67,2,0),"NA"))*D187</f>
        <v>240</v>
      </c>
      <c r="F187" s="1" t="str">
        <f>iferror(vlookup(A187,'Courier Company - Invoice'!A:F,6,0),"NA")</f>
        <v>121003303702</v>
      </c>
      <c r="G187" s="1" t="str">
        <f>iferror(vlookup(F187,'Company X - Pincode Zones'!C:D,2,0),"NA")</f>
        <v>b</v>
      </c>
      <c r="H187" s="1" t="str">
        <f>iferror(vlookup(A187,'Courier Company - Invoice'!$A:$H,8,0),"NA")</f>
        <v>Forward and RTO charges</v>
      </c>
    </row>
    <row r="188" ht="15.75" customHeight="1">
      <c r="A188" s="1" t="s">
        <v>72</v>
      </c>
      <c r="B188" s="5" t="str">
        <f>iferror(vlookup(A188,'Courier Company - Invoice'!$A:$I,2,0),"NA")</f>
        <v>1091117613962</v>
      </c>
      <c r="C188" s="5">
        <v>8.904223818706E12</v>
      </c>
      <c r="D188" s="1" t="s">
        <v>150</v>
      </c>
      <c r="E188" s="1">
        <f>(iferror(vlookup(C188,'Company X - SKU Master'!$A$1:$B$67,2,0),"NA"))*D188</f>
        <v>127</v>
      </c>
      <c r="F188" s="1" t="str">
        <f>iferror(vlookup(A188,'Courier Company - Invoice'!A:F,6,0),"NA")</f>
        <v>121003324005</v>
      </c>
      <c r="G188" s="1" t="str">
        <f>iferror(vlookup(F188,'Company X - Pincode Zones'!C:D,2,0),"NA")</f>
        <v>b</v>
      </c>
      <c r="H188" s="1" t="str">
        <f>iferror(vlookup(A188,'Courier Company - Invoice'!$A:$H,8,0),"NA")</f>
        <v>Forward charges</v>
      </c>
    </row>
    <row r="189" ht="15.75" customHeight="1">
      <c r="A189" s="1" t="s">
        <v>72</v>
      </c>
      <c r="B189" s="5" t="str">
        <f>iferror(vlookup(A189,'Courier Company - Invoice'!$A:$I,2,0),"NA")</f>
        <v>1091117613962</v>
      </c>
      <c r="C189" s="5">
        <v>8.904223818942E12</v>
      </c>
      <c r="D189" s="1" t="s">
        <v>150</v>
      </c>
      <c r="E189" s="1">
        <f>(iferror(vlookup(C189,'Company X - SKU Master'!$A$1:$B$67,2,0),"NA"))*D189</f>
        <v>133</v>
      </c>
      <c r="F189" s="1" t="str">
        <f>iferror(vlookup(A189,'Courier Company - Invoice'!A:F,6,0),"NA")</f>
        <v>121003324005</v>
      </c>
      <c r="G189" s="1" t="str">
        <f>iferror(vlookup(F189,'Company X - Pincode Zones'!C:D,2,0),"NA")</f>
        <v>b</v>
      </c>
      <c r="H189" s="1" t="str">
        <f>iferror(vlookup(A189,'Courier Company - Invoice'!$A:$H,8,0),"NA")</f>
        <v>Forward charges</v>
      </c>
    </row>
    <row r="190" ht="15.75" customHeight="1">
      <c r="A190" s="1" t="s">
        <v>72</v>
      </c>
      <c r="B190" s="5" t="str">
        <f>iferror(vlookup(A190,'Courier Company - Invoice'!$A:$I,2,0),"NA")</f>
        <v>1091117613962</v>
      </c>
      <c r="C190" s="5">
        <v>8.90422381885E12</v>
      </c>
      <c r="D190" s="1" t="s">
        <v>150</v>
      </c>
      <c r="E190" s="1">
        <f>(iferror(vlookup(C190,'Company X - SKU Master'!$A$1:$B$67,2,0),"NA"))*D190</f>
        <v>240</v>
      </c>
      <c r="F190" s="1" t="str">
        <f>iferror(vlookup(A190,'Courier Company - Invoice'!A:F,6,0),"NA")</f>
        <v>121003324005</v>
      </c>
      <c r="G190" s="1" t="str">
        <f>iferror(vlookup(F190,'Company X - Pincode Zones'!C:D,2,0),"NA")</f>
        <v>b</v>
      </c>
      <c r="H190" s="1" t="str">
        <f>iferror(vlookup(A190,'Courier Company - Invoice'!$A:$H,8,0),"NA")</f>
        <v>Forward charges</v>
      </c>
    </row>
    <row r="191" ht="15.75" customHeight="1">
      <c r="A191" s="1" t="s">
        <v>73</v>
      </c>
      <c r="B191" s="5" t="str">
        <f>iferror(vlookup(A191,'Courier Company - Invoice'!$A:$I,2,0),"NA")</f>
        <v>1091117611501</v>
      </c>
      <c r="C191" s="5">
        <v>8.904223818706E12</v>
      </c>
      <c r="D191" s="1" t="s">
        <v>150</v>
      </c>
      <c r="E191" s="1">
        <f>(iferror(vlookup(C191,'Company X - SKU Master'!$A$1:$B$67,2,0),"NA"))*D191</f>
        <v>127</v>
      </c>
      <c r="F191" s="1" t="str">
        <f>iferror(vlookup(A191,'Courier Company - Invoice'!A:F,6,0),"NA")</f>
        <v>121003342014</v>
      </c>
      <c r="G191" s="1" t="str">
        <f>iferror(vlookup(F191,'Company X - Pincode Zones'!C:D,2,0),"NA")</f>
        <v>b</v>
      </c>
      <c r="H191" s="1" t="str">
        <f>iferror(vlookup(A191,'Courier Company - Invoice'!$A:$H,8,0),"NA")</f>
        <v>Forward charges</v>
      </c>
    </row>
    <row r="192" ht="15.75" customHeight="1">
      <c r="A192" s="1" t="s">
        <v>73</v>
      </c>
      <c r="B192" s="5" t="str">
        <f>iferror(vlookup(A192,'Courier Company - Invoice'!$A:$I,2,0),"NA")</f>
        <v>1091117611501</v>
      </c>
      <c r="C192" s="5">
        <v>8.904223818942E12</v>
      </c>
      <c r="D192" s="1" t="s">
        <v>150</v>
      </c>
      <c r="E192" s="1">
        <f>(iferror(vlookup(C192,'Company X - SKU Master'!$A$1:$B$67,2,0),"NA"))*D192</f>
        <v>133</v>
      </c>
      <c r="F192" s="1" t="str">
        <f>iferror(vlookup(A192,'Courier Company - Invoice'!A:F,6,0),"NA")</f>
        <v>121003342014</v>
      </c>
      <c r="G192" s="1" t="str">
        <f>iferror(vlookup(F192,'Company X - Pincode Zones'!C:D,2,0),"NA")</f>
        <v>b</v>
      </c>
      <c r="H192" s="1" t="str">
        <f>iferror(vlookup(A192,'Courier Company - Invoice'!$A:$H,8,0),"NA")</f>
        <v>Forward charges</v>
      </c>
    </row>
    <row r="193" ht="15.75" customHeight="1">
      <c r="A193" s="1" t="s">
        <v>73</v>
      </c>
      <c r="B193" s="5" t="str">
        <f>iferror(vlookup(A193,'Courier Company - Invoice'!$A:$I,2,0),"NA")</f>
        <v>1091117611501</v>
      </c>
      <c r="C193" s="5">
        <v>8.90422381885E12</v>
      </c>
      <c r="D193" s="1" t="s">
        <v>150</v>
      </c>
      <c r="E193" s="1">
        <f>(iferror(vlookup(C193,'Company X - SKU Master'!$A$1:$B$67,2,0),"NA"))*D193</f>
        <v>240</v>
      </c>
      <c r="F193" s="1" t="str">
        <f>iferror(vlookup(A193,'Courier Company - Invoice'!A:F,6,0),"NA")</f>
        <v>121003342014</v>
      </c>
      <c r="G193" s="1" t="str">
        <f>iferror(vlookup(F193,'Company X - Pincode Zones'!C:D,2,0),"NA")</f>
        <v>b</v>
      </c>
      <c r="H193" s="1" t="str">
        <f>iferror(vlookup(A193,'Courier Company - Invoice'!$A:$H,8,0),"NA")</f>
        <v>Forward charges</v>
      </c>
    </row>
    <row r="194" ht="15.75" customHeight="1">
      <c r="A194" s="1" t="s">
        <v>74</v>
      </c>
      <c r="B194" s="5" t="str">
        <f>iferror(vlookup(A194,'Courier Company - Invoice'!$A:$I,2,0),"NA")</f>
        <v>1091117438074</v>
      </c>
      <c r="C194" s="5">
        <v>8.904223818706E12</v>
      </c>
      <c r="D194" s="1" t="s">
        <v>150</v>
      </c>
      <c r="E194" s="1">
        <f>(iferror(vlookup(C194,'Company X - SKU Master'!$A$1:$B$67,2,0),"NA"))*D194</f>
        <v>127</v>
      </c>
      <c r="F194" s="1" t="str">
        <f>iferror(vlookup(A194,'Courier Company - Invoice'!A:F,6,0),"NA")</f>
        <v>121003302012</v>
      </c>
      <c r="G194" s="1" t="str">
        <f>iferror(vlookup(F194,'Company X - Pincode Zones'!C:D,2,0),"NA")</f>
        <v>b</v>
      </c>
      <c r="H194" s="1" t="str">
        <f>iferror(vlookup(A194,'Courier Company - Invoice'!$A:$H,8,0),"NA")</f>
        <v>Forward charges</v>
      </c>
    </row>
    <row r="195" ht="15.75" customHeight="1">
      <c r="A195" s="1" t="s">
        <v>74</v>
      </c>
      <c r="B195" s="5" t="str">
        <f>iferror(vlookup(A195,'Courier Company - Invoice'!$A:$I,2,0),"NA")</f>
        <v>1091117438074</v>
      </c>
      <c r="C195" s="5">
        <v>8.904223818942E12</v>
      </c>
      <c r="D195" s="1" t="s">
        <v>150</v>
      </c>
      <c r="E195" s="1">
        <f>(iferror(vlookup(C195,'Company X - SKU Master'!$A$1:$B$67,2,0),"NA"))*D195</f>
        <v>133</v>
      </c>
      <c r="F195" s="1" t="str">
        <f>iferror(vlookup(A195,'Courier Company - Invoice'!A:F,6,0),"NA")</f>
        <v>121003302012</v>
      </c>
      <c r="G195" s="1" t="str">
        <f>iferror(vlookup(F195,'Company X - Pincode Zones'!C:D,2,0),"NA")</f>
        <v>b</v>
      </c>
      <c r="H195" s="1" t="str">
        <f>iferror(vlookup(A195,'Courier Company - Invoice'!$A:$H,8,0),"NA")</f>
        <v>Forward charges</v>
      </c>
    </row>
    <row r="196" ht="15.75" customHeight="1">
      <c r="A196" s="1" t="s">
        <v>74</v>
      </c>
      <c r="B196" s="5" t="str">
        <f>iferror(vlookup(A196,'Courier Company - Invoice'!$A:$I,2,0),"NA")</f>
        <v>1091117438074</v>
      </c>
      <c r="C196" s="5">
        <v>8.90422381885E12</v>
      </c>
      <c r="D196" s="1" t="s">
        <v>150</v>
      </c>
      <c r="E196" s="1">
        <f>(iferror(vlookup(C196,'Company X - SKU Master'!$A$1:$B$67,2,0),"NA"))*D196</f>
        <v>240</v>
      </c>
      <c r="F196" s="1" t="str">
        <f>iferror(vlookup(A196,'Courier Company - Invoice'!A:F,6,0),"NA")</f>
        <v>121003302012</v>
      </c>
      <c r="G196" s="1" t="str">
        <f>iferror(vlookup(F196,'Company X - Pincode Zones'!C:D,2,0),"NA")</f>
        <v>b</v>
      </c>
      <c r="H196" s="1" t="str">
        <f>iferror(vlookup(A196,'Courier Company - Invoice'!$A:$H,8,0),"NA")</f>
        <v>Forward charges</v>
      </c>
    </row>
    <row r="197" ht="15.75" customHeight="1">
      <c r="A197" s="1" t="s">
        <v>75</v>
      </c>
      <c r="B197" s="5" t="str">
        <f>iferror(vlookup(A197,'Courier Company - Invoice'!$A:$I,2,0),"NA")</f>
        <v>1091117437890</v>
      </c>
      <c r="C197" s="5">
        <v>8.904223818706E12</v>
      </c>
      <c r="D197" s="1" t="s">
        <v>150</v>
      </c>
      <c r="E197" s="1">
        <f>(iferror(vlookup(C197,'Company X - SKU Master'!$A$1:$B$67,2,0),"NA"))*D197</f>
        <v>127</v>
      </c>
      <c r="F197" s="1" t="str">
        <f>iferror(vlookup(A197,'Courier Company - Invoice'!A:F,6,0),"NA")</f>
        <v>121003302031</v>
      </c>
      <c r="G197" s="1" t="str">
        <f>iferror(vlookup(F197,'Company X - Pincode Zones'!C:D,2,0),"NA")</f>
        <v>b</v>
      </c>
      <c r="H197" s="1" t="str">
        <f>iferror(vlookup(A197,'Courier Company - Invoice'!$A:$H,8,0),"NA")</f>
        <v>Forward charges</v>
      </c>
    </row>
    <row r="198" ht="15.75" customHeight="1">
      <c r="A198" s="1" t="s">
        <v>75</v>
      </c>
      <c r="B198" s="5" t="str">
        <f>iferror(vlookup(A198,'Courier Company - Invoice'!$A:$I,2,0),"NA")</f>
        <v>1091117437890</v>
      </c>
      <c r="C198" s="5">
        <v>8.904223818942E12</v>
      </c>
      <c r="D198" s="1" t="s">
        <v>150</v>
      </c>
      <c r="E198" s="1">
        <f>(iferror(vlookup(C198,'Company X - SKU Master'!$A$1:$B$67,2,0),"NA"))*D198</f>
        <v>133</v>
      </c>
      <c r="F198" s="1" t="str">
        <f>iferror(vlookup(A198,'Courier Company - Invoice'!A:F,6,0),"NA")</f>
        <v>121003302031</v>
      </c>
      <c r="G198" s="1" t="str">
        <f>iferror(vlookup(F198,'Company X - Pincode Zones'!C:D,2,0),"NA")</f>
        <v>b</v>
      </c>
      <c r="H198" s="1" t="str">
        <f>iferror(vlookup(A198,'Courier Company - Invoice'!$A:$H,8,0),"NA")</f>
        <v>Forward charges</v>
      </c>
    </row>
    <row r="199" ht="15.75" customHeight="1">
      <c r="A199" s="1" t="s">
        <v>75</v>
      </c>
      <c r="B199" s="5" t="str">
        <f>iferror(vlookup(A199,'Courier Company - Invoice'!$A:$I,2,0),"NA")</f>
        <v>1091117437890</v>
      </c>
      <c r="C199" s="5">
        <v>8.90422381885E12</v>
      </c>
      <c r="D199" s="1" t="s">
        <v>150</v>
      </c>
      <c r="E199" s="1">
        <f>(iferror(vlookup(C199,'Company X - SKU Master'!$A$1:$B$67,2,0),"NA"))*D199</f>
        <v>240</v>
      </c>
      <c r="F199" s="1" t="str">
        <f>iferror(vlookup(A199,'Courier Company - Invoice'!A:F,6,0),"NA")</f>
        <v>121003302031</v>
      </c>
      <c r="G199" s="1" t="str">
        <f>iferror(vlookup(F199,'Company X - Pincode Zones'!C:D,2,0),"NA")</f>
        <v>b</v>
      </c>
      <c r="H199" s="1" t="str">
        <f>iferror(vlookup(A199,'Courier Company - Invoice'!$A:$H,8,0),"NA")</f>
        <v>Forward charges</v>
      </c>
    </row>
    <row r="200" ht="15.75" customHeight="1">
      <c r="A200" s="1" t="s">
        <v>76</v>
      </c>
      <c r="B200" s="5" t="str">
        <f>iferror(vlookup(A200,'Courier Company - Invoice'!$A:$I,2,0),"NA")</f>
        <v>1091117437864</v>
      </c>
      <c r="C200" s="5">
        <v>8.904223819338E12</v>
      </c>
      <c r="D200" s="1" t="s">
        <v>150</v>
      </c>
      <c r="E200" s="1">
        <f>(iferror(vlookup(C200,'Company X - SKU Master'!$A$1:$B$67,2,0),"NA"))*D200</f>
        <v>600</v>
      </c>
      <c r="F200" s="1" t="str">
        <f>iferror(vlookup(A200,'Courier Company - Invoice'!A:F,6,0),"NA")</f>
        <v>121003334001</v>
      </c>
      <c r="G200" s="1" t="str">
        <f>iferror(vlookup(F200,'Company X - Pincode Zones'!C:D,2,0),"NA")</f>
        <v>b</v>
      </c>
      <c r="H200" s="1" t="str">
        <f>iferror(vlookup(A200,'Courier Company - Invoice'!$A:$H,8,0),"NA")</f>
        <v>Forward charges</v>
      </c>
    </row>
    <row r="201" ht="15.75" customHeight="1">
      <c r="A201" s="1" t="s">
        <v>77</v>
      </c>
      <c r="B201" s="5" t="str">
        <f>iferror(vlookup(A201,'Courier Company - Invoice'!$A:$I,2,0),"NA")</f>
        <v>1091117437680</v>
      </c>
      <c r="C201" s="5">
        <v>8.904223817273E12</v>
      </c>
      <c r="D201" s="1" t="s">
        <v>152</v>
      </c>
      <c r="E201" s="1">
        <f>(iferror(vlookup(C201,'Company X - SKU Master'!$A$1:$B$67,2,0),"NA"))*D201</f>
        <v>130</v>
      </c>
      <c r="F201" s="1" t="str">
        <f>iferror(vlookup(A201,'Courier Company - Invoice'!A:F,6,0),"NA")</f>
        <v>121003335001</v>
      </c>
      <c r="G201" s="1" t="str">
        <f>iferror(vlookup(F201,'Company X - Pincode Zones'!C:D,2,0),"NA")</f>
        <v>b</v>
      </c>
      <c r="H201" s="1" t="str">
        <f>iferror(vlookup(A201,'Courier Company - Invoice'!$A:$H,8,0),"NA")</f>
        <v>Forward charges</v>
      </c>
    </row>
    <row r="202" ht="15.75" customHeight="1">
      <c r="A202" s="1" t="s">
        <v>77</v>
      </c>
      <c r="B202" s="5" t="str">
        <f>iferror(vlookup(A202,'Courier Company - Invoice'!$A:$I,2,0),"NA")</f>
        <v>1091117437680</v>
      </c>
      <c r="C202" s="5">
        <v>8.904223815866E12</v>
      </c>
      <c r="D202" s="1" t="s">
        <v>152</v>
      </c>
      <c r="E202" s="1">
        <f>(iferror(vlookup(C202,'Company X - SKU Master'!$A$1:$B$67,2,0),"NA"))*D202</f>
        <v>226</v>
      </c>
      <c r="F202" s="1" t="str">
        <f>iferror(vlookup(A202,'Courier Company - Invoice'!A:F,6,0),"NA")</f>
        <v>121003335001</v>
      </c>
      <c r="G202" s="1" t="str">
        <f>iferror(vlookup(F202,'Company X - Pincode Zones'!C:D,2,0),"NA")</f>
        <v>b</v>
      </c>
      <c r="H202" s="1" t="str">
        <f>iferror(vlookup(A202,'Courier Company - Invoice'!$A:$H,8,0),"NA")</f>
        <v>Forward charges</v>
      </c>
    </row>
    <row r="203" ht="15.75" customHeight="1">
      <c r="A203" s="1" t="s">
        <v>77</v>
      </c>
      <c r="B203" s="5" t="str">
        <f>iferror(vlookup(A203,'Courier Company - Invoice'!$A:$I,2,0),"NA")</f>
        <v>1091117437680</v>
      </c>
      <c r="C203" s="5">
        <v>8.904223815859E12</v>
      </c>
      <c r="D203" s="1" t="s">
        <v>150</v>
      </c>
      <c r="E203" s="1">
        <f>(iferror(vlookup(C203,'Company X - SKU Master'!$A$1:$B$67,2,0),"NA"))*D203</f>
        <v>165</v>
      </c>
      <c r="F203" s="1" t="str">
        <f>iferror(vlookup(A203,'Courier Company - Invoice'!A:F,6,0),"NA")</f>
        <v>121003335001</v>
      </c>
      <c r="G203" s="1" t="str">
        <f>iferror(vlookup(F203,'Company X - Pincode Zones'!C:D,2,0),"NA")</f>
        <v>b</v>
      </c>
      <c r="H203" s="1" t="str">
        <f>iferror(vlookup(A203,'Courier Company - Invoice'!$A:$H,8,0),"NA")</f>
        <v>Forward charges</v>
      </c>
    </row>
    <row r="204" ht="15.75" customHeight="1">
      <c r="A204" s="1" t="s">
        <v>77</v>
      </c>
      <c r="B204" s="5" t="str">
        <f>iferror(vlookup(A204,'Courier Company - Invoice'!$A:$I,2,0),"NA")</f>
        <v>1091117437680</v>
      </c>
      <c r="C204" s="5">
        <v>8.904223815682E12</v>
      </c>
      <c r="D204" s="1" t="s">
        <v>150</v>
      </c>
      <c r="E204" s="1">
        <f>(iferror(vlookup(C204,'Company X - SKU Master'!$A$1:$B$67,2,0),"NA"))*D204</f>
        <v>210</v>
      </c>
      <c r="F204" s="1" t="str">
        <f>iferror(vlookup(A204,'Courier Company - Invoice'!A:F,6,0),"NA")</f>
        <v>121003335001</v>
      </c>
      <c r="G204" s="1" t="str">
        <f>iferror(vlookup(F204,'Company X - Pincode Zones'!C:D,2,0),"NA")</f>
        <v>b</v>
      </c>
      <c r="H204" s="1" t="str">
        <f>iferror(vlookup(A204,'Courier Company - Invoice'!$A:$H,8,0),"NA")</f>
        <v>Forward charges</v>
      </c>
    </row>
    <row r="205" ht="15.75" customHeight="1">
      <c r="A205" s="1" t="s">
        <v>78</v>
      </c>
      <c r="B205" s="5" t="str">
        <f>iferror(vlookup(A205,'Courier Company - Invoice'!$A:$I,2,0),"NA")</f>
        <v>1091117437293</v>
      </c>
      <c r="C205" s="5">
        <v>8.904223816214E12</v>
      </c>
      <c r="D205" s="1" t="s">
        <v>150</v>
      </c>
      <c r="E205" s="1">
        <f>(iferror(vlookup(C205,'Company X - SKU Master'!$A$1:$B$67,2,0),"NA"))*D205</f>
        <v>120</v>
      </c>
      <c r="F205" s="1" t="str">
        <f>iferror(vlookup(A205,'Courier Company - Invoice'!A:F,6,0),"NA")</f>
        <v>121003342012</v>
      </c>
      <c r="G205" s="1" t="str">
        <f>iferror(vlookup(F205,'Company X - Pincode Zones'!C:D,2,0),"NA")</f>
        <v>b</v>
      </c>
      <c r="H205" s="1" t="str">
        <f>iferror(vlookup(A205,'Courier Company - Invoice'!$A:$H,8,0),"NA")</f>
        <v>Forward charges</v>
      </c>
    </row>
    <row r="206" ht="15.75" customHeight="1">
      <c r="A206" s="1" t="s">
        <v>78</v>
      </c>
      <c r="B206" s="5" t="str">
        <f>iferror(vlookup(A206,'Courier Company - Invoice'!$A:$I,2,0),"NA")</f>
        <v>1091117437293</v>
      </c>
      <c r="C206" s="5">
        <v>8.904223818874E12</v>
      </c>
      <c r="D206" s="1" t="s">
        <v>150</v>
      </c>
      <c r="E206" s="1">
        <f>(iferror(vlookup(C206,'Company X - SKU Master'!$A$1:$B$67,2,0),"NA"))*D206</f>
        <v>100</v>
      </c>
      <c r="F206" s="1" t="str">
        <f>iferror(vlookup(A206,'Courier Company - Invoice'!A:F,6,0),"NA")</f>
        <v>121003342012</v>
      </c>
      <c r="G206" s="1" t="str">
        <f>iferror(vlookup(F206,'Company X - Pincode Zones'!C:D,2,0),"NA")</f>
        <v>b</v>
      </c>
      <c r="H206" s="1" t="str">
        <f>iferror(vlookup(A206,'Courier Company - Invoice'!$A:$H,8,0),"NA")</f>
        <v>Forward charges</v>
      </c>
    </row>
    <row r="207" ht="15.75" customHeight="1">
      <c r="A207" s="1" t="s">
        <v>79</v>
      </c>
      <c r="B207" s="5" t="str">
        <f>iferror(vlookup(A207,'Courier Company - Invoice'!$A:$I,2,0),"NA")</f>
        <v>1091117437035</v>
      </c>
      <c r="C207" s="5">
        <v>8.904223818706E12</v>
      </c>
      <c r="D207" s="1" t="s">
        <v>150</v>
      </c>
      <c r="E207" s="1">
        <f>(iferror(vlookup(C207,'Company X - SKU Master'!$A$1:$B$67,2,0),"NA"))*D207</f>
        <v>127</v>
      </c>
      <c r="F207" s="1" t="str">
        <f>iferror(vlookup(A207,'Courier Company - Invoice'!A:F,6,0),"NA")</f>
        <v>121003303903</v>
      </c>
      <c r="G207" s="1" t="str">
        <f>iferror(vlookup(F207,'Company X - Pincode Zones'!C:D,2,0),"NA")</f>
        <v>b</v>
      </c>
      <c r="H207" s="1" t="str">
        <f>iferror(vlookup(A207,'Courier Company - Invoice'!$A:$H,8,0),"NA")</f>
        <v>Forward charges</v>
      </c>
    </row>
    <row r="208" ht="15.75" customHeight="1">
      <c r="A208" s="1" t="s">
        <v>79</v>
      </c>
      <c r="B208" s="5" t="str">
        <f>iferror(vlookup(A208,'Courier Company - Invoice'!$A:$I,2,0),"NA")</f>
        <v>1091117437035</v>
      </c>
      <c r="C208" s="5">
        <v>8.904223818942E12</v>
      </c>
      <c r="D208" s="1" t="s">
        <v>150</v>
      </c>
      <c r="E208" s="1">
        <f>(iferror(vlookup(C208,'Company X - SKU Master'!$A$1:$B$67,2,0),"NA"))*D208</f>
        <v>133</v>
      </c>
      <c r="F208" s="1" t="str">
        <f>iferror(vlookup(A208,'Courier Company - Invoice'!A:F,6,0),"NA")</f>
        <v>121003303903</v>
      </c>
      <c r="G208" s="1" t="str">
        <f>iferror(vlookup(F208,'Company X - Pincode Zones'!C:D,2,0),"NA")</f>
        <v>b</v>
      </c>
      <c r="H208" s="1" t="str">
        <f>iferror(vlookup(A208,'Courier Company - Invoice'!$A:$H,8,0),"NA")</f>
        <v>Forward charges</v>
      </c>
    </row>
    <row r="209" ht="15.75" customHeight="1">
      <c r="A209" s="1" t="s">
        <v>79</v>
      </c>
      <c r="B209" s="5" t="str">
        <f>iferror(vlookup(A209,'Courier Company - Invoice'!$A:$I,2,0),"NA")</f>
        <v>1091117437035</v>
      </c>
      <c r="C209" s="5">
        <v>8.90422381885E12</v>
      </c>
      <c r="D209" s="1" t="s">
        <v>150</v>
      </c>
      <c r="E209" s="1">
        <f>(iferror(vlookup(C209,'Company X - SKU Master'!$A$1:$B$67,2,0),"NA"))*D209</f>
        <v>240</v>
      </c>
      <c r="F209" s="1" t="str">
        <f>iferror(vlookup(A209,'Courier Company - Invoice'!A:F,6,0),"NA")</f>
        <v>121003303903</v>
      </c>
      <c r="G209" s="1" t="str">
        <f>iferror(vlookup(F209,'Company X - Pincode Zones'!C:D,2,0),"NA")</f>
        <v>b</v>
      </c>
      <c r="H209" s="1" t="str">
        <f>iferror(vlookup(A209,'Courier Company - Invoice'!$A:$H,8,0),"NA")</f>
        <v>Forward charges</v>
      </c>
    </row>
    <row r="210" ht="15.75" customHeight="1">
      <c r="A210" s="1" t="s">
        <v>80</v>
      </c>
      <c r="B210" s="5" t="str">
        <f>iferror(vlookup(A210,'Courier Company - Invoice'!$A:$I,2,0),"NA")</f>
        <v>1091117437050</v>
      </c>
      <c r="C210" s="5">
        <v>8.904223818614E12</v>
      </c>
      <c r="D210" s="1" t="s">
        <v>150</v>
      </c>
      <c r="E210" s="1">
        <f>(iferror(vlookup(C210,'Company X - SKU Master'!$A$1:$B$67,2,0),"NA"))*D210</f>
        <v>65</v>
      </c>
      <c r="F210" s="1" t="str">
        <f>iferror(vlookup(A210,'Courier Company - Invoice'!A:F,6,0),"NA")</f>
        <v>121003226010</v>
      </c>
      <c r="G210" s="1" t="str">
        <f>iferror(vlookup(F210,'Company X - Pincode Zones'!C:D,2,0),"NA")</f>
        <v>b</v>
      </c>
      <c r="H210" s="1" t="str">
        <f>iferror(vlookup(A210,'Courier Company - Invoice'!$A:$H,8,0),"NA")</f>
        <v>Forward charges</v>
      </c>
    </row>
    <row r="211" ht="15.75" customHeight="1">
      <c r="A211" s="1" t="s">
        <v>80</v>
      </c>
      <c r="B211" s="5" t="str">
        <f>iferror(vlookup(A211,'Courier Company - Invoice'!$A:$I,2,0),"NA")</f>
        <v>1091117437050</v>
      </c>
      <c r="C211" s="5">
        <v>8.904223815866E12</v>
      </c>
      <c r="D211" s="1" t="s">
        <v>150</v>
      </c>
      <c r="E211" s="1">
        <f>(iferror(vlookup(C211,'Company X - SKU Master'!$A$1:$B$67,2,0),"NA"))*D211</f>
        <v>113</v>
      </c>
      <c r="F211" s="1" t="str">
        <f>iferror(vlookup(A211,'Courier Company - Invoice'!A:F,6,0),"NA")</f>
        <v>121003226010</v>
      </c>
      <c r="G211" s="1" t="str">
        <f>iferror(vlookup(F211,'Company X - Pincode Zones'!C:D,2,0),"NA")</f>
        <v>b</v>
      </c>
      <c r="H211" s="1" t="str">
        <f>iferror(vlookup(A211,'Courier Company - Invoice'!$A:$H,8,0),"NA")</f>
        <v>Forward charges</v>
      </c>
    </row>
    <row r="212" ht="15.75" customHeight="1">
      <c r="A212" s="1" t="s">
        <v>80</v>
      </c>
      <c r="B212" s="5" t="str">
        <f>iferror(vlookup(A212,'Courier Company - Invoice'!$A:$I,2,0),"NA")</f>
        <v>1091117437050</v>
      </c>
      <c r="C212" s="5">
        <v>8.904223815859E12</v>
      </c>
      <c r="D212" s="1" t="s">
        <v>150</v>
      </c>
      <c r="E212" s="1">
        <f>(iferror(vlookup(C212,'Company X - SKU Master'!$A$1:$B$67,2,0),"NA"))*D212</f>
        <v>165</v>
      </c>
      <c r="F212" s="1" t="str">
        <f>iferror(vlookup(A212,'Courier Company - Invoice'!A:F,6,0),"NA")</f>
        <v>121003226010</v>
      </c>
      <c r="G212" s="1" t="str">
        <f>iferror(vlookup(F212,'Company X - Pincode Zones'!C:D,2,0),"NA")</f>
        <v>b</v>
      </c>
      <c r="H212" s="1" t="str">
        <f>iferror(vlookup(A212,'Courier Company - Invoice'!$A:$H,8,0),"NA")</f>
        <v>Forward charges</v>
      </c>
    </row>
    <row r="213" ht="15.75" customHeight="1">
      <c r="A213" s="1" t="s">
        <v>80</v>
      </c>
      <c r="B213" s="5" t="str">
        <f>iferror(vlookup(A213,'Courier Company - Invoice'!$A:$I,2,0),"NA")</f>
        <v>1091117437050</v>
      </c>
      <c r="C213" s="5">
        <v>8.904223817334E12</v>
      </c>
      <c r="D213" s="1" t="s">
        <v>150</v>
      </c>
      <c r="E213" s="1">
        <f>(iferror(vlookup(C213,'Company X - SKU Master'!$A$1:$B$67,2,0),"NA"))*D213</f>
        <v>170</v>
      </c>
      <c r="F213" s="1" t="str">
        <f>iferror(vlookup(A213,'Courier Company - Invoice'!A:F,6,0),"NA")</f>
        <v>121003226010</v>
      </c>
      <c r="G213" s="1" t="str">
        <f>iferror(vlookup(F213,'Company X - Pincode Zones'!C:D,2,0),"NA")</f>
        <v>b</v>
      </c>
      <c r="H213" s="1" t="str">
        <f>iferror(vlookup(A213,'Courier Company - Invoice'!$A:$H,8,0),"NA")</f>
        <v>Forward charges</v>
      </c>
    </row>
    <row r="214" ht="15.75" customHeight="1">
      <c r="A214" s="1" t="s">
        <v>80</v>
      </c>
      <c r="B214" s="5" t="str">
        <f>iferror(vlookup(A214,'Courier Company - Invoice'!$A:$I,2,0),"NA")</f>
        <v>1091117437050</v>
      </c>
      <c r="C214" s="5" t="s">
        <v>159</v>
      </c>
      <c r="D214" s="1" t="s">
        <v>150</v>
      </c>
      <c r="E214" s="1">
        <f>(iferror(vlookup(C214,'Company X - SKU Master'!$A$1:$B$67,2,0),"NA"))*D214</f>
        <v>500</v>
      </c>
      <c r="F214" s="1" t="str">
        <f>iferror(vlookup(A214,'Courier Company - Invoice'!A:F,6,0),"NA")</f>
        <v>121003226010</v>
      </c>
      <c r="G214" s="1" t="str">
        <f>iferror(vlookup(F214,'Company X - Pincode Zones'!C:D,2,0),"NA")</f>
        <v>b</v>
      </c>
      <c r="H214" s="1" t="str">
        <f>iferror(vlookup(A214,'Courier Company - Invoice'!$A:$H,8,0),"NA")</f>
        <v>Forward charges</v>
      </c>
    </row>
    <row r="215" ht="15.75" customHeight="1">
      <c r="A215" s="1" t="s">
        <v>80</v>
      </c>
      <c r="B215" s="5" t="str">
        <f>iferror(vlookup(A215,'Courier Company - Invoice'!$A:$I,2,0),"NA")</f>
        <v>1091117437050</v>
      </c>
      <c r="C215" s="5">
        <v>8.904223819369E12</v>
      </c>
      <c r="D215" s="1" t="s">
        <v>150</v>
      </c>
      <c r="E215" s="1">
        <f>(iferror(vlookup(C215,'Company X - SKU Master'!$A$1:$B$67,2,0),"NA"))*D215</f>
        <v>170</v>
      </c>
      <c r="F215" s="1" t="str">
        <f>iferror(vlookup(A215,'Courier Company - Invoice'!A:F,6,0),"NA")</f>
        <v>121003226010</v>
      </c>
      <c r="G215" s="1" t="str">
        <f>iferror(vlookup(F215,'Company X - Pincode Zones'!C:D,2,0),"NA")</f>
        <v>b</v>
      </c>
      <c r="H215" s="1" t="str">
        <f>iferror(vlookup(A215,'Courier Company - Invoice'!$A:$H,8,0),"NA")</f>
        <v>Forward charges</v>
      </c>
    </row>
    <row r="216" ht="15.75" customHeight="1">
      <c r="A216" s="1" t="s">
        <v>81</v>
      </c>
      <c r="B216" s="5" t="str">
        <f>iferror(vlookup(A216,'Courier Company - Invoice'!$A:$I,2,0),"NA")</f>
        <v>1091117436652</v>
      </c>
      <c r="C216" s="5">
        <v>8.904223818706E12</v>
      </c>
      <c r="D216" s="1" t="s">
        <v>150</v>
      </c>
      <c r="E216" s="1">
        <f>(iferror(vlookup(C216,'Company X - SKU Master'!$A$1:$B$67,2,0),"NA"))*D216</f>
        <v>127</v>
      </c>
      <c r="F216" s="1" t="str">
        <f>iferror(vlookup(A216,'Courier Company - Invoice'!A:F,6,0),"NA")</f>
        <v>121003175101</v>
      </c>
      <c r="G216" s="1" t="str">
        <f>iferror(vlookup(F216,'Company X - Pincode Zones'!C:D,2,0),"NA")</f>
        <v>e</v>
      </c>
      <c r="H216" s="1" t="str">
        <f>iferror(vlookup(A216,'Courier Company - Invoice'!$A:$H,8,0),"NA")</f>
        <v>Forward charges</v>
      </c>
    </row>
    <row r="217" ht="15.75" customHeight="1">
      <c r="A217" s="1" t="s">
        <v>81</v>
      </c>
      <c r="B217" s="5" t="str">
        <f>iferror(vlookup(A217,'Courier Company - Invoice'!$A:$I,2,0),"NA")</f>
        <v>1091117436652</v>
      </c>
      <c r="C217" s="5">
        <v>8.904223818942E12</v>
      </c>
      <c r="D217" s="1" t="s">
        <v>150</v>
      </c>
      <c r="E217" s="1">
        <f>(iferror(vlookup(C217,'Company X - SKU Master'!$A$1:$B$67,2,0),"NA"))*D217</f>
        <v>133</v>
      </c>
      <c r="F217" s="1" t="str">
        <f>iferror(vlookup(A217,'Courier Company - Invoice'!A:F,6,0),"NA")</f>
        <v>121003175101</v>
      </c>
      <c r="G217" s="1" t="str">
        <f>iferror(vlookup(F217,'Company X - Pincode Zones'!C:D,2,0),"NA")</f>
        <v>e</v>
      </c>
      <c r="H217" s="1" t="str">
        <f>iferror(vlookup(A217,'Courier Company - Invoice'!$A:$H,8,0),"NA")</f>
        <v>Forward charges</v>
      </c>
    </row>
    <row r="218" ht="15.75" customHeight="1">
      <c r="A218" s="1" t="s">
        <v>81</v>
      </c>
      <c r="B218" s="5" t="str">
        <f>iferror(vlookup(A218,'Courier Company - Invoice'!$A:$I,2,0),"NA")</f>
        <v>1091117436652</v>
      </c>
      <c r="C218" s="5">
        <v>8.90422381885E12</v>
      </c>
      <c r="D218" s="1" t="s">
        <v>150</v>
      </c>
      <c r="E218" s="1">
        <f>(iferror(vlookup(C218,'Company X - SKU Master'!$A$1:$B$67,2,0),"NA"))*D218</f>
        <v>240</v>
      </c>
      <c r="F218" s="1" t="str">
        <f>iferror(vlookup(A218,'Courier Company - Invoice'!A:F,6,0),"NA")</f>
        <v>121003175101</v>
      </c>
      <c r="G218" s="1" t="str">
        <f>iferror(vlookup(F218,'Company X - Pincode Zones'!C:D,2,0),"NA")</f>
        <v>e</v>
      </c>
      <c r="H218" s="1" t="str">
        <f>iferror(vlookup(A218,'Courier Company - Invoice'!$A:$H,8,0),"NA")</f>
        <v>Forward charges</v>
      </c>
    </row>
    <row r="219" ht="15.75" customHeight="1">
      <c r="A219" s="1" t="s">
        <v>82</v>
      </c>
      <c r="B219" s="5" t="str">
        <f>iferror(vlookup(A219,'Courier Company - Invoice'!$A:$I,2,0),"NA")</f>
        <v>1091117436464</v>
      </c>
      <c r="C219" s="5">
        <v>8.904223819468E12</v>
      </c>
      <c r="D219" s="1" t="s">
        <v>152</v>
      </c>
      <c r="E219" s="1">
        <f>(iferror(vlookup(C219,'Company X - SKU Master'!$A$1:$B$67,2,0),"NA"))*D219</f>
        <v>480</v>
      </c>
      <c r="F219" s="1" t="str">
        <f>iferror(vlookup(A219,'Courier Company - Invoice'!A:F,6,0),"NA")</f>
        <v>121003416010</v>
      </c>
      <c r="G219" s="1" t="str">
        <f>iferror(vlookup(F219,'Company X - Pincode Zones'!C:D,2,0),"NA")</f>
        <v>d</v>
      </c>
      <c r="H219" s="1" t="str">
        <f>iferror(vlookup(A219,'Courier Company - Invoice'!$A:$H,8,0),"NA")</f>
        <v>Forward charges</v>
      </c>
    </row>
    <row r="220" ht="15.75" customHeight="1">
      <c r="A220" s="1" t="s">
        <v>82</v>
      </c>
      <c r="B220" s="5" t="str">
        <f>iferror(vlookup(A220,'Courier Company - Invoice'!$A:$I,2,0),"NA")</f>
        <v>1091117436464</v>
      </c>
      <c r="C220" s="5">
        <v>8.904223818706E12</v>
      </c>
      <c r="D220" s="1" t="s">
        <v>152</v>
      </c>
      <c r="E220" s="1">
        <f>(iferror(vlookup(C220,'Company X - SKU Master'!$A$1:$B$67,2,0),"NA"))*D220</f>
        <v>254</v>
      </c>
      <c r="F220" s="1" t="str">
        <f>iferror(vlookup(A220,'Courier Company - Invoice'!A:F,6,0),"NA")</f>
        <v>121003416010</v>
      </c>
      <c r="G220" s="1" t="str">
        <f>iferror(vlookup(F220,'Company X - Pincode Zones'!C:D,2,0),"NA")</f>
        <v>d</v>
      </c>
      <c r="H220" s="1" t="str">
        <f>iferror(vlookup(A220,'Courier Company - Invoice'!$A:$H,8,0),"NA")</f>
        <v>Forward charges</v>
      </c>
    </row>
    <row r="221" ht="15.75" customHeight="1">
      <c r="A221" s="1" t="s">
        <v>83</v>
      </c>
      <c r="B221" s="5" t="str">
        <f>iferror(vlookup(A221,'Courier Company - Invoice'!$A:$I,2,0),"NA")</f>
        <v>1091117436383</v>
      </c>
      <c r="C221" s="5">
        <v>8.904223818706E12</v>
      </c>
      <c r="D221" s="1" t="s">
        <v>150</v>
      </c>
      <c r="E221" s="1">
        <f>(iferror(vlookup(C221,'Company X - SKU Master'!$A$1:$B$67,2,0),"NA"))*D221</f>
        <v>127</v>
      </c>
      <c r="F221" s="1" t="str">
        <f>iferror(vlookup(A221,'Courier Company - Invoice'!A:F,6,0),"NA")</f>
        <v>121003208002</v>
      </c>
      <c r="G221" s="1" t="str">
        <f>iferror(vlookup(F221,'Company X - Pincode Zones'!C:D,2,0),"NA")</f>
        <v>b</v>
      </c>
      <c r="H221" s="1" t="str">
        <f>iferror(vlookup(A221,'Courier Company - Invoice'!$A:$H,8,0),"NA")</f>
        <v>Forward charges</v>
      </c>
    </row>
    <row r="222" ht="15.75" customHeight="1">
      <c r="A222" s="1" t="s">
        <v>83</v>
      </c>
      <c r="B222" s="5" t="str">
        <f>iferror(vlookup(A222,'Courier Company - Invoice'!$A:$I,2,0),"NA")</f>
        <v>1091117436383</v>
      </c>
      <c r="C222" s="5">
        <v>8.90422381885E12</v>
      </c>
      <c r="D222" s="1" t="s">
        <v>150</v>
      </c>
      <c r="E222" s="1">
        <f>(iferror(vlookup(C222,'Company X - SKU Master'!$A$1:$B$67,2,0),"NA"))*D222</f>
        <v>240</v>
      </c>
      <c r="F222" s="1" t="str">
        <f>iferror(vlookup(A222,'Courier Company - Invoice'!A:F,6,0),"NA")</f>
        <v>121003208002</v>
      </c>
      <c r="G222" s="1" t="str">
        <f>iferror(vlookup(F222,'Company X - Pincode Zones'!C:D,2,0),"NA")</f>
        <v>b</v>
      </c>
      <c r="H222" s="1" t="str">
        <f>iferror(vlookup(A222,'Courier Company - Invoice'!$A:$H,8,0),"NA")</f>
        <v>Forward charges</v>
      </c>
    </row>
    <row r="223" ht="15.75" customHeight="1">
      <c r="A223" s="1" t="s">
        <v>83</v>
      </c>
      <c r="B223" s="5" t="str">
        <f>iferror(vlookup(A223,'Courier Company - Invoice'!$A:$I,2,0),"NA")</f>
        <v>1091117436383</v>
      </c>
      <c r="C223" s="5">
        <v>8.904223819468E12</v>
      </c>
      <c r="D223" s="1" t="s">
        <v>150</v>
      </c>
      <c r="E223" s="1">
        <f>(iferror(vlookup(C223,'Company X - SKU Master'!$A$1:$B$67,2,0),"NA"))*D223</f>
        <v>240</v>
      </c>
      <c r="F223" s="1" t="str">
        <f>iferror(vlookup(A223,'Courier Company - Invoice'!A:F,6,0),"NA")</f>
        <v>121003208002</v>
      </c>
      <c r="G223" s="1" t="str">
        <f>iferror(vlookup(F223,'Company X - Pincode Zones'!C:D,2,0),"NA")</f>
        <v>b</v>
      </c>
      <c r="H223" s="1" t="str">
        <f>iferror(vlookup(A223,'Courier Company - Invoice'!$A:$H,8,0),"NA")</f>
        <v>Forward charges</v>
      </c>
    </row>
    <row r="224" ht="15.75" customHeight="1">
      <c r="A224" s="1" t="s">
        <v>84</v>
      </c>
      <c r="B224" s="5" t="str">
        <f>iferror(vlookup(A224,'Courier Company - Invoice'!$A:$I,2,0),"NA")</f>
        <v>1091117436346</v>
      </c>
      <c r="C224" s="5">
        <v>8.904223818706E12</v>
      </c>
      <c r="D224" s="1" t="s">
        <v>150</v>
      </c>
      <c r="E224" s="1">
        <f>(iferror(vlookup(C224,'Company X - SKU Master'!$A$1:$B$67,2,0),"NA"))*D224</f>
        <v>127</v>
      </c>
      <c r="F224" s="1" t="str">
        <f>iferror(vlookup(A224,'Courier Company - Invoice'!A:F,6,0),"NA")</f>
        <v>121003335001</v>
      </c>
      <c r="G224" s="1" t="str">
        <f>iferror(vlookup(F224,'Company X - Pincode Zones'!C:D,2,0),"NA")</f>
        <v>b</v>
      </c>
      <c r="H224" s="1" t="str">
        <f>iferror(vlookup(A224,'Courier Company - Invoice'!$A:$H,8,0),"NA")</f>
        <v>Forward charges</v>
      </c>
    </row>
    <row r="225" ht="15.75" customHeight="1">
      <c r="A225" s="1" t="s">
        <v>84</v>
      </c>
      <c r="B225" s="5" t="str">
        <f>iferror(vlookup(A225,'Courier Company - Invoice'!$A:$I,2,0),"NA")</f>
        <v>1091117436346</v>
      </c>
      <c r="C225" s="5">
        <v>8.904223818942E12</v>
      </c>
      <c r="D225" s="1" t="s">
        <v>150</v>
      </c>
      <c r="E225" s="1">
        <f>(iferror(vlookup(C225,'Company X - SKU Master'!$A$1:$B$67,2,0),"NA"))*D225</f>
        <v>133</v>
      </c>
      <c r="F225" s="1" t="str">
        <f>iferror(vlookup(A225,'Courier Company - Invoice'!A:F,6,0),"NA")</f>
        <v>121003335001</v>
      </c>
      <c r="G225" s="1" t="str">
        <f>iferror(vlookup(F225,'Company X - Pincode Zones'!C:D,2,0),"NA")</f>
        <v>b</v>
      </c>
      <c r="H225" s="1" t="str">
        <f>iferror(vlookup(A225,'Courier Company - Invoice'!$A:$H,8,0),"NA")</f>
        <v>Forward charges</v>
      </c>
    </row>
    <row r="226" ht="15.75" customHeight="1">
      <c r="A226" s="1" t="s">
        <v>84</v>
      </c>
      <c r="B226" s="5" t="str">
        <f>iferror(vlookup(A226,'Courier Company - Invoice'!$A:$I,2,0),"NA")</f>
        <v>1091117436346</v>
      </c>
      <c r="C226" s="5">
        <v>8.90422381885E12</v>
      </c>
      <c r="D226" s="1" t="s">
        <v>150</v>
      </c>
      <c r="E226" s="1">
        <f>(iferror(vlookup(C226,'Company X - SKU Master'!$A$1:$B$67,2,0),"NA"))*D226</f>
        <v>240</v>
      </c>
      <c r="F226" s="1" t="str">
        <f>iferror(vlookup(A226,'Courier Company - Invoice'!A:F,6,0),"NA")</f>
        <v>121003335001</v>
      </c>
      <c r="G226" s="1" t="str">
        <f>iferror(vlookup(F226,'Company X - Pincode Zones'!C:D,2,0),"NA")</f>
        <v>b</v>
      </c>
      <c r="H226" s="1" t="str">
        <f>iferror(vlookup(A226,'Courier Company - Invoice'!$A:$H,8,0),"NA")</f>
        <v>Forward charges</v>
      </c>
    </row>
    <row r="227" ht="15.75" customHeight="1">
      <c r="A227" s="1" t="s">
        <v>85</v>
      </c>
      <c r="B227" s="5" t="str">
        <f>iferror(vlookup(A227,'Courier Company - Invoice'!$A:$I,2,0),"NA")</f>
        <v>1091117435661</v>
      </c>
      <c r="C227" s="5">
        <v>8.904223819161E12</v>
      </c>
      <c r="D227" s="1" t="s">
        <v>150</v>
      </c>
      <c r="E227" s="1">
        <f>(iferror(vlookup(C227,'Company X - SKU Master'!$A$1:$B$67,2,0),"NA"))*D227</f>
        <v>115</v>
      </c>
      <c r="F227" s="1" t="str">
        <f>iferror(vlookup(A227,'Courier Company - Invoice'!A:F,6,0),"NA")</f>
        <v>121003673002</v>
      </c>
      <c r="G227" s="1" t="str">
        <f>iferror(vlookup(F227,'Company X - Pincode Zones'!C:D,2,0),"NA")</f>
        <v>e</v>
      </c>
      <c r="H227" s="1" t="str">
        <f>iferror(vlookup(A227,'Courier Company - Invoice'!$A:$H,8,0),"NA")</f>
        <v>Forward and RTO charges</v>
      </c>
    </row>
    <row r="228" ht="15.75" customHeight="1">
      <c r="A228" s="1" t="s">
        <v>85</v>
      </c>
      <c r="B228" s="5" t="str">
        <f>iferror(vlookup(A228,'Courier Company - Invoice'!$A:$I,2,0),"NA")</f>
        <v>1091117435661</v>
      </c>
      <c r="C228" s="5">
        <v>8.90422381926E12</v>
      </c>
      <c r="D228" s="1" t="s">
        <v>150</v>
      </c>
      <c r="E228" s="1">
        <f>(iferror(vlookup(C228,'Company X - SKU Master'!$A$1:$B$67,2,0),"NA"))*D228</f>
        <v>130</v>
      </c>
      <c r="F228" s="1" t="str">
        <f>iferror(vlookup(A228,'Courier Company - Invoice'!A:F,6,0),"NA")</f>
        <v>121003673002</v>
      </c>
      <c r="G228" s="1" t="str">
        <f>iferror(vlookup(F228,'Company X - Pincode Zones'!C:D,2,0),"NA")</f>
        <v>e</v>
      </c>
      <c r="H228" s="1" t="str">
        <f>iferror(vlookup(A228,'Courier Company - Invoice'!$A:$H,8,0),"NA")</f>
        <v>Forward and RTO charges</v>
      </c>
    </row>
    <row r="229" ht="15.75" customHeight="1">
      <c r="A229" s="1" t="s">
        <v>86</v>
      </c>
      <c r="B229" s="5" t="str">
        <f>iferror(vlookup(A229,'Courier Company - Invoice'!$A:$I,2,0),"NA")</f>
        <v>1091117435602</v>
      </c>
      <c r="C229" s="5">
        <v>8.904223818683E12</v>
      </c>
      <c r="D229" s="1" t="s">
        <v>150</v>
      </c>
      <c r="E229" s="1">
        <f>(iferror(vlookup(C229,'Company X - SKU Master'!$A$1:$B$67,2,0),"NA"))*D229</f>
        <v>121</v>
      </c>
      <c r="F229" s="1" t="str">
        <f>iferror(vlookup(A229,'Courier Company - Invoice'!A:F,6,0),"NA")</f>
        <v>121003302031</v>
      </c>
      <c r="G229" s="1" t="str">
        <f>iferror(vlookup(F229,'Company X - Pincode Zones'!C:D,2,0),"NA")</f>
        <v>b</v>
      </c>
      <c r="H229" s="1" t="str">
        <f>iferror(vlookup(A229,'Courier Company - Invoice'!$A:$H,8,0),"NA")</f>
        <v>Forward charges</v>
      </c>
    </row>
    <row r="230" ht="15.75" customHeight="1">
      <c r="A230" s="1" t="s">
        <v>86</v>
      </c>
      <c r="B230" s="5" t="str">
        <f>iferror(vlookup(A230,'Courier Company - Invoice'!$A:$I,2,0),"NA")</f>
        <v>1091117435602</v>
      </c>
      <c r="C230" s="5">
        <v>8.904223819468E12</v>
      </c>
      <c r="D230" s="1" t="s">
        <v>150</v>
      </c>
      <c r="E230" s="1">
        <f>(iferror(vlookup(C230,'Company X - SKU Master'!$A$1:$B$67,2,0),"NA"))*D230</f>
        <v>240</v>
      </c>
      <c r="F230" s="1" t="str">
        <f>iferror(vlookup(A230,'Courier Company - Invoice'!A:F,6,0),"NA")</f>
        <v>121003302031</v>
      </c>
      <c r="G230" s="1" t="str">
        <f>iferror(vlookup(F230,'Company X - Pincode Zones'!C:D,2,0),"NA")</f>
        <v>b</v>
      </c>
      <c r="H230" s="1" t="str">
        <f>iferror(vlookup(A230,'Courier Company - Invoice'!$A:$H,8,0),"NA")</f>
        <v>Forward charges</v>
      </c>
    </row>
    <row r="231" ht="15.75" customHeight="1">
      <c r="A231" s="1" t="s">
        <v>86</v>
      </c>
      <c r="B231" s="5" t="str">
        <f>iferror(vlookup(A231,'Courier Company - Invoice'!$A:$I,2,0),"NA")</f>
        <v>1091117435602</v>
      </c>
      <c r="C231" s="5">
        <v>8.90422381885E12</v>
      </c>
      <c r="D231" s="1" t="s">
        <v>150</v>
      </c>
      <c r="E231" s="1">
        <f>(iferror(vlookup(C231,'Company X - SKU Master'!$A$1:$B$67,2,0),"NA"))*D231</f>
        <v>240</v>
      </c>
      <c r="F231" s="1" t="str">
        <f>iferror(vlookup(A231,'Courier Company - Invoice'!A:F,6,0),"NA")</f>
        <v>121003302031</v>
      </c>
      <c r="G231" s="1" t="str">
        <f>iferror(vlookup(F231,'Company X - Pincode Zones'!C:D,2,0),"NA")</f>
        <v>b</v>
      </c>
      <c r="H231" s="1" t="str">
        <f>iferror(vlookup(A231,'Courier Company - Invoice'!$A:$H,8,0),"NA")</f>
        <v>Forward charges</v>
      </c>
    </row>
    <row r="232" ht="15.75" customHeight="1">
      <c r="A232" s="1" t="s">
        <v>87</v>
      </c>
      <c r="B232" s="5" t="str">
        <f>iferror(vlookup(A232,'Courier Company - Invoice'!$A:$I,2,0),"NA")</f>
        <v>1091117435370</v>
      </c>
      <c r="C232" s="5">
        <v>8.904223818706E12</v>
      </c>
      <c r="D232" s="1" t="s">
        <v>150</v>
      </c>
      <c r="E232" s="1">
        <f>(iferror(vlookup(C232,'Company X - SKU Master'!$A$1:$B$67,2,0),"NA"))*D232</f>
        <v>127</v>
      </c>
      <c r="F232" s="1" t="str">
        <f>iferror(vlookup(A232,'Courier Company - Invoice'!A:F,6,0),"NA")</f>
        <v>121003495671</v>
      </c>
      <c r="G232" s="1" t="str">
        <f>iferror(vlookup(F232,'Company X - Pincode Zones'!C:D,2,0),"NA")</f>
        <v>d</v>
      </c>
      <c r="H232" s="1" t="str">
        <f>iferror(vlookup(A232,'Courier Company - Invoice'!$A:$H,8,0),"NA")</f>
        <v>Forward charges</v>
      </c>
    </row>
    <row r="233" ht="15.75" customHeight="1">
      <c r="A233" s="1" t="s">
        <v>87</v>
      </c>
      <c r="B233" s="5" t="str">
        <f>iferror(vlookup(A233,'Courier Company - Invoice'!$A:$I,2,0),"NA")</f>
        <v>1091117435370</v>
      </c>
      <c r="C233" s="5">
        <v>8.90422381885E12</v>
      </c>
      <c r="D233" s="1" t="s">
        <v>150</v>
      </c>
      <c r="E233" s="1">
        <f>(iferror(vlookup(C233,'Company X - SKU Master'!$A$1:$B$67,2,0),"NA"))*D233</f>
        <v>240</v>
      </c>
      <c r="F233" s="1" t="str">
        <f>iferror(vlookup(A233,'Courier Company - Invoice'!A:F,6,0),"NA")</f>
        <v>121003495671</v>
      </c>
      <c r="G233" s="1" t="str">
        <f>iferror(vlookup(F233,'Company X - Pincode Zones'!C:D,2,0),"NA")</f>
        <v>d</v>
      </c>
      <c r="H233" s="1" t="str">
        <f>iferror(vlookup(A233,'Courier Company - Invoice'!$A:$H,8,0),"NA")</f>
        <v>Forward charges</v>
      </c>
    </row>
    <row r="234" ht="15.75" customHeight="1">
      <c r="A234" s="1" t="s">
        <v>87</v>
      </c>
      <c r="B234" s="5" t="str">
        <f>iferror(vlookup(A234,'Courier Company - Invoice'!$A:$I,2,0),"NA")</f>
        <v>1091117435370</v>
      </c>
      <c r="C234" s="5">
        <v>8.904223819468E12</v>
      </c>
      <c r="D234" s="1" t="s">
        <v>150</v>
      </c>
      <c r="E234" s="1">
        <f>(iferror(vlookup(C234,'Company X - SKU Master'!$A$1:$B$67,2,0),"NA"))*D234</f>
        <v>240</v>
      </c>
      <c r="F234" s="1" t="str">
        <f>iferror(vlookup(A234,'Courier Company - Invoice'!A:F,6,0),"NA")</f>
        <v>121003495671</v>
      </c>
      <c r="G234" s="1" t="str">
        <f>iferror(vlookup(F234,'Company X - Pincode Zones'!C:D,2,0),"NA")</f>
        <v>d</v>
      </c>
      <c r="H234" s="1" t="str">
        <f>iferror(vlookup(A234,'Courier Company - Invoice'!$A:$H,8,0),"NA")</f>
        <v>Forward charges</v>
      </c>
    </row>
    <row r="235" ht="15.75" customHeight="1">
      <c r="A235" s="1" t="s">
        <v>88</v>
      </c>
      <c r="B235" s="5" t="str">
        <f>iferror(vlookup(A235,'Courier Company - Invoice'!$A:$I,2,0),"NA")</f>
        <v>1091117435134</v>
      </c>
      <c r="C235" s="5">
        <v>8.904223815859E12</v>
      </c>
      <c r="D235" s="1" t="s">
        <v>150</v>
      </c>
      <c r="E235" s="1">
        <f>(iferror(vlookup(C235,'Company X - SKU Master'!$A$1:$B$67,2,0),"NA"))*D235</f>
        <v>165</v>
      </c>
      <c r="F235" s="1" t="str">
        <f>iferror(vlookup(A235,'Courier Company - Invoice'!A:F,6,0),"NA")</f>
        <v>121003140301</v>
      </c>
      <c r="G235" s="1" t="str">
        <f>iferror(vlookup(F235,'Company X - Pincode Zones'!C:D,2,0),"NA")</f>
        <v>b</v>
      </c>
      <c r="H235" s="1" t="str">
        <f>iferror(vlookup(A235,'Courier Company - Invoice'!$A:$H,8,0),"NA")</f>
        <v>Forward charges</v>
      </c>
    </row>
    <row r="236" ht="15.75" customHeight="1">
      <c r="A236" s="1" t="s">
        <v>88</v>
      </c>
      <c r="B236" s="5" t="str">
        <f>iferror(vlookup(A236,'Courier Company - Invoice'!$A:$I,2,0),"NA")</f>
        <v>1091117435134</v>
      </c>
      <c r="C236" s="5">
        <v>8.904223817273E12</v>
      </c>
      <c r="D236" s="1" t="s">
        <v>150</v>
      </c>
      <c r="E236" s="1">
        <f>(iferror(vlookup(C236,'Company X - SKU Master'!$A$1:$B$67,2,0),"NA"))*D236</f>
        <v>65</v>
      </c>
      <c r="F236" s="1" t="str">
        <f>iferror(vlookup(A236,'Courier Company - Invoice'!A:F,6,0),"NA")</f>
        <v>121003140301</v>
      </c>
      <c r="G236" s="1" t="str">
        <f>iferror(vlookup(F236,'Company X - Pincode Zones'!C:D,2,0),"NA")</f>
        <v>b</v>
      </c>
      <c r="H236" s="1" t="str">
        <f>iferror(vlookup(A236,'Courier Company - Invoice'!$A:$H,8,0),"NA")</f>
        <v>Forward charges</v>
      </c>
    </row>
    <row r="237" ht="15.75" customHeight="1">
      <c r="A237" s="1" t="s">
        <v>88</v>
      </c>
      <c r="B237" s="5" t="str">
        <f>iferror(vlookup(A237,'Courier Company - Invoice'!$A:$I,2,0),"NA")</f>
        <v>1091117435134</v>
      </c>
      <c r="C237" s="5">
        <v>8.904223818751E12</v>
      </c>
      <c r="D237" s="1" t="s">
        <v>150</v>
      </c>
      <c r="E237" s="1">
        <f>(iferror(vlookup(C237,'Company X - SKU Master'!$A$1:$B$67,2,0),"NA"))*D237</f>
        <v>113</v>
      </c>
      <c r="F237" s="1" t="str">
        <f>iferror(vlookup(A237,'Courier Company - Invoice'!A:F,6,0),"NA")</f>
        <v>121003140301</v>
      </c>
      <c r="G237" s="1" t="str">
        <f>iferror(vlookup(F237,'Company X - Pincode Zones'!C:D,2,0),"NA")</f>
        <v>b</v>
      </c>
      <c r="H237" s="1" t="str">
        <f>iferror(vlookup(A237,'Courier Company - Invoice'!$A:$H,8,0),"NA")</f>
        <v>Forward charges</v>
      </c>
    </row>
    <row r="238" ht="15.75" customHeight="1">
      <c r="A238" s="1" t="s">
        <v>89</v>
      </c>
      <c r="B238" s="5" t="str">
        <f>iferror(vlookup(A238,'Courier Company - Invoice'!$A:$I,2,0),"NA")</f>
        <v>1091117435005</v>
      </c>
      <c r="C238" s="5">
        <v>8.904223819291E12</v>
      </c>
      <c r="D238" s="1" t="s">
        <v>152</v>
      </c>
      <c r="E238" s="1">
        <f>(iferror(vlookup(C238,'Company X - SKU Master'!$A$1:$B$67,2,0),"NA"))*D238</f>
        <v>224</v>
      </c>
      <c r="F238" s="1" t="str">
        <f>iferror(vlookup(A238,'Courier Company - Invoice'!A:F,6,0),"NA")</f>
        <v>121003463106</v>
      </c>
      <c r="G238" s="1" t="str">
        <f>iferror(vlookup(F238,'Company X - Pincode Zones'!C:D,2,0),"NA")</f>
        <v>d</v>
      </c>
      <c r="H238" s="1" t="str">
        <f>iferror(vlookup(A238,'Courier Company - Invoice'!$A:$H,8,0),"NA")</f>
        <v>Forward charges</v>
      </c>
    </row>
    <row r="239" ht="15.75" customHeight="1">
      <c r="A239" s="1" t="s">
        <v>89</v>
      </c>
      <c r="B239" s="5" t="str">
        <f>iferror(vlookup(A239,'Courier Company - Invoice'!$A:$I,2,0),"NA")</f>
        <v>1091117435005</v>
      </c>
      <c r="C239" s="5">
        <v>8.904223819031E12</v>
      </c>
      <c r="D239" s="1" t="s">
        <v>152</v>
      </c>
      <c r="E239" s="1">
        <f>(iferror(vlookup(C239,'Company X - SKU Master'!$A$1:$B$67,2,0),"NA"))*D239</f>
        <v>224</v>
      </c>
      <c r="F239" s="1" t="str">
        <f>iferror(vlookup(A239,'Courier Company - Invoice'!A:F,6,0),"NA")</f>
        <v>121003463106</v>
      </c>
      <c r="G239" s="1" t="str">
        <f>iferror(vlookup(F239,'Company X - Pincode Zones'!C:D,2,0),"NA")</f>
        <v>d</v>
      </c>
      <c r="H239" s="1" t="str">
        <f>iferror(vlookup(A239,'Courier Company - Invoice'!$A:$H,8,0),"NA")</f>
        <v>Forward charges</v>
      </c>
    </row>
    <row r="240" ht="15.75" customHeight="1">
      <c r="A240" s="1" t="s">
        <v>89</v>
      </c>
      <c r="B240" s="5" t="str">
        <f>iferror(vlookup(A240,'Courier Company - Invoice'!$A:$I,2,0),"NA")</f>
        <v>1091117435005</v>
      </c>
      <c r="C240" s="5">
        <v>8.904223819024E12</v>
      </c>
      <c r="D240" s="1" t="s">
        <v>152</v>
      </c>
      <c r="E240" s="1">
        <f>(iferror(vlookup(C240,'Company X - SKU Master'!$A$1:$B$67,2,0),"NA"))*D240</f>
        <v>224</v>
      </c>
      <c r="F240" s="1" t="str">
        <f>iferror(vlookup(A240,'Courier Company - Invoice'!A:F,6,0),"NA")</f>
        <v>121003463106</v>
      </c>
      <c r="G240" s="1" t="str">
        <f>iferror(vlookup(F240,'Company X - Pincode Zones'!C:D,2,0),"NA")</f>
        <v>d</v>
      </c>
      <c r="H240" s="1" t="str">
        <f>iferror(vlookup(A240,'Courier Company - Invoice'!$A:$H,8,0),"NA")</f>
        <v>Forward charges</v>
      </c>
    </row>
    <row r="241" ht="15.75" customHeight="1">
      <c r="A241" s="1" t="s">
        <v>89</v>
      </c>
      <c r="B241" s="5" t="str">
        <f>iferror(vlookup(A241,'Courier Company - Invoice'!$A:$I,2,0),"NA")</f>
        <v>1091117435005</v>
      </c>
      <c r="C241" s="5">
        <v>8.904223819161E12</v>
      </c>
      <c r="D241" s="1" t="s">
        <v>150</v>
      </c>
      <c r="E241" s="1">
        <f>(iferror(vlookup(C241,'Company X - SKU Master'!$A$1:$B$67,2,0),"NA"))*D241</f>
        <v>115</v>
      </c>
      <c r="F241" s="1" t="str">
        <f>iferror(vlookup(A241,'Courier Company - Invoice'!A:F,6,0),"NA")</f>
        <v>121003463106</v>
      </c>
      <c r="G241" s="1" t="str">
        <f>iferror(vlookup(F241,'Company X - Pincode Zones'!C:D,2,0),"NA")</f>
        <v>d</v>
      </c>
      <c r="H241" s="1" t="str">
        <f>iferror(vlookup(A241,'Courier Company - Invoice'!$A:$H,8,0),"NA")</f>
        <v>Forward charges</v>
      </c>
    </row>
    <row r="242" ht="15.75" customHeight="1">
      <c r="A242" s="1" t="s">
        <v>89</v>
      </c>
      <c r="B242" s="5" t="str">
        <f>iferror(vlookup(A242,'Courier Company - Invoice'!$A:$I,2,0),"NA")</f>
        <v>1091117435005</v>
      </c>
      <c r="C242" s="5">
        <v>8.90422381926E12</v>
      </c>
      <c r="D242" s="1" t="s">
        <v>150</v>
      </c>
      <c r="E242" s="1">
        <f>(iferror(vlookup(C242,'Company X - SKU Master'!$A$1:$B$67,2,0),"NA"))*D242</f>
        <v>130</v>
      </c>
      <c r="F242" s="1" t="str">
        <f>iferror(vlookup(A242,'Courier Company - Invoice'!A:F,6,0),"NA")</f>
        <v>121003463106</v>
      </c>
      <c r="G242" s="1" t="str">
        <f>iferror(vlookup(F242,'Company X - Pincode Zones'!C:D,2,0),"NA")</f>
        <v>d</v>
      </c>
      <c r="H242" s="1" t="str">
        <f>iferror(vlookup(A242,'Courier Company - Invoice'!$A:$H,8,0),"NA")</f>
        <v>Forward charges</v>
      </c>
    </row>
    <row r="243" ht="15.75" customHeight="1">
      <c r="A243" s="1" t="s">
        <v>89</v>
      </c>
      <c r="B243" s="5" t="str">
        <f>iferror(vlookup(A243,'Courier Company - Invoice'!$A:$I,2,0),"NA")</f>
        <v>1091117435005</v>
      </c>
      <c r="C243" s="5">
        <v>8.904223819468E12</v>
      </c>
      <c r="D243" s="1" t="s">
        <v>150</v>
      </c>
      <c r="E243" s="1">
        <f>(iferror(vlookup(C243,'Company X - SKU Master'!$A$1:$B$67,2,0),"NA"))*D243</f>
        <v>240</v>
      </c>
      <c r="F243" s="1" t="str">
        <f>iferror(vlookup(A243,'Courier Company - Invoice'!A:F,6,0),"NA")</f>
        <v>121003463106</v>
      </c>
      <c r="G243" s="1" t="str">
        <f>iferror(vlookup(F243,'Company X - Pincode Zones'!C:D,2,0),"NA")</f>
        <v>d</v>
      </c>
      <c r="H243" s="1" t="str">
        <f>iferror(vlookup(A243,'Courier Company - Invoice'!$A:$H,8,0),"NA")</f>
        <v>Forward charges</v>
      </c>
    </row>
    <row r="244" ht="15.75" customHeight="1">
      <c r="A244" s="1" t="s">
        <v>90</v>
      </c>
      <c r="B244" s="5" t="str">
        <f>iferror(vlookup(A244,'Courier Company - Invoice'!$A:$I,2,0),"NA")</f>
        <v>1091117327570</v>
      </c>
      <c r="C244" s="5">
        <v>8.904223818706E12</v>
      </c>
      <c r="D244" s="1" t="s">
        <v>150</v>
      </c>
      <c r="E244" s="1">
        <f>(iferror(vlookup(C244,'Company X - SKU Master'!$A$1:$B$67,2,0),"NA"))*D244</f>
        <v>127</v>
      </c>
      <c r="F244" s="1" t="str">
        <f>iferror(vlookup(A244,'Courier Company - Invoice'!A:F,6,0),"NA")</f>
        <v>121003332715</v>
      </c>
      <c r="G244" s="1" t="str">
        <f>iferror(vlookup(F244,'Company X - Pincode Zones'!C:D,2,0),"NA")</f>
        <v>b</v>
      </c>
      <c r="H244" s="1" t="str">
        <f>iferror(vlookup(A244,'Courier Company - Invoice'!$A:$H,8,0),"NA")</f>
        <v>Forward charges</v>
      </c>
    </row>
    <row r="245" ht="15.75" customHeight="1">
      <c r="A245" s="1" t="s">
        <v>90</v>
      </c>
      <c r="B245" s="5" t="str">
        <f>iferror(vlookup(A245,'Courier Company - Invoice'!$A:$I,2,0),"NA")</f>
        <v>1091117327570</v>
      </c>
      <c r="C245" s="5">
        <v>8.904223818942E12</v>
      </c>
      <c r="D245" s="1" t="s">
        <v>150</v>
      </c>
      <c r="E245" s="1">
        <f>(iferror(vlookup(C245,'Company X - SKU Master'!$A$1:$B$67,2,0),"NA"))*D245</f>
        <v>133</v>
      </c>
      <c r="F245" s="1" t="str">
        <f>iferror(vlookup(A245,'Courier Company - Invoice'!A:F,6,0),"NA")</f>
        <v>121003332715</v>
      </c>
      <c r="G245" s="1" t="str">
        <f>iferror(vlookup(F245,'Company X - Pincode Zones'!C:D,2,0),"NA")</f>
        <v>b</v>
      </c>
      <c r="H245" s="1" t="str">
        <f>iferror(vlookup(A245,'Courier Company - Invoice'!$A:$H,8,0),"NA")</f>
        <v>Forward charges</v>
      </c>
    </row>
    <row r="246" ht="15.75" customHeight="1">
      <c r="A246" s="1" t="s">
        <v>90</v>
      </c>
      <c r="B246" s="5" t="str">
        <f>iferror(vlookup(A246,'Courier Company - Invoice'!$A:$I,2,0),"NA")</f>
        <v>1091117327570</v>
      </c>
      <c r="C246" s="5">
        <v>8.90422381885E12</v>
      </c>
      <c r="D246" s="1" t="s">
        <v>150</v>
      </c>
      <c r="E246" s="1">
        <f>(iferror(vlookup(C246,'Company X - SKU Master'!$A$1:$B$67,2,0),"NA"))*D246</f>
        <v>240</v>
      </c>
      <c r="F246" s="1" t="str">
        <f>iferror(vlookup(A246,'Courier Company - Invoice'!A:F,6,0),"NA")</f>
        <v>121003332715</v>
      </c>
      <c r="G246" s="1" t="str">
        <f>iferror(vlookup(F246,'Company X - Pincode Zones'!C:D,2,0),"NA")</f>
        <v>b</v>
      </c>
      <c r="H246" s="1" t="str">
        <f>iferror(vlookup(A246,'Courier Company - Invoice'!$A:$H,8,0),"NA")</f>
        <v>Forward charges</v>
      </c>
    </row>
    <row r="247" ht="15.75" customHeight="1">
      <c r="A247" s="1" t="s">
        <v>91</v>
      </c>
      <c r="B247" s="5" t="str">
        <f>iferror(vlookup(A247,'Courier Company - Invoice'!$A:$I,2,0),"NA")</f>
        <v>1091117327496</v>
      </c>
      <c r="C247" s="5">
        <v>8.904223819468E12</v>
      </c>
      <c r="D247" s="1" t="s">
        <v>150</v>
      </c>
      <c r="E247" s="1">
        <f>(iferror(vlookup(C247,'Company X - SKU Master'!$A$1:$B$67,2,0),"NA"))*D247</f>
        <v>240</v>
      </c>
      <c r="F247" s="1" t="str">
        <f>iferror(vlookup(A247,'Courier Company - Invoice'!A:F,6,0),"NA")</f>
        <v>121003400705</v>
      </c>
      <c r="G247" s="1" t="str">
        <f>iferror(vlookup(F247,'Company X - Pincode Zones'!C:D,2,0),"NA")</f>
        <v>d</v>
      </c>
      <c r="H247" s="1" t="str">
        <f>iferror(vlookup(A247,'Courier Company - Invoice'!$A:$H,8,0),"NA")</f>
        <v>Forward and RTO charges</v>
      </c>
    </row>
    <row r="248" ht="15.75" customHeight="1">
      <c r="A248" s="1" t="s">
        <v>91</v>
      </c>
      <c r="B248" s="5" t="str">
        <f>iferror(vlookup(A248,'Courier Company - Invoice'!$A:$I,2,0),"NA")</f>
        <v>1091117327496</v>
      </c>
      <c r="C248" s="5">
        <v>8.904223818669E12</v>
      </c>
      <c r="D248" s="1" t="s">
        <v>150</v>
      </c>
      <c r="E248" s="1">
        <f>(iferror(vlookup(C248,'Company X - SKU Master'!$A$1:$B$67,2,0),"NA"))*D248</f>
        <v>240</v>
      </c>
      <c r="F248" s="1" t="str">
        <f>iferror(vlookup(A248,'Courier Company - Invoice'!A:F,6,0),"NA")</f>
        <v>121003400705</v>
      </c>
      <c r="G248" s="1" t="str">
        <f>iferror(vlookup(F248,'Company X - Pincode Zones'!C:D,2,0),"NA")</f>
        <v>d</v>
      </c>
      <c r="H248" s="1" t="str">
        <f>iferror(vlookup(A248,'Courier Company - Invoice'!$A:$H,8,0),"NA")</f>
        <v>Forward and RTO charges</v>
      </c>
    </row>
    <row r="249" ht="15.75" customHeight="1">
      <c r="A249" s="1" t="s">
        <v>91</v>
      </c>
      <c r="B249" s="5" t="str">
        <f>iferror(vlookup(A249,'Courier Company - Invoice'!$A:$I,2,0),"NA")</f>
        <v>1091117327496</v>
      </c>
      <c r="C249" s="5">
        <v>8.904223818683E12</v>
      </c>
      <c r="D249" s="1" t="s">
        <v>150</v>
      </c>
      <c r="E249" s="1">
        <f>(iferror(vlookup(C249,'Company X - SKU Master'!$A$1:$B$67,2,0),"NA"))*D249</f>
        <v>121</v>
      </c>
      <c r="F249" s="1" t="str">
        <f>iferror(vlookup(A249,'Courier Company - Invoice'!A:F,6,0),"NA")</f>
        <v>121003400705</v>
      </c>
      <c r="G249" s="1" t="str">
        <f>iferror(vlookup(F249,'Company X - Pincode Zones'!C:D,2,0),"NA")</f>
        <v>d</v>
      </c>
      <c r="H249" s="1" t="str">
        <f>iferror(vlookup(A249,'Courier Company - Invoice'!$A:$H,8,0),"NA")</f>
        <v>Forward and RTO charges</v>
      </c>
    </row>
    <row r="250" ht="15.75" customHeight="1">
      <c r="A250" s="1" t="s">
        <v>91</v>
      </c>
      <c r="B250" s="5" t="str">
        <f>iferror(vlookup(A250,'Courier Company - Invoice'!$A:$I,2,0),"NA")</f>
        <v>1091117327496</v>
      </c>
      <c r="C250" s="5">
        <v>8.904223818713E12</v>
      </c>
      <c r="D250" s="1" t="s">
        <v>150</v>
      </c>
      <c r="E250" s="1">
        <f>(iferror(vlookup(C250,'Company X - SKU Master'!$A$1:$B$67,2,0),"NA"))*D250</f>
        <v>120</v>
      </c>
      <c r="F250" s="1" t="str">
        <f>iferror(vlookup(A250,'Courier Company - Invoice'!A:F,6,0),"NA")</f>
        <v>121003400705</v>
      </c>
      <c r="G250" s="1" t="str">
        <f>iferror(vlookup(F250,'Company X - Pincode Zones'!C:D,2,0),"NA")</f>
        <v>d</v>
      </c>
      <c r="H250" s="1" t="str">
        <f>iferror(vlookup(A250,'Courier Company - Invoice'!$A:$H,8,0),"NA")</f>
        <v>Forward and RTO charges</v>
      </c>
    </row>
    <row r="251" ht="15.75" customHeight="1">
      <c r="A251" s="1" t="s">
        <v>92</v>
      </c>
      <c r="B251" s="5" t="str">
        <f>iferror(vlookup(A251,'Courier Company - Invoice'!$A:$I,2,0),"NA")</f>
        <v>1091117327474</v>
      </c>
      <c r="C251" s="5">
        <v>8.904223819321E12</v>
      </c>
      <c r="D251" s="1" t="s">
        <v>150</v>
      </c>
      <c r="E251" s="1">
        <f>(iferror(vlookup(C251,'Company X - SKU Master'!$A$1:$B$67,2,0),"NA"))*D251</f>
        <v>600</v>
      </c>
      <c r="F251" s="1" t="str">
        <f>iferror(vlookup(A251,'Courier Company - Invoice'!A:F,6,0),"NA")</f>
        <v>121003302019</v>
      </c>
      <c r="G251" s="1" t="str">
        <f>iferror(vlookup(F251,'Company X - Pincode Zones'!C:D,2,0),"NA")</f>
        <v>b</v>
      </c>
      <c r="H251" s="1" t="str">
        <f>iferror(vlookup(A251,'Courier Company - Invoice'!$A:$H,8,0),"NA")</f>
        <v>Forward charges</v>
      </c>
    </row>
    <row r="252" ht="15.75" customHeight="1">
      <c r="A252" s="1" t="s">
        <v>92</v>
      </c>
      <c r="B252" s="5" t="str">
        <f>iferror(vlookup(A252,'Courier Company - Invoice'!$A:$I,2,0),"NA")</f>
        <v>1091117327474</v>
      </c>
      <c r="C252" s="5">
        <v>8.90422381843E12</v>
      </c>
      <c r="D252" s="1" t="s">
        <v>150</v>
      </c>
      <c r="E252" s="1">
        <f>(iferror(vlookup(C252,'Company X - SKU Master'!$A$1:$B$67,2,0),"NA"))*D252</f>
        <v>165</v>
      </c>
      <c r="F252" s="1" t="str">
        <f>iferror(vlookup(A252,'Courier Company - Invoice'!A:F,6,0),"NA")</f>
        <v>121003302019</v>
      </c>
      <c r="G252" s="1" t="str">
        <f>iferror(vlookup(F252,'Company X - Pincode Zones'!C:D,2,0),"NA")</f>
        <v>b</v>
      </c>
      <c r="H252" s="1" t="str">
        <f>iferror(vlookup(A252,'Courier Company - Invoice'!$A:$H,8,0),"NA")</f>
        <v>Forward charges</v>
      </c>
    </row>
    <row r="253" ht="15.75" customHeight="1">
      <c r="A253" s="1" t="s">
        <v>93</v>
      </c>
      <c r="B253" s="5" t="str">
        <f>iferror(vlookup(A253,'Courier Company - Invoice'!$A:$I,2,0),"NA")</f>
        <v>1091117327312</v>
      </c>
      <c r="C253" s="5">
        <v>8.904223818669E12</v>
      </c>
      <c r="D253" s="1" t="s">
        <v>150</v>
      </c>
      <c r="E253" s="1">
        <f>(iferror(vlookup(C253,'Company X - SKU Master'!$A$1:$B$67,2,0),"NA"))*D253</f>
        <v>240</v>
      </c>
      <c r="F253" s="1" t="str">
        <f>iferror(vlookup(A253,'Courier Company - Invoice'!A:F,6,0),"NA")</f>
        <v>121003485001</v>
      </c>
      <c r="G253" s="1" t="str">
        <f>iferror(vlookup(F253,'Company X - Pincode Zones'!C:D,2,0),"NA")</f>
        <v>d</v>
      </c>
      <c r="H253" s="1" t="str">
        <f>iferror(vlookup(A253,'Courier Company - Invoice'!$A:$H,8,0),"NA")</f>
        <v>Forward charges</v>
      </c>
    </row>
    <row r="254" ht="15.75" customHeight="1">
      <c r="A254" s="1" t="s">
        <v>93</v>
      </c>
      <c r="B254" s="5" t="str">
        <f>iferror(vlookup(A254,'Courier Company - Invoice'!$A:$I,2,0),"NA")</f>
        <v>1091117327312</v>
      </c>
      <c r="C254" s="5">
        <v>8.904223819147E12</v>
      </c>
      <c r="D254" s="1" t="s">
        <v>150</v>
      </c>
      <c r="E254" s="1">
        <f>(iferror(vlookup(C254,'Company X - SKU Master'!$A$1:$B$67,2,0),"NA"))*D254</f>
        <v>240</v>
      </c>
      <c r="F254" s="1" t="str">
        <f>iferror(vlookup(A254,'Courier Company - Invoice'!A:F,6,0),"NA")</f>
        <v>121003485001</v>
      </c>
      <c r="G254" s="1" t="str">
        <f>iferror(vlookup(F254,'Company X - Pincode Zones'!C:D,2,0),"NA")</f>
        <v>d</v>
      </c>
      <c r="H254" s="1" t="str">
        <f>iferror(vlookup(A254,'Courier Company - Invoice'!$A:$H,8,0),"NA")</f>
        <v>Forward charges</v>
      </c>
    </row>
    <row r="255" ht="15.75" customHeight="1">
      <c r="A255" s="1" t="s">
        <v>93</v>
      </c>
      <c r="B255" s="5" t="str">
        <f>iferror(vlookup(A255,'Courier Company - Invoice'!$A:$I,2,0),"NA")</f>
        <v>1091117327312</v>
      </c>
      <c r="C255" s="5">
        <v>8.90422381885E12</v>
      </c>
      <c r="D255" s="1" t="s">
        <v>150</v>
      </c>
      <c r="E255" s="1">
        <f>(iferror(vlookup(C255,'Company X - SKU Master'!$A$1:$B$67,2,0),"NA"))*D255</f>
        <v>240</v>
      </c>
      <c r="F255" s="1" t="str">
        <f>iferror(vlookup(A255,'Courier Company - Invoice'!A:F,6,0),"NA")</f>
        <v>121003485001</v>
      </c>
      <c r="G255" s="1" t="str">
        <f>iferror(vlookup(F255,'Company X - Pincode Zones'!C:D,2,0),"NA")</f>
        <v>d</v>
      </c>
      <c r="H255" s="1" t="str">
        <f>iferror(vlookup(A255,'Courier Company - Invoice'!$A:$H,8,0),"NA")</f>
        <v>Forward charges</v>
      </c>
    </row>
    <row r="256" ht="15.75" customHeight="1">
      <c r="A256" s="1" t="s">
        <v>93</v>
      </c>
      <c r="B256" s="5" t="str">
        <f>iferror(vlookup(A256,'Courier Company - Invoice'!$A:$I,2,0),"NA")</f>
        <v>1091117327312</v>
      </c>
      <c r="C256" s="5">
        <v>8.904223819505E12</v>
      </c>
      <c r="D256" s="1" t="s">
        <v>150</v>
      </c>
      <c r="E256" s="1">
        <f>(iferror(vlookup(C256,'Company X - SKU Master'!$A$1:$B$67,2,0),"NA"))*D256</f>
        <v>210</v>
      </c>
      <c r="F256" s="1" t="str">
        <f>iferror(vlookup(A256,'Courier Company - Invoice'!A:F,6,0),"NA")</f>
        <v>121003485001</v>
      </c>
      <c r="G256" s="1" t="str">
        <f>iferror(vlookup(F256,'Company X - Pincode Zones'!C:D,2,0),"NA")</f>
        <v>d</v>
      </c>
      <c r="H256" s="1" t="str">
        <f>iferror(vlookup(A256,'Courier Company - Invoice'!$A:$H,8,0),"NA")</f>
        <v>Forward charges</v>
      </c>
    </row>
    <row r="257" ht="15.75" customHeight="1">
      <c r="A257" s="1" t="s">
        <v>94</v>
      </c>
      <c r="B257" s="5" t="str">
        <f>iferror(vlookup(A257,'Courier Company - Invoice'!$A:$I,2,0),"NA")</f>
        <v>1091117327275</v>
      </c>
      <c r="C257" s="5">
        <v>8.904223818706E12</v>
      </c>
      <c r="D257" s="1" t="s">
        <v>150</v>
      </c>
      <c r="E257" s="1">
        <f>(iferror(vlookup(C257,'Company X - SKU Master'!$A$1:$B$67,2,0),"NA"))*D257</f>
        <v>127</v>
      </c>
      <c r="F257" s="1" t="str">
        <f>iferror(vlookup(A257,'Courier Company - Invoice'!A:F,6,0),"NA")</f>
        <v>121003248006</v>
      </c>
      <c r="G257" s="1" t="str">
        <f>iferror(vlookup(F257,'Company X - Pincode Zones'!C:D,2,0),"NA")</f>
        <v>b</v>
      </c>
      <c r="H257" s="1" t="str">
        <f>iferror(vlookup(A257,'Courier Company - Invoice'!$A:$H,8,0),"NA")</f>
        <v>Forward charges</v>
      </c>
    </row>
    <row r="258" ht="15.75" customHeight="1">
      <c r="A258" s="1" t="s">
        <v>94</v>
      </c>
      <c r="B258" s="5" t="str">
        <f>iferror(vlookup(A258,'Courier Company - Invoice'!$A:$I,2,0),"NA")</f>
        <v>1091117327275</v>
      </c>
      <c r="C258" s="5">
        <v>8.904223818942E12</v>
      </c>
      <c r="D258" s="1" t="s">
        <v>150</v>
      </c>
      <c r="E258" s="1">
        <f>(iferror(vlookup(C258,'Company X - SKU Master'!$A$1:$B$67,2,0),"NA"))*D258</f>
        <v>133</v>
      </c>
      <c r="F258" s="1" t="str">
        <f>iferror(vlookup(A258,'Courier Company - Invoice'!A:F,6,0),"NA")</f>
        <v>121003248006</v>
      </c>
      <c r="G258" s="1" t="str">
        <f>iferror(vlookup(F258,'Company X - Pincode Zones'!C:D,2,0),"NA")</f>
        <v>b</v>
      </c>
      <c r="H258" s="1" t="str">
        <f>iferror(vlookup(A258,'Courier Company - Invoice'!$A:$H,8,0),"NA")</f>
        <v>Forward charges</v>
      </c>
    </row>
    <row r="259" ht="15.75" customHeight="1">
      <c r="A259" s="1" t="s">
        <v>94</v>
      </c>
      <c r="B259" s="5" t="str">
        <f>iferror(vlookup(A259,'Courier Company - Invoice'!$A:$I,2,0),"NA")</f>
        <v>1091117327275</v>
      </c>
      <c r="C259" s="5">
        <v>8.90422381885E12</v>
      </c>
      <c r="D259" s="1" t="s">
        <v>150</v>
      </c>
      <c r="E259" s="1">
        <f>(iferror(vlookup(C259,'Company X - SKU Master'!$A$1:$B$67,2,0),"NA"))*D259</f>
        <v>240</v>
      </c>
      <c r="F259" s="1" t="str">
        <f>iferror(vlookup(A259,'Courier Company - Invoice'!A:F,6,0),"NA")</f>
        <v>121003248006</v>
      </c>
      <c r="G259" s="1" t="str">
        <f>iferror(vlookup(F259,'Company X - Pincode Zones'!C:D,2,0),"NA")</f>
        <v>b</v>
      </c>
      <c r="H259" s="1" t="str">
        <f>iferror(vlookup(A259,'Courier Company - Invoice'!$A:$H,8,0),"NA")</f>
        <v>Forward charges</v>
      </c>
    </row>
    <row r="260" ht="15.75" customHeight="1">
      <c r="A260" s="1" t="s">
        <v>94</v>
      </c>
      <c r="B260" s="5" t="str">
        <f>iferror(vlookup(A260,'Courier Company - Invoice'!$A:$I,2,0),"NA")</f>
        <v>1091117327275</v>
      </c>
      <c r="C260" s="5">
        <v>8.904223819246E12</v>
      </c>
      <c r="D260" s="1" t="s">
        <v>152</v>
      </c>
      <c r="E260" s="1">
        <f>(iferror(vlookup(C260,'Company X - SKU Master'!$A$1:$B$67,2,0),"NA"))*D260</f>
        <v>580</v>
      </c>
      <c r="F260" s="1" t="str">
        <f>iferror(vlookup(A260,'Courier Company - Invoice'!A:F,6,0),"NA")</f>
        <v>121003248006</v>
      </c>
      <c r="G260" s="1" t="str">
        <f>iferror(vlookup(F260,'Company X - Pincode Zones'!C:D,2,0),"NA")</f>
        <v>b</v>
      </c>
      <c r="H260" s="1" t="str">
        <f>iferror(vlookup(A260,'Courier Company - Invoice'!$A:$H,8,0),"NA")</f>
        <v>Forward charges</v>
      </c>
    </row>
    <row r="261" ht="15.75" customHeight="1">
      <c r="A261" s="1" t="s">
        <v>95</v>
      </c>
      <c r="B261" s="5" t="str">
        <f>iferror(vlookup(A261,'Courier Company - Invoice'!$A:$I,2,0),"NA")</f>
        <v>1091117327172</v>
      </c>
      <c r="C261" s="5">
        <v>8.904223818706E12</v>
      </c>
      <c r="D261" s="1" t="s">
        <v>150</v>
      </c>
      <c r="E261" s="1">
        <f>(iferror(vlookup(C261,'Company X - SKU Master'!$A$1:$B$67,2,0),"NA"))*D261</f>
        <v>127</v>
      </c>
      <c r="F261" s="1" t="str">
        <f>iferror(vlookup(A261,'Courier Company - Invoice'!A:F,6,0),"NA")</f>
        <v>121003441601</v>
      </c>
      <c r="G261" s="1" t="str">
        <f>iferror(vlookup(F261,'Company X - Pincode Zones'!C:D,2,0),"NA")</f>
        <v>d</v>
      </c>
      <c r="H261" s="1" t="str">
        <f>iferror(vlookup(A261,'Courier Company - Invoice'!$A:$H,8,0),"NA")</f>
        <v>Forward charges</v>
      </c>
    </row>
    <row r="262" ht="15.75" customHeight="1">
      <c r="A262" s="1" t="s">
        <v>95</v>
      </c>
      <c r="B262" s="5" t="str">
        <f>iferror(vlookup(A262,'Courier Company - Invoice'!$A:$I,2,0),"NA")</f>
        <v>1091117327172</v>
      </c>
      <c r="C262" s="5">
        <v>8.90422381885E12</v>
      </c>
      <c r="D262" s="1" t="s">
        <v>150</v>
      </c>
      <c r="E262" s="1">
        <f>(iferror(vlookup(C262,'Company X - SKU Master'!$A$1:$B$67,2,0),"NA"))*D262</f>
        <v>240</v>
      </c>
      <c r="F262" s="1" t="str">
        <f>iferror(vlookup(A262,'Courier Company - Invoice'!A:F,6,0),"NA")</f>
        <v>121003441601</v>
      </c>
      <c r="G262" s="1" t="str">
        <f>iferror(vlookup(F262,'Company X - Pincode Zones'!C:D,2,0),"NA")</f>
        <v>d</v>
      </c>
      <c r="H262" s="1" t="str">
        <f>iferror(vlookup(A262,'Courier Company - Invoice'!$A:$H,8,0),"NA")</f>
        <v>Forward charges</v>
      </c>
    </row>
    <row r="263" ht="15.75" customHeight="1">
      <c r="A263" s="1" t="s">
        <v>95</v>
      </c>
      <c r="B263" s="5" t="str">
        <f>iferror(vlookup(A263,'Courier Company - Invoice'!$A:$I,2,0),"NA")</f>
        <v>1091117327172</v>
      </c>
      <c r="C263" s="5">
        <v>8.904223819468E12</v>
      </c>
      <c r="D263" s="1" t="s">
        <v>150</v>
      </c>
      <c r="E263" s="1">
        <f>(iferror(vlookup(C263,'Company X - SKU Master'!$A$1:$B$67,2,0),"NA"))*D263</f>
        <v>240</v>
      </c>
      <c r="F263" s="1" t="str">
        <f>iferror(vlookup(A263,'Courier Company - Invoice'!A:F,6,0),"NA")</f>
        <v>121003441601</v>
      </c>
      <c r="G263" s="1" t="str">
        <f>iferror(vlookup(F263,'Company X - Pincode Zones'!C:D,2,0),"NA")</f>
        <v>d</v>
      </c>
      <c r="H263" s="1" t="str">
        <f>iferror(vlookup(A263,'Courier Company - Invoice'!$A:$H,8,0),"NA")</f>
        <v>Forward charges</v>
      </c>
    </row>
    <row r="264" ht="15.75" customHeight="1">
      <c r="A264" s="1" t="s">
        <v>96</v>
      </c>
      <c r="B264" s="5" t="str">
        <f>iferror(vlookup(A264,'Courier Company - Invoice'!$A:$I,2,0),"NA")</f>
        <v>1091117327695</v>
      </c>
      <c r="C264" s="5">
        <v>8.904223819468E12</v>
      </c>
      <c r="D264" s="1" t="s">
        <v>150</v>
      </c>
      <c r="E264" s="1">
        <f>(iferror(vlookup(C264,'Company X - SKU Master'!$A$1:$B$67,2,0),"NA"))*D264</f>
        <v>240</v>
      </c>
      <c r="F264" s="1" t="str">
        <f>iferror(vlookup(A264,'Courier Company - Invoice'!A:F,6,0),"NA")</f>
        <v>121003845438</v>
      </c>
      <c r="G264" s="1" t="str">
        <f>iferror(vlookup(F264,'Company X - Pincode Zones'!C:D,2,0),"NA")</f>
        <v>d</v>
      </c>
      <c r="H264" s="1" t="str">
        <f>iferror(vlookup(A264,'Courier Company - Invoice'!$A:$H,8,0),"NA")</f>
        <v>Forward charges</v>
      </c>
    </row>
    <row r="265" ht="15.75" customHeight="1">
      <c r="A265" s="1" t="s">
        <v>97</v>
      </c>
      <c r="B265" s="5" t="str">
        <f>iferror(vlookup(A265,'Courier Company - Invoice'!$A:$I,2,0),"NA")</f>
        <v>1091117326925</v>
      </c>
      <c r="C265" s="5">
        <v>8.904223818706E12</v>
      </c>
      <c r="D265" s="1" t="s">
        <v>150</v>
      </c>
      <c r="E265" s="1">
        <f>(iferror(vlookup(C265,'Company X - SKU Master'!$A$1:$B$67,2,0),"NA"))*D265</f>
        <v>127</v>
      </c>
      <c r="F265" s="1" t="str">
        <f>iferror(vlookup(A265,'Courier Company - Invoice'!A:F,6,0),"NA")</f>
        <v>121003311001</v>
      </c>
      <c r="G265" s="1" t="str">
        <f>iferror(vlookup(F265,'Company X - Pincode Zones'!C:D,2,0),"NA")</f>
        <v>b</v>
      </c>
      <c r="H265" s="1" t="str">
        <f>iferror(vlookup(A265,'Courier Company - Invoice'!$A:$H,8,0),"NA")</f>
        <v>Forward charges</v>
      </c>
    </row>
    <row r="266" ht="15.75" customHeight="1">
      <c r="A266" s="1" t="s">
        <v>97</v>
      </c>
      <c r="B266" s="5" t="str">
        <f>iferror(vlookup(A266,'Courier Company - Invoice'!$A:$I,2,0),"NA")</f>
        <v>1091117326925</v>
      </c>
      <c r="C266" s="5">
        <v>8.904223818942E12</v>
      </c>
      <c r="D266" s="1" t="s">
        <v>150</v>
      </c>
      <c r="E266" s="1">
        <f>(iferror(vlookup(C266,'Company X - SKU Master'!$A$1:$B$67,2,0),"NA"))*D266</f>
        <v>133</v>
      </c>
      <c r="F266" s="1" t="str">
        <f>iferror(vlookup(A266,'Courier Company - Invoice'!A:F,6,0),"NA")</f>
        <v>121003311001</v>
      </c>
      <c r="G266" s="1" t="str">
        <f>iferror(vlookup(F266,'Company X - Pincode Zones'!C:D,2,0),"NA")</f>
        <v>b</v>
      </c>
      <c r="H266" s="1" t="str">
        <f>iferror(vlookup(A266,'Courier Company - Invoice'!$A:$H,8,0),"NA")</f>
        <v>Forward charges</v>
      </c>
    </row>
    <row r="267" ht="15.75" customHeight="1">
      <c r="A267" s="1" t="s">
        <v>97</v>
      </c>
      <c r="B267" s="5" t="str">
        <f>iferror(vlookup(A267,'Courier Company - Invoice'!$A:$I,2,0),"NA")</f>
        <v>1091117326925</v>
      </c>
      <c r="C267" s="5">
        <v>8.90422381885E12</v>
      </c>
      <c r="D267" s="1" t="s">
        <v>150</v>
      </c>
      <c r="E267" s="1">
        <f>(iferror(vlookup(C267,'Company X - SKU Master'!$A$1:$B$67,2,0),"NA"))*D267</f>
        <v>240</v>
      </c>
      <c r="F267" s="1" t="str">
        <f>iferror(vlookup(A267,'Courier Company - Invoice'!A:F,6,0),"NA")</f>
        <v>121003311001</v>
      </c>
      <c r="G267" s="1" t="str">
        <f>iferror(vlookup(F267,'Company X - Pincode Zones'!C:D,2,0),"NA")</f>
        <v>b</v>
      </c>
      <c r="H267" s="1" t="str">
        <f>iferror(vlookup(A267,'Courier Company - Invoice'!$A:$H,8,0),"NA")</f>
        <v>Forward charges</v>
      </c>
    </row>
    <row r="268" ht="15.75" customHeight="1">
      <c r="A268" s="1" t="s">
        <v>98</v>
      </c>
      <c r="B268" s="5" t="str">
        <f>iferror(vlookup(A268,'Courier Company - Invoice'!$A:$I,2,0),"NA")</f>
        <v>1091117326612</v>
      </c>
      <c r="C268" s="5">
        <v>8.904223818706E12</v>
      </c>
      <c r="D268" s="1" t="s">
        <v>150</v>
      </c>
      <c r="E268" s="1">
        <f>(iferror(vlookup(C268,'Company X - SKU Master'!$A$1:$B$67,2,0),"NA"))*D268</f>
        <v>127</v>
      </c>
      <c r="F268" s="1" t="str">
        <f>iferror(vlookup(A268,'Courier Company - Invoice'!A:F,6,0),"NA")</f>
        <v>121003284001</v>
      </c>
      <c r="G268" s="1" t="str">
        <f>iferror(vlookup(F268,'Company X - Pincode Zones'!C:D,2,0),"NA")</f>
        <v>b</v>
      </c>
      <c r="H268" s="1" t="str">
        <f>iferror(vlookup(A268,'Courier Company - Invoice'!$A:$H,8,0),"NA")</f>
        <v>Forward charges</v>
      </c>
    </row>
    <row r="269" ht="15.75" customHeight="1">
      <c r="A269" s="1" t="s">
        <v>98</v>
      </c>
      <c r="B269" s="5" t="str">
        <f>iferror(vlookup(A269,'Courier Company - Invoice'!$A:$I,2,0),"NA")</f>
        <v>1091117326612</v>
      </c>
      <c r="C269" s="5">
        <v>8.90422381885E12</v>
      </c>
      <c r="D269" s="1" t="s">
        <v>150</v>
      </c>
      <c r="E269" s="1">
        <f>(iferror(vlookup(C269,'Company X - SKU Master'!$A$1:$B$67,2,0),"NA"))*D269</f>
        <v>240</v>
      </c>
      <c r="F269" s="1" t="str">
        <f>iferror(vlookup(A269,'Courier Company - Invoice'!A:F,6,0),"NA")</f>
        <v>121003284001</v>
      </c>
      <c r="G269" s="1" t="str">
        <f>iferror(vlookup(F269,'Company X - Pincode Zones'!C:D,2,0),"NA")</f>
        <v>b</v>
      </c>
      <c r="H269" s="1" t="str">
        <f>iferror(vlookup(A269,'Courier Company - Invoice'!$A:$H,8,0),"NA")</f>
        <v>Forward charges</v>
      </c>
    </row>
    <row r="270" ht="15.75" customHeight="1">
      <c r="A270" s="1" t="s">
        <v>98</v>
      </c>
      <c r="B270" s="5" t="str">
        <f>iferror(vlookup(A270,'Courier Company - Invoice'!$A:$I,2,0),"NA")</f>
        <v>1091117326612</v>
      </c>
      <c r="C270" s="5">
        <v>8.904223819468E12</v>
      </c>
      <c r="D270" s="1" t="s">
        <v>150</v>
      </c>
      <c r="E270" s="1">
        <f>(iferror(vlookup(C270,'Company X - SKU Master'!$A$1:$B$67,2,0),"NA"))*D270</f>
        <v>240</v>
      </c>
      <c r="F270" s="1" t="str">
        <f>iferror(vlookup(A270,'Courier Company - Invoice'!A:F,6,0),"NA")</f>
        <v>121003284001</v>
      </c>
      <c r="G270" s="1" t="str">
        <f>iferror(vlookup(F270,'Company X - Pincode Zones'!C:D,2,0),"NA")</f>
        <v>b</v>
      </c>
      <c r="H270" s="1" t="str">
        <f>iferror(vlookup(A270,'Courier Company - Invoice'!$A:$H,8,0),"NA")</f>
        <v>Forward charges</v>
      </c>
    </row>
    <row r="271" ht="15.75" customHeight="1">
      <c r="A271" s="1" t="s">
        <v>99</v>
      </c>
      <c r="B271" s="5" t="str">
        <f>iferror(vlookup(A271,'Courier Company - Invoice'!$A:$I,2,0),"NA")</f>
        <v>1091117326424</v>
      </c>
      <c r="C271" s="5">
        <v>8.904223818706E12</v>
      </c>
      <c r="D271" s="1" t="s">
        <v>150</v>
      </c>
      <c r="E271" s="1">
        <f>(iferror(vlookup(C271,'Company X - SKU Master'!$A$1:$B$67,2,0),"NA"))*D271</f>
        <v>127</v>
      </c>
      <c r="F271" s="1" t="str">
        <f>iferror(vlookup(A271,'Courier Company - Invoice'!A:F,6,0),"NA")</f>
        <v>121003306116</v>
      </c>
      <c r="G271" s="1" t="str">
        <f>iferror(vlookup(F271,'Company X - Pincode Zones'!C:D,2,0),"NA")</f>
        <v>b</v>
      </c>
      <c r="H271" s="1" t="str">
        <f>iferror(vlookup(A271,'Courier Company - Invoice'!$A:$H,8,0),"NA")</f>
        <v>Forward charges</v>
      </c>
    </row>
    <row r="272" ht="15.75" customHeight="1">
      <c r="A272" s="1" t="s">
        <v>99</v>
      </c>
      <c r="B272" s="5" t="str">
        <f>iferror(vlookup(A272,'Courier Company - Invoice'!$A:$I,2,0),"NA")</f>
        <v>1091117326424</v>
      </c>
      <c r="C272" s="5">
        <v>8.904223818942E12</v>
      </c>
      <c r="D272" s="1" t="s">
        <v>150</v>
      </c>
      <c r="E272" s="1">
        <f>(iferror(vlookup(C272,'Company X - SKU Master'!$A$1:$B$67,2,0),"NA"))*D272</f>
        <v>133</v>
      </c>
      <c r="F272" s="1" t="str">
        <f>iferror(vlookup(A272,'Courier Company - Invoice'!A:F,6,0),"NA")</f>
        <v>121003306116</v>
      </c>
      <c r="G272" s="1" t="str">
        <f>iferror(vlookup(F272,'Company X - Pincode Zones'!C:D,2,0),"NA")</f>
        <v>b</v>
      </c>
      <c r="H272" s="1" t="str">
        <f>iferror(vlookup(A272,'Courier Company - Invoice'!$A:$H,8,0),"NA")</f>
        <v>Forward charges</v>
      </c>
    </row>
    <row r="273" ht="15.75" customHeight="1">
      <c r="A273" s="1" t="s">
        <v>99</v>
      </c>
      <c r="B273" s="5" t="str">
        <f>iferror(vlookup(A273,'Courier Company - Invoice'!$A:$I,2,0),"NA")</f>
        <v>1091117326424</v>
      </c>
      <c r="C273" s="5">
        <v>8.90422381885E12</v>
      </c>
      <c r="D273" s="1" t="s">
        <v>150</v>
      </c>
      <c r="E273" s="1">
        <f>(iferror(vlookup(C273,'Company X - SKU Master'!$A$1:$B$67,2,0),"NA"))*D273</f>
        <v>240</v>
      </c>
      <c r="F273" s="1" t="str">
        <f>iferror(vlookup(A273,'Courier Company - Invoice'!A:F,6,0),"NA")</f>
        <v>121003306116</v>
      </c>
      <c r="G273" s="1" t="str">
        <f>iferror(vlookup(F273,'Company X - Pincode Zones'!C:D,2,0),"NA")</f>
        <v>b</v>
      </c>
      <c r="H273" s="1" t="str">
        <f>iferror(vlookup(A273,'Courier Company - Invoice'!$A:$H,8,0),"NA")</f>
        <v>Forward charges</v>
      </c>
    </row>
    <row r="274" ht="15.75" customHeight="1">
      <c r="A274" s="1" t="s">
        <v>100</v>
      </c>
      <c r="B274" s="5" t="str">
        <f>iferror(vlookup(A274,'Courier Company - Invoice'!$A:$I,2,0),"NA")</f>
        <v>1091117333251</v>
      </c>
      <c r="C274" s="5">
        <v>8.904223819147E12</v>
      </c>
      <c r="D274" s="1" t="s">
        <v>150</v>
      </c>
      <c r="E274" s="1">
        <f>(iferror(vlookup(C274,'Company X - SKU Master'!$A$1:$B$67,2,0),"NA"))*D274</f>
        <v>240</v>
      </c>
      <c r="F274" s="1" t="str">
        <f>iferror(vlookup(A274,'Courier Company - Invoice'!A:F,6,0),"NA")</f>
        <v>121003335803</v>
      </c>
      <c r="G274" s="1" t="str">
        <f>iferror(vlookup(F274,'Company X - Pincode Zones'!C:D,2,0),"NA")</f>
        <v>b</v>
      </c>
      <c r="H274" s="1" t="str">
        <f>iferror(vlookup(A274,'Courier Company - Invoice'!$A:$H,8,0),"NA")</f>
        <v>Forward charges</v>
      </c>
    </row>
    <row r="275" ht="15.75" customHeight="1">
      <c r="A275" s="1" t="s">
        <v>100</v>
      </c>
      <c r="B275" s="5" t="str">
        <f>iferror(vlookup(A275,'Courier Company - Invoice'!$A:$I,2,0),"NA")</f>
        <v>1091117333251</v>
      </c>
      <c r="C275" s="5">
        <v>8.904223819468E12</v>
      </c>
      <c r="D275" s="1" t="s">
        <v>150</v>
      </c>
      <c r="E275" s="1">
        <f>(iferror(vlookup(C275,'Company X - SKU Master'!$A$1:$B$67,2,0),"NA"))*D275</f>
        <v>240</v>
      </c>
      <c r="F275" s="1" t="str">
        <f>iferror(vlookup(A275,'Courier Company - Invoice'!A:F,6,0),"NA")</f>
        <v>121003335803</v>
      </c>
      <c r="G275" s="1" t="str">
        <f>iferror(vlookup(F275,'Company X - Pincode Zones'!C:D,2,0),"NA")</f>
        <v>b</v>
      </c>
      <c r="H275" s="1" t="str">
        <f>iferror(vlookup(A275,'Courier Company - Invoice'!$A:$H,8,0),"NA")</f>
        <v>Forward charges</v>
      </c>
    </row>
    <row r="276" ht="15.75" customHeight="1">
      <c r="A276" s="1" t="s">
        <v>100</v>
      </c>
      <c r="B276" s="5" t="str">
        <f>iferror(vlookup(A276,'Courier Company - Invoice'!$A:$I,2,0),"NA")</f>
        <v>1091117333251</v>
      </c>
      <c r="C276" s="5">
        <v>8.904223819277E12</v>
      </c>
      <c r="D276" s="1" t="s">
        <v>150</v>
      </c>
      <c r="E276" s="1">
        <f>(iferror(vlookup(C276,'Company X - SKU Master'!$A$1:$B$67,2,0),"NA"))*D276</f>
        <v>350</v>
      </c>
      <c r="F276" s="1" t="str">
        <f>iferror(vlookup(A276,'Courier Company - Invoice'!A:F,6,0),"NA")</f>
        <v>121003335803</v>
      </c>
      <c r="G276" s="1" t="str">
        <f>iferror(vlookup(F276,'Company X - Pincode Zones'!C:D,2,0),"NA")</f>
        <v>b</v>
      </c>
      <c r="H276" s="1" t="str">
        <f>iferror(vlookup(A276,'Courier Company - Invoice'!$A:$H,8,0),"NA")</f>
        <v>Forward charges</v>
      </c>
    </row>
    <row r="277" ht="15.75" customHeight="1">
      <c r="A277" s="1" t="s">
        <v>101</v>
      </c>
      <c r="B277" s="5" t="str">
        <f>iferror(vlookup(A277,'Courier Company - Invoice'!$A:$I,2,0),"NA")</f>
        <v>1091117325094</v>
      </c>
      <c r="C277" s="5">
        <v>8.90422381885E12</v>
      </c>
      <c r="D277" s="1" t="s">
        <v>152</v>
      </c>
      <c r="E277" s="1">
        <f>(iferror(vlookup(C277,'Company X - SKU Master'!$A$1:$B$67,2,0),"NA"))*D277</f>
        <v>480</v>
      </c>
      <c r="F277" s="1" t="str">
        <f>iferror(vlookup(A277,'Courier Company - Invoice'!A:F,6,0),"NA")</f>
        <v>121003208001</v>
      </c>
      <c r="G277" s="1" t="str">
        <f>iferror(vlookup(F277,'Company X - Pincode Zones'!C:D,2,0),"NA")</f>
        <v>b</v>
      </c>
      <c r="H277" s="1" t="str">
        <f>iferror(vlookup(A277,'Courier Company - Invoice'!$A:$H,8,0),"NA")</f>
        <v>Forward charges</v>
      </c>
    </row>
    <row r="278" ht="15.75" customHeight="1">
      <c r="A278" s="1" t="s">
        <v>101</v>
      </c>
      <c r="B278" s="5" t="str">
        <f>iferror(vlookup(A278,'Courier Company - Invoice'!$A:$I,2,0),"NA")</f>
        <v>1091117325094</v>
      </c>
      <c r="C278" s="5">
        <v>8.904223818713E12</v>
      </c>
      <c r="D278" s="1" t="s">
        <v>150</v>
      </c>
      <c r="E278" s="1">
        <f>(iferror(vlookup(C278,'Company X - SKU Master'!$A$1:$B$67,2,0),"NA"))*D278</f>
        <v>120</v>
      </c>
      <c r="F278" s="1" t="str">
        <f>iferror(vlookup(A278,'Courier Company - Invoice'!A:F,6,0),"NA")</f>
        <v>121003208001</v>
      </c>
      <c r="G278" s="1" t="str">
        <f>iferror(vlookup(F278,'Company X - Pincode Zones'!C:D,2,0),"NA")</f>
        <v>b</v>
      </c>
      <c r="H278" s="1" t="str">
        <f>iferror(vlookup(A278,'Courier Company - Invoice'!$A:$H,8,0),"NA")</f>
        <v>Forward charges</v>
      </c>
    </row>
    <row r="279" ht="15.75" customHeight="1">
      <c r="A279" s="1" t="s">
        <v>101</v>
      </c>
      <c r="B279" s="5" t="str">
        <f>iferror(vlookup(A279,'Courier Company - Invoice'!$A:$I,2,0),"NA")</f>
        <v>1091117325094</v>
      </c>
      <c r="C279" s="5">
        <v>8.904223819024E12</v>
      </c>
      <c r="D279" s="1" t="s">
        <v>154</v>
      </c>
      <c r="E279" s="1">
        <f>(iferror(vlookup(C279,'Company X - SKU Master'!$A$1:$B$67,2,0),"NA"))*D279</f>
        <v>448</v>
      </c>
      <c r="F279" s="1" t="str">
        <f>iferror(vlookup(A279,'Courier Company - Invoice'!A:F,6,0),"NA")</f>
        <v>121003208001</v>
      </c>
      <c r="G279" s="1" t="str">
        <f>iferror(vlookup(F279,'Company X - Pincode Zones'!C:D,2,0),"NA")</f>
        <v>b</v>
      </c>
      <c r="H279" s="1" t="str">
        <f>iferror(vlookup(A279,'Courier Company - Invoice'!$A:$H,8,0),"NA")</f>
        <v>Forward charges</v>
      </c>
    </row>
    <row r="280" ht="15.75" customHeight="1">
      <c r="A280" s="1" t="s">
        <v>102</v>
      </c>
      <c r="B280" s="5" t="str">
        <f>iferror(vlookup(A280,'Courier Company - Invoice'!$A:$I,2,0),"NA")</f>
        <v>1091117324394</v>
      </c>
      <c r="C280" s="5">
        <v>8.904223819031E12</v>
      </c>
      <c r="D280" s="1" t="s">
        <v>160</v>
      </c>
      <c r="E280" s="1">
        <f>(iferror(vlookup(C280,'Company X - SKU Master'!$A$1:$B$67,2,0),"NA"))*D280</f>
        <v>672</v>
      </c>
      <c r="F280" s="1" t="str">
        <f>iferror(vlookup(A280,'Courier Company - Invoice'!A:F,6,0),"NA")</f>
        <v>121003452018</v>
      </c>
      <c r="G280" s="1" t="str">
        <f>iferror(vlookup(F280,'Company X - Pincode Zones'!C:D,2,0),"NA")</f>
        <v>d</v>
      </c>
      <c r="H280" s="1" t="str">
        <f>iferror(vlookup(A280,'Courier Company - Invoice'!$A:$H,8,0),"NA")</f>
        <v>Forward charges</v>
      </c>
    </row>
    <row r="281" ht="15.75" customHeight="1">
      <c r="A281" s="1" t="s">
        <v>102</v>
      </c>
      <c r="B281" s="5" t="str">
        <f>iferror(vlookup(A281,'Courier Company - Invoice'!$A:$I,2,0),"NA")</f>
        <v>1091117324394</v>
      </c>
      <c r="C281" s="5">
        <v>8.904223819024E12</v>
      </c>
      <c r="D281" s="1" t="s">
        <v>160</v>
      </c>
      <c r="E281" s="1">
        <f>(iferror(vlookup(C281,'Company X - SKU Master'!$A$1:$B$67,2,0),"NA"))*D281</f>
        <v>672</v>
      </c>
      <c r="F281" s="1" t="str">
        <f>iferror(vlookup(A281,'Courier Company - Invoice'!A:F,6,0),"NA")</f>
        <v>121003452018</v>
      </c>
      <c r="G281" s="1" t="str">
        <f>iferror(vlookup(F281,'Company X - Pincode Zones'!C:D,2,0),"NA")</f>
        <v>d</v>
      </c>
      <c r="H281" s="1" t="str">
        <f>iferror(vlookup(A281,'Courier Company - Invoice'!$A:$H,8,0),"NA")</f>
        <v>Forward charges</v>
      </c>
    </row>
    <row r="282" ht="15.75" customHeight="1">
      <c r="A282" s="1" t="s">
        <v>102</v>
      </c>
      <c r="B282" s="5" t="str">
        <f>iferror(vlookup(A282,'Courier Company - Invoice'!$A:$I,2,0),"NA")</f>
        <v>1091117324394</v>
      </c>
      <c r="C282" s="5">
        <v>8.904223819291E12</v>
      </c>
      <c r="D282" s="1" t="s">
        <v>152</v>
      </c>
      <c r="E282" s="1">
        <f>(iferror(vlookup(C282,'Company X - SKU Master'!$A$1:$B$67,2,0),"NA"))*D282</f>
        <v>224</v>
      </c>
      <c r="F282" s="1" t="str">
        <f>iferror(vlookup(A282,'Courier Company - Invoice'!A:F,6,0),"NA")</f>
        <v>121003452018</v>
      </c>
      <c r="G282" s="1" t="str">
        <f>iferror(vlookup(F282,'Company X - Pincode Zones'!C:D,2,0),"NA")</f>
        <v>d</v>
      </c>
      <c r="H282" s="1" t="str">
        <f>iferror(vlookup(A282,'Courier Company - Invoice'!$A:$H,8,0),"NA")</f>
        <v>Forward charges</v>
      </c>
    </row>
    <row r="283" ht="15.75" customHeight="1">
      <c r="A283" s="1" t="s">
        <v>102</v>
      </c>
      <c r="B283" s="5" t="str">
        <f>iferror(vlookup(A283,'Courier Company - Invoice'!$A:$I,2,0),"NA")</f>
        <v>1091117324394</v>
      </c>
      <c r="C283" s="5">
        <v>8.904223819031E12</v>
      </c>
      <c r="D283" s="1" t="s">
        <v>152</v>
      </c>
      <c r="E283" s="1">
        <f>(iferror(vlookup(C283,'Company X - SKU Master'!$A$1:$B$67,2,0),"NA"))*D283</f>
        <v>224</v>
      </c>
      <c r="F283" s="1" t="str">
        <f>iferror(vlookup(A283,'Courier Company - Invoice'!A:F,6,0),"NA")</f>
        <v>121003452018</v>
      </c>
      <c r="G283" s="1" t="str">
        <f>iferror(vlookup(F283,'Company X - Pincode Zones'!C:D,2,0),"NA")</f>
        <v>d</v>
      </c>
      <c r="H283" s="1" t="str">
        <f>iferror(vlookup(A283,'Courier Company - Invoice'!$A:$H,8,0),"NA")</f>
        <v>Forward charges</v>
      </c>
    </row>
    <row r="284" ht="15.75" customHeight="1">
      <c r="A284" s="1" t="s">
        <v>102</v>
      </c>
      <c r="B284" s="5" t="str">
        <f>iferror(vlookup(A284,'Courier Company - Invoice'!$A:$I,2,0),"NA")</f>
        <v>1091117324394</v>
      </c>
      <c r="C284" s="5">
        <v>8.904223819024E12</v>
      </c>
      <c r="D284" s="1" t="s">
        <v>152</v>
      </c>
      <c r="E284" s="1">
        <f>(iferror(vlookup(C284,'Company X - SKU Master'!$A$1:$B$67,2,0),"NA"))*D284</f>
        <v>224</v>
      </c>
      <c r="F284" s="1" t="str">
        <f>iferror(vlookup(A284,'Courier Company - Invoice'!A:F,6,0),"NA")</f>
        <v>121003452018</v>
      </c>
      <c r="G284" s="1" t="str">
        <f>iferror(vlookup(F284,'Company X - Pincode Zones'!C:D,2,0),"NA")</f>
        <v>d</v>
      </c>
      <c r="H284" s="1" t="str">
        <f>iferror(vlookup(A284,'Courier Company - Invoice'!$A:$H,8,0),"NA")</f>
        <v>Forward charges</v>
      </c>
    </row>
    <row r="285" ht="15.75" customHeight="1">
      <c r="A285" s="1" t="s">
        <v>103</v>
      </c>
      <c r="B285" s="5" t="str">
        <f>iferror(vlookup(A285,'Courier Company - Invoice'!$A:$I,2,0),"NA")</f>
        <v>1091117333100</v>
      </c>
      <c r="C285" s="5">
        <v>8.904223818706E12</v>
      </c>
      <c r="D285" s="1" t="s">
        <v>150</v>
      </c>
      <c r="E285" s="1">
        <f>(iferror(vlookup(C285,'Company X - SKU Master'!$A$1:$B$67,2,0),"NA"))*D285</f>
        <v>127</v>
      </c>
      <c r="F285" s="1" t="str">
        <f>iferror(vlookup(A285,'Courier Company - Invoice'!A:F,6,0),"NA")</f>
        <v>121003302039</v>
      </c>
      <c r="G285" s="1" t="str">
        <f>iferror(vlookup(F285,'Company X - Pincode Zones'!C:D,2,0),"NA")</f>
        <v>b</v>
      </c>
      <c r="H285" s="1" t="str">
        <f>iferror(vlookup(A285,'Courier Company - Invoice'!$A:$H,8,0),"NA")</f>
        <v>Forward charges</v>
      </c>
    </row>
    <row r="286" ht="15.75" customHeight="1">
      <c r="A286" s="1" t="s">
        <v>103</v>
      </c>
      <c r="B286" s="5" t="str">
        <f>iferror(vlookup(A286,'Courier Company - Invoice'!$A:$I,2,0),"NA")</f>
        <v>1091117333100</v>
      </c>
      <c r="C286" s="5">
        <v>8.904223818942E12</v>
      </c>
      <c r="D286" s="1" t="s">
        <v>150</v>
      </c>
      <c r="E286" s="1">
        <f>(iferror(vlookup(C286,'Company X - SKU Master'!$A$1:$B$67,2,0),"NA"))*D286</f>
        <v>133</v>
      </c>
      <c r="F286" s="1" t="str">
        <f>iferror(vlookup(A286,'Courier Company - Invoice'!A:F,6,0),"NA")</f>
        <v>121003302039</v>
      </c>
      <c r="G286" s="1" t="str">
        <f>iferror(vlookup(F286,'Company X - Pincode Zones'!C:D,2,0),"NA")</f>
        <v>b</v>
      </c>
      <c r="H286" s="1" t="str">
        <f>iferror(vlookup(A286,'Courier Company - Invoice'!$A:$H,8,0),"NA")</f>
        <v>Forward charges</v>
      </c>
    </row>
    <row r="287" ht="15.75" customHeight="1">
      <c r="A287" s="1" t="s">
        <v>103</v>
      </c>
      <c r="B287" s="5" t="str">
        <f>iferror(vlookup(A287,'Courier Company - Invoice'!$A:$I,2,0),"NA")</f>
        <v>1091117333100</v>
      </c>
      <c r="C287" s="5">
        <v>8.90422381885E12</v>
      </c>
      <c r="D287" s="1" t="s">
        <v>150</v>
      </c>
      <c r="E287" s="1">
        <f>(iferror(vlookup(C287,'Company X - SKU Master'!$A$1:$B$67,2,0),"NA"))*D287</f>
        <v>240</v>
      </c>
      <c r="F287" s="1" t="str">
        <f>iferror(vlookup(A287,'Courier Company - Invoice'!A:F,6,0),"NA")</f>
        <v>121003302039</v>
      </c>
      <c r="G287" s="1" t="str">
        <f>iferror(vlookup(F287,'Company X - Pincode Zones'!C:D,2,0),"NA")</f>
        <v>b</v>
      </c>
      <c r="H287" s="1" t="str">
        <f>iferror(vlookup(A287,'Courier Company - Invoice'!$A:$H,8,0),"NA")</f>
        <v>Forward charges</v>
      </c>
    </row>
    <row r="288" ht="15.75" customHeight="1">
      <c r="A288" s="1" t="s">
        <v>104</v>
      </c>
      <c r="B288" s="5" t="str">
        <f>iferror(vlookup(A288,'Courier Company - Invoice'!$A:$I,2,0),"NA")</f>
        <v>1091117324346</v>
      </c>
      <c r="C288" s="5">
        <v>8.904223818997E12</v>
      </c>
      <c r="D288" s="1" t="s">
        <v>150</v>
      </c>
      <c r="E288" s="1">
        <f>(iferror(vlookup(C288,'Company X - SKU Master'!$A$1:$B$67,2,0),"NA"))*D288</f>
        <v>490</v>
      </c>
      <c r="F288" s="1" t="str">
        <f>iferror(vlookup(A288,'Courier Company - Invoice'!A:F,6,0),"NA")</f>
        <v>121003335502</v>
      </c>
      <c r="G288" s="1" t="str">
        <f>iferror(vlookup(F288,'Company X - Pincode Zones'!C:D,2,0),"NA")</f>
        <v>b</v>
      </c>
      <c r="H288" s="1" t="str">
        <f>iferror(vlookup(A288,'Courier Company - Invoice'!$A:$H,8,0),"NA")</f>
        <v>Forward charges</v>
      </c>
    </row>
    <row r="289" ht="15.75" customHeight="1">
      <c r="A289" s="1" t="s">
        <v>105</v>
      </c>
      <c r="B289" s="5" t="str">
        <f>iferror(vlookup(A289,'Courier Company - Invoice'!$A:$I,2,0),"NA")</f>
        <v>1091117324206</v>
      </c>
      <c r="C289" s="5">
        <v>8.904223818706E12</v>
      </c>
      <c r="D289" s="1" t="s">
        <v>150</v>
      </c>
      <c r="E289" s="1">
        <f>(iferror(vlookup(C289,'Company X - SKU Master'!$A$1:$B$67,2,0),"NA"))*D289</f>
        <v>127</v>
      </c>
      <c r="F289" s="1" t="str">
        <f>iferror(vlookup(A289,'Courier Company - Invoice'!A:F,6,0),"NA")</f>
        <v>121003711106</v>
      </c>
      <c r="G289" s="1" t="str">
        <f>iferror(vlookup(F289,'Company X - Pincode Zones'!C:D,2,0),"NA")</f>
        <v>d</v>
      </c>
      <c r="H289" s="1" t="str">
        <f>iferror(vlookup(A289,'Courier Company - Invoice'!$A:$H,8,0),"NA")</f>
        <v>Forward charges</v>
      </c>
    </row>
    <row r="290" ht="15.75" customHeight="1">
      <c r="A290" s="1" t="s">
        <v>105</v>
      </c>
      <c r="B290" s="5" t="str">
        <f>iferror(vlookup(A290,'Courier Company - Invoice'!$A:$I,2,0),"NA")</f>
        <v>1091117324206</v>
      </c>
      <c r="C290" s="5">
        <v>8.904223818942E12</v>
      </c>
      <c r="D290" s="1" t="s">
        <v>150</v>
      </c>
      <c r="E290" s="1">
        <f>(iferror(vlookup(C290,'Company X - SKU Master'!$A$1:$B$67,2,0),"NA"))*D290</f>
        <v>133</v>
      </c>
      <c r="F290" s="1" t="str">
        <f>iferror(vlookup(A290,'Courier Company - Invoice'!A:F,6,0),"NA")</f>
        <v>121003711106</v>
      </c>
      <c r="G290" s="1" t="str">
        <f>iferror(vlookup(F290,'Company X - Pincode Zones'!C:D,2,0),"NA")</f>
        <v>d</v>
      </c>
      <c r="H290" s="1" t="str">
        <f>iferror(vlookup(A290,'Courier Company - Invoice'!$A:$H,8,0),"NA")</f>
        <v>Forward charges</v>
      </c>
    </row>
    <row r="291" ht="15.75" customHeight="1">
      <c r="A291" s="1" t="s">
        <v>105</v>
      </c>
      <c r="B291" s="5" t="str">
        <f>iferror(vlookup(A291,'Courier Company - Invoice'!$A:$I,2,0),"NA")</f>
        <v>1091117324206</v>
      </c>
      <c r="C291" s="5">
        <v>8.90422381885E12</v>
      </c>
      <c r="D291" s="1" t="s">
        <v>150</v>
      </c>
      <c r="E291" s="1">
        <f>(iferror(vlookup(C291,'Company X - SKU Master'!$A$1:$B$67,2,0),"NA"))*D291</f>
        <v>240</v>
      </c>
      <c r="F291" s="1" t="str">
        <f>iferror(vlookup(A291,'Courier Company - Invoice'!A:F,6,0),"NA")</f>
        <v>121003711106</v>
      </c>
      <c r="G291" s="1" t="str">
        <f>iferror(vlookup(F291,'Company X - Pincode Zones'!C:D,2,0),"NA")</f>
        <v>d</v>
      </c>
      <c r="H291" s="1" t="str">
        <f>iferror(vlookup(A291,'Courier Company - Invoice'!$A:$H,8,0),"NA")</f>
        <v>Forward charges</v>
      </c>
    </row>
    <row r="292" ht="15.75" customHeight="1">
      <c r="A292" s="1" t="s">
        <v>106</v>
      </c>
      <c r="B292" s="5" t="str">
        <f>iferror(vlookup(A292,'Courier Company - Invoice'!$A:$I,2,0),"NA")</f>
        <v>1091117324011</v>
      </c>
      <c r="C292" s="5">
        <v>8.904223818706E12</v>
      </c>
      <c r="D292" s="1" t="s">
        <v>150</v>
      </c>
      <c r="E292" s="1">
        <f>(iferror(vlookup(C292,'Company X - SKU Master'!$A$1:$B$67,2,0),"NA"))*D292</f>
        <v>127</v>
      </c>
      <c r="F292" s="1" t="str">
        <f>iferror(vlookup(A292,'Courier Company - Invoice'!A:F,6,0),"NA")</f>
        <v>121003341001</v>
      </c>
      <c r="G292" s="1" t="str">
        <f>iferror(vlookup(F292,'Company X - Pincode Zones'!C:D,2,0),"NA")</f>
        <v>b</v>
      </c>
      <c r="H292" s="1" t="str">
        <f>iferror(vlookup(A292,'Courier Company - Invoice'!$A:$H,8,0),"NA")</f>
        <v>Forward charges</v>
      </c>
    </row>
    <row r="293" ht="15.75" customHeight="1">
      <c r="A293" s="1" t="s">
        <v>106</v>
      </c>
      <c r="B293" s="5" t="str">
        <f>iferror(vlookup(A293,'Courier Company - Invoice'!$A:$I,2,0),"NA")</f>
        <v>1091117324011</v>
      </c>
      <c r="C293" s="5">
        <v>8.90422381885E12</v>
      </c>
      <c r="D293" s="1" t="s">
        <v>150</v>
      </c>
      <c r="E293" s="1">
        <f>(iferror(vlookup(C293,'Company X - SKU Master'!$A$1:$B$67,2,0),"NA"))*D293</f>
        <v>240</v>
      </c>
      <c r="F293" s="1" t="str">
        <f>iferror(vlookup(A293,'Courier Company - Invoice'!A:F,6,0),"NA")</f>
        <v>121003341001</v>
      </c>
      <c r="G293" s="1" t="str">
        <f>iferror(vlookup(F293,'Company X - Pincode Zones'!C:D,2,0),"NA")</f>
        <v>b</v>
      </c>
      <c r="H293" s="1" t="str">
        <f>iferror(vlookup(A293,'Courier Company - Invoice'!$A:$H,8,0),"NA")</f>
        <v>Forward charges</v>
      </c>
    </row>
    <row r="294" ht="15.75" customHeight="1">
      <c r="A294" s="1" t="s">
        <v>106</v>
      </c>
      <c r="B294" s="5" t="str">
        <f>iferror(vlookup(A294,'Courier Company - Invoice'!$A:$I,2,0),"NA")</f>
        <v>1091117324011</v>
      </c>
      <c r="C294" s="5">
        <v>8.904223819468E12</v>
      </c>
      <c r="D294" s="1" t="s">
        <v>150</v>
      </c>
      <c r="E294" s="1">
        <f>(iferror(vlookup(C294,'Company X - SKU Master'!$A$1:$B$67,2,0),"NA"))*D294</f>
        <v>240</v>
      </c>
      <c r="F294" s="1" t="str">
        <f>iferror(vlookup(A294,'Courier Company - Invoice'!A:F,6,0),"NA")</f>
        <v>121003341001</v>
      </c>
      <c r="G294" s="1" t="str">
        <f>iferror(vlookup(F294,'Company X - Pincode Zones'!C:D,2,0),"NA")</f>
        <v>b</v>
      </c>
      <c r="H294" s="1" t="str">
        <f>iferror(vlookup(A294,'Courier Company - Invoice'!$A:$H,8,0),"NA")</f>
        <v>Forward charges</v>
      </c>
    </row>
    <row r="295" ht="15.75" customHeight="1">
      <c r="A295" s="1" t="s">
        <v>107</v>
      </c>
      <c r="B295" s="5" t="str">
        <f>iferror(vlookup(A295,'Courier Company - Invoice'!$A:$I,2,0),"NA")</f>
        <v>1091117323812</v>
      </c>
      <c r="C295" s="5">
        <v>8.904223818706E12</v>
      </c>
      <c r="D295" s="1" t="s">
        <v>150</v>
      </c>
      <c r="E295" s="1">
        <f>(iferror(vlookup(C295,'Company X - SKU Master'!$A$1:$B$67,2,0),"NA"))*D295</f>
        <v>127</v>
      </c>
      <c r="F295" s="1" t="str">
        <f>iferror(vlookup(A295,'Courier Company - Invoice'!A:F,6,0),"NA")</f>
        <v>121003396001</v>
      </c>
      <c r="G295" s="1" t="str">
        <f>iferror(vlookup(F295,'Company X - Pincode Zones'!C:D,2,0),"NA")</f>
        <v>d</v>
      </c>
      <c r="H295" s="1" t="str">
        <f>iferror(vlookup(A295,'Courier Company - Invoice'!$A:$H,8,0),"NA")</f>
        <v>Forward charges</v>
      </c>
    </row>
    <row r="296" ht="15.75" customHeight="1">
      <c r="A296" s="1" t="s">
        <v>107</v>
      </c>
      <c r="B296" s="5" t="str">
        <f>iferror(vlookup(A296,'Courier Company - Invoice'!$A:$I,2,0),"NA")</f>
        <v>1091117323812</v>
      </c>
      <c r="C296" s="5">
        <v>8.904223818942E12</v>
      </c>
      <c r="D296" s="1" t="s">
        <v>150</v>
      </c>
      <c r="E296" s="1">
        <f>(iferror(vlookup(C296,'Company X - SKU Master'!$A$1:$B$67,2,0),"NA"))*D296</f>
        <v>133</v>
      </c>
      <c r="F296" s="1" t="str">
        <f>iferror(vlookup(A296,'Courier Company - Invoice'!A:F,6,0),"NA")</f>
        <v>121003396001</v>
      </c>
      <c r="G296" s="1" t="str">
        <f>iferror(vlookup(F296,'Company X - Pincode Zones'!C:D,2,0),"NA")</f>
        <v>d</v>
      </c>
      <c r="H296" s="1" t="str">
        <f>iferror(vlookup(A296,'Courier Company - Invoice'!$A:$H,8,0),"NA")</f>
        <v>Forward charges</v>
      </c>
    </row>
    <row r="297" ht="15.75" customHeight="1">
      <c r="A297" s="1" t="s">
        <v>107</v>
      </c>
      <c r="B297" s="5" t="str">
        <f>iferror(vlookup(A297,'Courier Company - Invoice'!$A:$I,2,0),"NA")</f>
        <v>1091117323812</v>
      </c>
      <c r="C297" s="5">
        <v>8.90422381885E12</v>
      </c>
      <c r="D297" s="1" t="s">
        <v>150</v>
      </c>
      <c r="E297" s="1">
        <f>(iferror(vlookup(C297,'Company X - SKU Master'!$A$1:$B$67,2,0),"NA"))*D297</f>
        <v>240</v>
      </c>
      <c r="F297" s="1" t="str">
        <f>iferror(vlookup(A297,'Courier Company - Invoice'!A:F,6,0),"NA")</f>
        <v>121003396001</v>
      </c>
      <c r="G297" s="1" t="str">
        <f>iferror(vlookup(F297,'Company X - Pincode Zones'!C:D,2,0),"NA")</f>
        <v>d</v>
      </c>
      <c r="H297" s="1" t="str">
        <f>iferror(vlookup(A297,'Courier Company - Invoice'!$A:$H,8,0),"NA")</f>
        <v>Forward charges</v>
      </c>
    </row>
    <row r="298" ht="15.75" customHeight="1">
      <c r="A298" s="1" t="s">
        <v>108</v>
      </c>
      <c r="B298" s="5" t="str">
        <f>iferror(vlookup(A298,'Courier Company - Invoice'!$A:$I,2,0),"NA")</f>
        <v>1091117323215</v>
      </c>
      <c r="C298" s="5">
        <v>8.904223818706E12</v>
      </c>
      <c r="D298" s="1" t="s">
        <v>150</v>
      </c>
      <c r="E298" s="1">
        <f>(iferror(vlookup(C298,'Company X - SKU Master'!$A$1:$B$67,2,0),"NA"))*D298</f>
        <v>127</v>
      </c>
      <c r="F298" s="1" t="str">
        <f>iferror(vlookup(A298,'Courier Company - Invoice'!A:F,6,0),"NA")</f>
        <v>121003742103</v>
      </c>
      <c r="G298" s="1" t="str">
        <f>iferror(vlookup(F298,'Company X - Pincode Zones'!C:D,2,0),"NA")</f>
        <v>d</v>
      </c>
      <c r="H298" s="1" t="str">
        <f>iferror(vlookup(A298,'Courier Company - Invoice'!$A:$H,8,0),"NA")</f>
        <v>Forward charges</v>
      </c>
    </row>
    <row r="299" ht="15.75" customHeight="1">
      <c r="A299" s="1" t="s">
        <v>108</v>
      </c>
      <c r="B299" s="5" t="str">
        <f>iferror(vlookup(A299,'Courier Company - Invoice'!$A:$I,2,0),"NA")</f>
        <v>1091117323215</v>
      </c>
      <c r="C299" s="5">
        <v>8.904223818942E12</v>
      </c>
      <c r="D299" s="1" t="s">
        <v>150</v>
      </c>
      <c r="E299" s="1">
        <f>(iferror(vlookup(C299,'Company X - SKU Master'!$A$1:$B$67,2,0),"NA"))*D299</f>
        <v>133</v>
      </c>
      <c r="F299" s="1" t="str">
        <f>iferror(vlookup(A299,'Courier Company - Invoice'!A:F,6,0),"NA")</f>
        <v>121003742103</v>
      </c>
      <c r="G299" s="1" t="str">
        <f>iferror(vlookup(F299,'Company X - Pincode Zones'!C:D,2,0),"NA")</f>
        <v>d</v>
      </c>
      <c r="H299" s="1" t="str">
        <f>iferror(vlookup(A299,'Courier Company - Invoice'!$A:$H,8,0),"NA")</f>
        <v>Forward charges</v>
      </c>
    </row>
    <row r="300" ht="15.75" customHeight="1">
      <c r="A300" s="1" t="s">
        <v>108</v>
      </c>
      <c r="B300" s="5" t="str">
        <f>iferror(vlookup(A300,'Courier Company - Invoice'!$A:$I,2,0),"NA")</f>
        <v>1091117323215</v>
      </c>
      <c r="C300" s="5">
        <v>8.90422381885E12</v>
      </c>
      <c r="D300" s="1" t="s">
        <v>150</v>
      </c>
      <c r="E300" s="1">
        <f>(iferror(vlookup(C300,'Company X - SKU Master'!$A$1:$B$67,2,0),"NA"))*D300</f>
        <v>240</v>
      </c>
      <c r="F300" s="1" t="str">
        <f>iferror(vlookup(A300,'Courier Company - Invoice'!A:F,6,0),"NA")</f>
        <v>121003742103</v>
      </c>
      <c r="G300" s="1" t="str">
        <f>iferror(vlookup(F300,'Company X - Pincode Zones'!C:D,2,0),"NA")</f>
        <v>d</v>
      </c>
      <c r="H300" s="1" t="str">
        <f>iferror(vlookup(A300,'Courier Company - Invoice'!$A:$H,8,0),"NA")</f>
        <v>Forward charges</v>
      </c>
    </row>
    <row r="301" ht="15.75" customHeight="1">
      <c r="A301" s="1" t="s">
        <v>109</v>
      </c>
      <c r="B301" s="5" t="str">
        <f>iferror(vlookup(A301,'Courier Company - Invoice'!$A:$I,2,0),"NA")</f>
        <v>1091117323112</v>
      </c>
      <c r="C301" s="5">
        <v>8.904223819239E12</v>
      </c>
      <c r="D301" s="1" t="s">
        <v>150</v>
      </c>
      <c r="E301" s="1">
        <f>(iferror(vlookup(C301,'Company X - SKU Master'!$A$1:$B$67,2,0),"NA"))*D301</f>
        <v>290</v>
      </c>
      <c r="F301" s="1" t="str">
        <f>iferror(vlookup(A301,'Courier Company - Invoice'!A:F,6,0),"NA")</f>
        <v>121003140301</v>
      </c>
      <c r="G301" s="1" t="str">
        <f>iferror(vlookup(F301,'Company X - Pincode Zones'!C:D,2,0),"NA")</f>
        <v>b</v>
      </c>
      <c r="H301" s="1" t="str">
        <f>iferror(vlookup(A301,'Courier Company - Invoice'!$A:$H,8,0),"NA")</f>
        <v>Forward charges</v>
      </c>
    </row>
    <row r="302" ht="15.75" customHeight="1">
      <c r="A302" s="1" t="s">
        <v>109</v>
      </c>
      <c r="B302" s="5" t="str">
        <f>iferror(vlookup(A302,'Courier Company - Invoice'!$A:$I,2,0),"NA")</f>
        <v>1091117323112</v>
      </c>
      <c r="C302" s="5">
        <v>8.904223819246E12</v>
      </c>
      <c r="D302" s="1" t="s">
        <v>150</v>
      </c>
      <c r="E302" s="1">
        <f>(iferror(vlookup(C302,'Company X - SKU Master'!$A$1:$B$67,2,0),"NA"))*D302</f>
        <v>290</v>
      </c>
      <c r="F302" s="1" t="str">
        <f>iferror(vlookup(A302,'Courier Company - Invoice'!A:F,6,0),"NA")</f>
        <v>121003140301</v>
      </c>
      <c r="G302" s="1" t="str">
        <f>iferror(vlookup(F302,'Company X - Pincode Zones'!C:D,2,0),"NA")</f>
        <v>b</v>
      </c>
      <c r="H302" s="1" t="str">
        <f>iferror(vlookup(A302,'Courier Company - Invoice'!$A:$H,8,0),"NA")</f>
        <v>Forward charges</v>
      </c>
    </row>
    <row r="303" ht="15.75" customHeight="1">
      <c r="A303" s="1" t="s">
        <v>109</v>
      </c>
      <c r="B303" s="5" t="str">
        <f>iferror(vlookup(A303,'Courier Company - Invoice'!$A:$I,2,0),"NA")</f>
        <v>1091117323112</v>
      </c>
      <c r="C303" s="5">
        <v>8.904223819253E12</v>
      </c>
      <c r="D303" s="1" t="s">
        <v>150</v>
      </c>
      <c r="E303" s="1">
        <f>(iferror(vlookup(C303,'Company X - SKU Master'!$A$1:$B$67,2,0),"NA"))*D303</f>
        <v>290</v>
      </c>
      <c r="F303" s="1" t="str">
        <f>iferror(vlookup(A303,'Courier Company - Invoice'!A:F,6,0),"NA")</f>
        <v>121003140301</v>
      </c>
      <c r="G303" s="1" t="str">
        <f>iferror(vlookup(F303,'Company X - Pincode Zones'!C:D,2,0),"NA")</f>
        <v>b</v>
      </c>
      <c r="H303" s="1" t="str">
        <f>iferror(vlookup(A303,'Courier Company - Invoice'!$A:$H,8,0),"NA")</f>
        <v>Forward charges</v>
      </c>
    </row>
    <row r="304" ht="15.75" customHeight="1">
      <c r="A304" s="1" t="s">
        <v>109</v>
      </c>
      <c r="B304" s="5" t="str">
        <f>iferror(vlookup(A304,'Courier Company - Invoice'!$A:$I,2,0),"NA")</f>
        <v>1091117323112</v>
      </c>
      <c r="C304" s="5">
        <v>8.904223818713E12</v>
      </c>
      <c r="D304" s="1" t="s">
        <v>150</v>
      </c>
      <c r="E304" s="1">
        <f>(iferror(vlookup(C304,'Company X - SKU Master'!$A$1:$B$67,2,0),"NA"))*D304</f>
        <v>120</v>
      </c>
      <c r="F304" s="1" t="str">
        <f>iferror(vlookup(A304,'Courier Company - Invoice'!A:F,6,0),"NA")</f>
        <v>121003140301</v>
      </c>
      <c r="G304" s="1" t="str">
        <f>iferror(vlookup(F304,'Company X - Pincode Zones'!C:D,2,0),"NA")</f>
        <v>b</v>
      </c>
      <c r="H304" s="1" t="str">
        <f>iferror(vlookup(A304,'Courier Company - Invoice'!$A:$H,8,0),"NA")</f>
        <v>Forward charges</v>
      </c>
    </row>
    <row r="305" ht="15.75" customHeight="1">
      <c r="A305" s="1" t="s">
        <v>109</v>
      </c>
      <c r="B305" s="5" t="str">
        <f>iferror(vlookup(A305,'Courier Company - Invoice'!$A:$I,2,0),"NA")</f>
        <v>1091117323112</v>
      </c>
      <c r="C305" s="5">
        <v>8.904223817273E12</v>
      </c>
      <c r="D305" s="1" t="s">
        <v>150</v>
      </c>
      <c r="E305" s="1">
        <f>(iferror(vlookup(C305,'Company X - SKU Master'!$A$1:$B$67,2,0),"NA"))*D305</f>
        <v>65</v>
      </c>
      <c r="F305" s="1" t="str">
        <f>iferror(vlookup(A305,'Courier Company - Invoice'!A:F,6,0),"NA")</f>
        <v>121003140301</v>
      </c>
      <c r="G305" s="1" t="str">
        <f>iferror(vlookup(F305,'Company X - Pincode Zones'!C:D,2,0),"NA")</f>
        <v>b</v>
      </c>
      <c r="H305" s="1" t="str">
        <f>iferror(vlookup(A305,'Courier Company - Invoice'!$A:$H,8,0),"NA")</f>
        <v>Forward charges</v>
      </c>
    </row>
    <row r="306" ht="15.75" customHeight="1">
      <c r="A306" s="1" t="s">
        <v>109</v>
      </c>
      <c r="B306" s="5" t="str">
        <f>iferror(vlookup(A306,'Courier Company - Invoice'!$A:$I,2,0),"NA")</f>
        <v>1091117323112</v>
      </c>
      <c r="C306" s="5">
        <v>8.904223818751E12</v>
      </c>
      <c r="D306" s="1" t="s">
        <v>150</v>
      </c>
      <c r="E306" s="1">
        <f>(iferror(vlookup(C306,'Company X - SKU Master'!$A$1:$B$67,2,0),"NA"))*D306</f>
        <v>113</v>
      </c>
      <c r="F306" s="1" t="str">
        <f>iferror(vlookup(A306,'Courier Company - Invoice'!A:F,6,0),"NA")</f>
        <v>121003140301</v>
      </c>
      <c r="G306" s="1" t="str">
        <f>iferror(vlookup(F306,'Company X - Pincode Zones'!C:D,2,0),"NA")</f>
        <v>b</v>
      </c>
      <c r="H306" s="1" t="str">
        <f>iferror(vlookup(A306,'Courier Company - Invoice'!$A:$H,8,0),"NA")</f>
        <v>Forward charges</v>
      </c>
    </row>
    <row r="307" ht="15.75" customHeight="1">
      <c r="A307" s="1" t="s">
        <v>110</v>
      </c>
      <c r="B307" s="5" t="str">
        <f>iferror(vlookup(A307,'Courier Company - Invoice'!$A:$I,2,0),"NA")</f>
        <v>1091117323005</v>
      </c>
      <c r="C307" s="5">
        <v>8.904223819291E12</v>
      </c>
      <c r="D307" s="1" t="s">
        <v>154</v>
      </c>
      <c r="E307" s="1">
        <f>(iferror(vlookup(C307,'Company X - SKU Master'!$A$1:$B$67,2,0),"NA"))*D307</f>
        <v>448</v>
      </c>
      <c r="F307" s="1" t="str">
        <f>iferror(vlookup(A307,'Courier Company - Invoice'!A:F,6,0),"NA")</f>
        <v>121003516503</v>
      </c>
      <c r="G307" s="1" t="str">
        <f>iferror(vlookup(F307,'Company X - Pincode Zones'!C:D,2,0),"NA")</f>
        <v>d</v>
      </c>
      <c r="H307" s="1" t="str">
        <f>iferror(vlookup(A307,'Courier Company - Invoice'!$A:$H,8,0),"NA")</f>
        <v>Forward charges</v>
      </c>
    </row>
    <row r="308" ht="15.75" customHeight="1">
      <c r="A308" s="1" t="s">
        <v>110</v>
      </c>
      <c r="B308" s="5" t="str">
        <f>iferror(vlookup(A308,'Courier Company - Invoice'!$A:$I,2,0),"NA")</f>
        <v>1091117323005</v>
      </c>
      <c r="C308" s="5">
        <v>8.904223819031E12</v>
      </c>
      <c r="D308" s="1" t="s">
        <v>154</v>
      </c>
      <c r="E308" s="1">
        <f>(iferror(vlookup(C308,'Company X - SKU Master'!$A$1:$B$67,2,0),"NA"))*D308</f>
        <v>448</v>
      </c>
      <c r="F308" s="1" t="str">
        <f>iferror(vlookup(A308,'Courier Company - Invoice'!A:F,6,0),"NA")</f>
        <v>121003516503</v>
      </c>
      <c r="G308" s="1" t="str">
        <f>iferror(vlookup(F308,'Company X - Pincode Zones'!C:D,2,0),"NA")</f>
        <v>d</v>
      </c>
      <c r="H308" s="1" t="str">
        <f>iferror(vlookup(A308,'Courier Company - Invoice'!$A:$H,8,0),"NA")</f>
        <v>Forward charges</v>
      </c>
    </row>
    <row r="309" ht="15.75" customHeight="1">
      <c r="A309" s="1" t="s">
        <v>110</v>
      </c>
      <c r="B309" s="5" t="str">
        <f>iferror(vlookup(A309,'Courier Company - Invoice'!$A:$I,2,0),"NA")</f>
        <v>1091117323005</v>
      </c>
      <c r="C309" s="5">
        <v>8.904223819024E12</v>
      </c>
      <c r="D309" s="1" t="s">
        <v>154</v>
      </c>
      <c r="E309" s="1">
        <f>(iferror(vlookup(C309,'Company X - SKU Master'!$A$1:$B$67,2,0),"NA"))*D309</f>
        <v>448</v>
      </c>
      <c r="F309" s="1" t="str">
        <f>iferror(vlookup(A309,'Courier Company - Invoice'!A:F,6,0),"NA")</f>
        <v>121003516503</v>
      </c>
      <c r="G309" s="1" t="str">
        <f>iferror(vlookup(F309,'Company X - Pincode Zones'!C:D,2,0),"NA")</f>
        <v>d</v>
      </c>
      <c r="H309" s="1" t="str">
        <f>iferror(vlookup(A309,'Courier Company - Invoice'!$A:$H,8,0),"NA")</f>
        <v>Forward charges</v>
      </c>
    </row>
    <row r="310" ht="15.75" customHeight="1">
      <c r="A310" s="1" t="s">
        <v>110</v>
      </c>
      <c r="B310" s="5" t="str">
        <f>iferror(vlookup(A310,'Courier Company - Invoice'!$A:$I,2,0),"NA")</f>
        <v>1091117323005</v>
      </c>
      <c r="C310" s="5">
        <v>8.904223819017E12</v>
      </c>
      <c r="D310" s="1" t="s">
        <v>150</v>
      </c>
      <c r="E310" s="1">
        <f>(iferror(vlookup(C310,'Company X - SKU Master'!$A$1:$B$67,2,0),"NA"))*D310</f>
        <v>115</v>
      </c>
      <c r="F310" s="1" t="str">
        <f>iferror(vlookup(A310,'Courier Company - Invoice'!A:F,6,0),"NA")</f>
        <v>121003516503</v>
      </c>
      <c r="G310" s="1" t="str">
        <f>iferror(vlookup(F310,'Company X - Pincode Zones'!C:D,2,0),"NA")</f>
        <v>d</v>
      </c>
      <c r="H310" s="1" t="str">
        <f>iferror(vlookup(A310,'Courier Company - Invoice'!$A:$H,8,0),"NA")</f>
        <v>Forward charges</v>
      </c>
    </row>
    <row r="311" ht="15.75" customHeight="1">
      <c r="A311" s="1" t="s">
        <v>111</v>
      </c>
      <c r="B311" s="5" t="str">
        <f>iferror(vlookup(A311,'Courier Company - Invoice'!$A:$I,2,0),"NA")</f>
        <v>1091117229345</v>
      </c>
      <c r="C311" s="5">
        <v>8.904223819468E12</v>
      </c>
      <c r="D311" s="1" t="s">
        <v>150</v>
      </c>
      <c r="E311" s="1">
        <f>(iferror(vlookup(C311,'Company X - SKU Master'!$A$1:$B$67,2,0),"NA"))*D311</f>
        <v>240</v>
      </c>
      <c r="F311" s="1" t="str">
        <f>iferror(vlookup(A311,'Courier Company - Invoice'!A:F,6,0),"NA")</f>
        <v>121003515591</v>
      </c>
      <c r="G311" s="1" t="str">
        <f>iferror(vlookup(F311,'Company X - Pincode Zones'!C:D,2,0),"NA")</f>
        <v>d</v>
      </c>
      <c r="H311" s="1" t="str">
        <f>iferror(vlookup(A311,'Courier Company - Invoice'!$A:$H,8,0),"NA")</f>
        <v>Forward charges</v>
      </c>
    </row>
    <row r="312" ht="15.75" customHeight="1">
      <c r="A312" s="1" t="s">
        <v>112</v>
      </c>
      <c r="B312" s="5" t="str">
        <f>iferror(vlookup(A312,'Courier Company - Invoice'!$A:$I,2,0),"NA")</f>
        <v>1091117229290</v>
      </c>
      <c r="C312" s="5">
        <v>8.904223818706E12</v>
      </c>
      <c r="D312" s="1" t="s">
        <v>150</v>
      </c>
      <c r="E312" s="1">
        <f>(iferror(vlookup(C312,'Company X - SKU Master'!$A$1:$B$67,2,0),"NA"))*D312</f>
        <v>127</v>
      </c>
      <c r="F312" s="1" t="str">
        <f>iferror(vlookup(A312,'Courier Company - Invoice'!A:F,6,0),"NA")</f>
        <v>121003410206</v>
      </c>
      <c r="G312" s="1" t="str">
        <f>iferror(vlookup(F312,'Company X - Pincode Zones'!C:D,2,0),"NA")</f>
        <v>d</v>
      </c>
      <c r="H312" s="1" t="str">
        <f>iferror(vlookup(A312,'Courier Company - Invoice'!$A:$H,8,0),"NA")</f>
        <v>Forward charges</v>
      </c>
    </row>
    <row r="313" ht="15.75" customHeight="1">
      <c r="A313" s="1" t="s">
        <v>112</v>
      </c>
      <c r="B313" s="5" t="str">
        <f>iferror(vlookup(A313,'Courier Company - Invoice'!$A:$I,2,0),"NA")</f>
        <v>1091117229290</v>
      </c>
      <c r="C313" s="5">
        <v>8.904223818942E12</v>
      </c>
      <c r="D313" s="1" t="s">
        <v>150</v>
      </c>
      <c r="E313" s="1">
        <f>(iferror(vlookup(C313,'Company X - SKU Master'!$A$1:$B$67,2,0),"NA"))*D313</f>
        <v>133</v>
      </c>
      <c r="F313" s="1" t="str">
        <f>iferror(vlookup(A313,'Courier Company - Invoice'!A:F,6,0),"NA")</f>
        <v>121003410206</v>
      </c>
      <c r="G313" s="1" t="str">
        <f>iferror(vlookup(F313,'Company X - Pincode Zones'!C:D,2,0),"NA")</f>
        <v>d</v>
      </c>
      <c r="H313" s="1" t="str">
        <f>iferror(vlookup(A313,'Courier Company - Invoice'!$A:$H,8,0),"NA")</f>
        <v>Forward charges</v>
      </c>
    </row>
    <row r="314" ht="15.75" customHeight="1">
      <c r="A314" s="1" t="s">
        <v>112</v>
      </c>
      <c r="B314" s="5" t="str">
        <f>iferror(vlookup(A314,'Courier Company - Invoice'!$A:$I,2,0),"NA")</f>
        <v>1091117229290</v>
      </c>
      <c r="C314" s="5">
        <v>8.90422381885E12</v>
      </c>
      <c r="D314" s="1" t="s">
        <v>150</v>
      </c>
      <c r="E314" s="1">
        <f>(iferror(vlookup(C314,'Company X - SKU Master'!$A$1:$B$67,2,0),"NA"))*D314</f>
        <v>240</v>
      </c>
      <c r="F314" s="1" t="str">
        <f>iferror(vlookup(A314,'Courier Company - Invoice'!A:F,6,0),"NA")</f>
        <v>121003410206</v>
      </c>
      <c r="G314" s="1" t="str">
        <f>iferror(vlookup(F314,'Company X - Pincode Zones'!C:D,2,0),"NA")</f>
        <v>d</v>
      </c>
      <c r="H314" s="1" t="str">
        <f>iferror(vlookup(A314,'Courier Company - Invoice'!$A:$H,8,0),"NA")</f>
        <v>Forward charges</v>
      </c>
    </row>
    <row r="315" ht="15.75" customHeight="1">
      <c r="A315" s="1" t="s">
        <v>113</v>
      </c>
      <c r="B315" s="5" t="str">
        <f>iferror(vlookup(A315,'Courier Company - Invoice'!$A:$I,2,0),"NA")</f>
        <v>1091117229183</v>
      </c>
      <c r="C315" s="5">
        <v>8.904223818706E12</v>
      </c>
      <c r="D315" s="1" t="s">
        <v>150</v>
      </c>
      <c r="E315" s="1">
        <f>(iferror(vlookup(C315,'Company X - SKU Master'!$A$1:$B$67,2,0),"NA"))*D315</f>
        <v>127</v>
      </c>
      <c r="F315" s="1" t="str">
        <f>iferror(vlookup(A315,'Courier Company - Invoice'!A:F,6,0),"NA")</f>
        <v>121003305801</v>
      </c>
      <c r="G315" s="1" t="str">
        <f>iferror(vlookup(F315,'Company X - Pincode Zones'!C:D,2,0),"NA")</f>
        <v>b</v>
      </c>
      <c r="H315" s="1" t="str">
        <f>iferror(vlookup(A315,'Courier Company - Invoice'!$A:$H,8,0),"NA")</f>
        <v>Forward charges</v>
      </c>
    </row>
    <row r="316" ht="15.75" customHeight="1">
      <c r="A316" s="1" t="s">
        <v>113</v>
      </c>
      <c r="B316" s="5" t="str">
        <f>iferror(vlookup(A316,'Courier Company - Invoice'!$A:$I,2,0),"NA")</f>
        <v>1091117229183</v>
      </c>
      <c r="C316" s="5">
        <v>8.904223818942E12</v>
      </c>
      <c r="D316" s="1" t="s">
        <v>150</v>
      </c>
      <c r="E316" s="1">
        <f>(iferror(vlookup(C316,'Company X - SKU Master'!$A$1:$B$67,2,0),"NA"))*D316</f>
        <v>133</v>
      </c>
      <c r="F316" s="1" t="str">
        <f>iferror(vlookup(A316,'Courier Company - Invoice'!A:F,6,0),"NA")</f>
        <v>121003305801</v>
      </c>
      <c r="G316" s="1" t="str">
        <f>iferror(vlookup(F316,'Company X - Pincode Zones'!C:D,2,0),"NA")</f>
        <v>b</v>
      </c>
      <c r="H316" s="1" t="str">
        <f>iferror(vlookup(A316,'Courier Company - Invoice'!$A:$H,8,0),"NA")</f>
        <v>Forward charges</v>
      </c>
    </row>
    <row r="317" ht="15.75" customHeight="1">
      <c r="A317" s="1" t="s">
        <v>113</v>
      </c>
      <c r="B317" s="5" t="str">
        <f>iferror(vlookup(A317,'Courier Company - Invoice'!$A:$I,2,0),"NA")</f>
        <v>1091117229183</v>
      </c>
      <c r="C317" s="5">
        <v>8.90422381885E12</v>
      </c>
      <c r="D317" s="1" t="s">
        <v>150</v>
      </c>
      <c r="E317" s="1">
        <f>(iferror(vlookup(C317,'Company X - SKU Master'!$A$1:$B$67,2,0),"NA"))*D317</f>
        <v>240</v>
      </c>
      <c r="F317" s="1" t="str">
        <f>iferror(vlookup(A317,'Courier Company - Invoice'!A:F,6,0),"NA")</f>
        <v>121003305801</v>
      </c>
      <c r="G317" s="1" t="str">
        <f>iferror(vlookup(F317,'Company X - Pincode Zones'!C:D,2,0),"NA")</f>
        <v>b</v>
      </c>
      <c r="H317" s="1" t="str">
        <f>iferror(vlookup(A317,'Courier Company - Invoice'!$A:$H,8,0),"NA")</f>
        <v>Forward charges</v>
      </c>
    </row>
    <row r="318" ht="15.75" customHeight="1">
      <c r="A318" s="1" t="s">
        <v>114</v>
      </c>
      <c r="B318" s="5" t="str">
        <f>iferror(vlookup(A318,'Courier Company - Invoice'!$A:$I,2,0),"NA")</f>
        <v>1091117229776</v>
      </c>
      <c r="C318" s="5">
        <v>8.904223819499E12</v>
      </c>
      <c r="D318" s="1" t="s">
        <v>152</v>
      </c>
      <c r="E318" s="1">
        <f>(iferror(vlookup(C318,'Company X - SKU Master'!$A$1:$B$67,2,0),"NA"))*D318</f>
        <v>420</v>
      </c>
      <c r="F318" s="1" t="str">
        <f>iferror(vlookup(A318,'Courier Company - Invoice'!A:F,6,0),"NA")</f>
        <v>121003208019</v>
      </c>
      <c r="G318" s="1" t="str">
        <f>iferror(vlookup(F318,'Company X - Pincode Zones'!C:D,2,0),"NA")</f>
        <v>b</v>
      </c>
      <c r="H318" s="1" t="str">
        <f>iferror(vlookup(A318,'Courier Company - Invoice'!$A:$H,8,0),"NA")</f>
        <v>Forward charges</v>
      </c>
    </row>
    <row r="319" ht="15.75" customHeight="1">
      <c r="A319" s="1" t="s">
        <v>114</v>
      </c>
      <c r="B319" s="5" t="str">
        <f>iferror(vlookup(A319,'Courier Company - Invoice'!$A:$I,2,0),"NA")</f>
        <v>1091117229776</v>
      </c>
      <c r="C319" s="5">
        <v>8.904223819499E12</v>
      </c>
      <c r="D319" s="1" t="s">
        <v>152</v>
      </c>
      <c r="E319" s="1">
        <f>(iferror(vlookup(C319,'Company X - SKU Master'!$A$1:$B$67,2,0),"NA"))*D319</f>
        <v>420</v>
      </c>
      <c r="F319" s="1" t="str">
        <f>iferror(vlookup(A319,'Courier Company - Invoice'!A:F,6,0),"NA")</f>
        <v>121003208019</v>
      </c>
      <c r="G319" s="1" t="str">
        <f>iferror(vlookup(F319,'Company X - Pincode Zones'!C:D,2,0),"NA")</f>
        <v>b</v>
      </c>
      <c r="H319" s="1" t="str">
        <f>iferror(vlookup(A319,'Courier Company - Invoice'!$A:$H,8,0),"NA")</f>
        <v>Forward charges</v>
      </c>
    </row>
    <row r="320" ht="15.75" customHeight="1">
      <c r="A320" s="1" t="s">
        <v>115</v>
      </c>
      <c r="B320" s="5" t="str">
        <f>iferror(vlookup(A320,'Courier Company - Invoice'!$A:$I,2,0),"NA")</f>
        <v>1091117228192</v>
      </c>
      <c r="C320" s="5">
        <v>8.904223818706E12</v>
      </c>
      <c r="D320" s="1" t="s">
        <v>150</v>
      </c>
      <c r="E320" s="1">
        <f>(iferror(vlookup(C320,'Company X - SKU Master'!$A$1:$B$67,2,0),"NA"))*D320</f>
        <v>127</v>
      </c>
      <c r="F320" s="1" t="str">
        <f>iferror(vlookup(A320,'Courier Company - Invoice'!A:F,6,0),"NA")</f>
        <v>121003331022</v>
      </c>
      <c r="G320" s="1" t="str">
        <f>iferror(vlookup(F320,'Company X - Pincode Zones'!C:D,2,0),"NA")</f>
        <v>b</v>
      </c>
      <c r="H320" s="1" t="str">
        <f>iferror(vlookup(A320,'Courier Company - Invoice'!$A:$H,8,0),"NA")</f>
        <v>Forward charges</v>
      </c>
    </row>
    <row r="321" ht="15.75" customHeight="1">
      <c r="A321" s="1" t="s">
        <v>115</v>
      </c>
      <c r="B321" s="5" t="str">
        <f>iferror(vlookup(A321,'Courier Company - Invoice'!$A:$I,2,0),"NA")</f>
        <v>1091117228192</v>
      </c>
      <c r="C321" s="5">
        <v>8.904223818942E12</v>
      </c>
      <c r="D321" s="1" t="s">
        <v>150</v>
      </c>
      <c r="E321" s="1">
        <f>(iferror(vlookup(C321,'Company X - SKU Master'!$A$1:$B$67,2,0),"NA"))*D321</f>
        <v>133</v>
      </c>
      <c r="F321" s="1" t="str">
        <f>iferror(vlookup(A321,'Courier Company - Invoice'!A:F,6,0),"NA")</f>
        <v>121003331022</v>
      </c>
      <c r="G321" s="1" t="str">
        <f>iferror(vlookup(F321,'Company X - Pincode Zones'!C:D,2,0),"NA")</f>
        <v>b</v>
      </c>
      <c r="H321" s="1" t="str">
        <f>iferror(vlookup(A321,'Courier Company - Invoice'!$A:$H,8,0),"NA")</f>
        <v>Forward charges</v>
      </c>
    </row>
    <row r="322" ht="15.75" customHeight="1">
      <c r="A322" s="1" t="s">
        <v>115</v>
      </c>
      <c r="B322" s="5" t="str">
        <f>iferror(vlookup(A322,'Courier Company - Invoice'!$A:$I,2,0),"NA")</f>
        <v>1091117228192</v>
      </c>
      <c r="C322" s="5">
        <v>8.90422381885E12</v>
      </c>
      <c r="D322" s="1" t="s">
        <v>150</v>
      </c>
      <c r="E322" s="1">
        <f>(iferror(vlookup(C322,'Company X - SKU Master'!$A$1:$B$67,2,0),"NA"))*D322</f>
        <v>240</v>
      </c>
      <c r="F322" s="1" t="str">
        <f>iferror(vlookup(A322,'Courier Company - Invoice'!A:F,6,0),"NA")</f>
        <v>121003331022</v>
      </c>
      <c r="G322" s="1" t="str">
        <f>iferror(vlookup(F322,'Company X - Pincode Zones'!C:D,2,0),"NA")</f>
        <v>b</v>
      </c>
      <c r="H322" s="1" t="str">
        <f>iferror(vlookup(A322,'Courier Company - Invoice'!$A:$H,8,0),"NA")</f>
        <v>Forward charges</v>
      </c>
    </row>
    <row r="323" ht="15.75" customHeight="1">
      <c r="A323" s="1" t="s">
        <v>116</v>
      </c>
      <c r="B323" s="5" t="str">
        <f>iferror(vlookup(A323,'Courier Company - Invoice'!$A:$I,2,0),"NA")</f>
        <v>1091117228133</v>
      </c>
      <c r="C323" s="5">
        <v>8.904223818706E12</v>
      </c>
      <c r="D323" s="1" t="s">
        <v>150</v>
      </c>
      <c r="E323" s="1">
        <f>(iferror(vlookup(C323,'Company X - SKU Master'!$A$1:$B$67,2,0),"NA"))*D323</f>
        <v>127</v>
      </c>
      <c r="F323" s="1" t="str">
        <f>iferror(vlookup(A323,'Courier Company - Invoice'!A:F,6,0),"NA")</f>
        <v>121003314001</v>
      </c>
      <c r="G323" s="1" t="str">
        <f>iferror(vlookup(F323,'Company X - Pincode Zones'!C:D,2,0),"NA")</f>
        <v>b</v>
      </c>
      <c r="H323" s="1" t="str">
        <f>iferror(vlookup(A323,'Courier Company - Invoice'!$A:$H,8,0),"NA")</f>
        <v>Forward charges</v>
      </c>
    </row>
    <row r="324" ht="15.75" customHeight="1">
      <c r="A324" s="1" t="s">
        <v>117</v>
      </c>
      <c r="B324" s="5" t="str">
        <f>iferror(vlookup(A324,'Courier Company - Invoice'!$A:$I,2,0),"NA")</f>
        <v>1091117227816</v>
      </c>
      <c r="C324" s="5">
        <v>8.90422381885E12</v>
      </c>
      <c r="D324" s="1" t="s">
        <v>150</v>
      </c>
      <c r="E324" s="1">
        <f>(iferror(vlookup(C324,'Company X - SKU Master'!$A$1:$B$67,2,0),"NA"))*D324</f>
        <v>240</v>
      </c>
      <c r="F324" s="1" t="str">
        <f>iferror(vlookup(A324,'Courier Company - Invoice'!A:F,6,0),"NA")</f>
        <v>121003248001</v>
      </c>
      <c r="G324" s="1" t="str">
        <f>iferror(vlookup(F324,'Company X - Pincode Zones'!C:D,2,0),"NA")</f>
        <v>b</v>
      </c>
      <c r="H324" s="1" t="str">
        <f>iferror(vlookup(A324,'Courier Company - Invoice'!$A:$H,8,0),"NA")</f>
        <v>Forward charges</v>
      </c>
    </row>
    <row r="325" ht="15.75" customHeight="1">
      <c r="A325" s="1" t="s">
        <v>117</v>
      </c>
      <c r="B325" s="5" t="str">
        <f>iferror(vlookup(A325,'Courier Company - Invoice'!$A:$I,2,0),"NA")</f>
        <v>1091117227816</v>
      </c>
      <c r="C325" s="5">
        <v>8.904223818683E12</v>
      </c>
      <c r="D325" s="1" t="s">
        <v>150</v>
      </c>
      <c r="E325" s="1">
        <f>(iferror(vlookup(C325,'Company X - SKU Master'!$A$1:$B$67,2,0),"NA"))*D325</f>
        <v>121</v>
      </c>
      <c r="F325" s="1" t="str">
        <f>iferror(vlookup(A325,'Courier Company - Invoice'!A:F,6,0),"NA")</f>
        <v>121003248001</v>
      </c>
      <c r="G325" s="1" t="str">
        <f>iferror(vlookup(F325,'Company X - Pincode Zones'!C:D,2,0),"NA")</f>
        <v>b</v>
      </c>
      <c r="H325" s="1" t="str">
        <f>iferror(vlookup(A325,'Courier Company - Invoice'!$A:$H,8,0),"NA")</f>
        <v>Forward charges</v>
      </c>
    </row>
    <row r="326" ht="15.75" customHeight="1">
      <c r="A326" s="1" t="s">
        <v>118</v>
      </c>
      <c r="B326" s="5" t="str">
        <f>iferror(vlookup(A326,'Courier Company - Invoice'!$A:$I,2,0),"NA")</f>
        <v>1091117227573</v>
      </c>
      <c r="C326" s="5">
        <v>8.904223818706E12</v>
      </c>
      <c r="D326" s="1" t="s">
        <v>150</v>
      </c>
      <c r="E326" s="1">
        <f>(iferror(vlookup(C326,'Company X - SKU Master'!$A$1:$B$67,2,0),"NA"))*D326</f>
        <v>127</v>
      </c>
      <c r="F326" s="1" t="str">
        <f>iferror(vlookup(A326,'Courier Company - Invoice'!A:F,6,0),"NA")</f>
        <v>121003226004</v>
      </c>
      <c r="G326" s="1" t="str">
        <f>iferror(vlookup(F326,'Company X - Pincode Zones'!C:D,2,0),"NA")</f>
        <v>b</v>
      </c>
      <c r="H326" s="1" t="str">
        <f>iferror(vlookup(A326,'Courier Company - Invoice'!$A:$H,8,0),"NA")</f>
        <v>Forward charges</v>
      </c>
    </row>
    <row r="327" ht="15.75" customHeight="1">
      <c r="A327" s="1" t="s">
        <v>118</v>
      </c>
      <c r="B327" s="5" t="str">
        <f>iferror(vlookup(A327,'Courier Company - Invoice'!$A:$I,2,0),"NA")</f>
        <v>1091117227573</v>
      </c>
      <c r="C327" s="5">
        <v>8.904223818638E12</v>
      </c>
      <c r="D327" s="1" t="s">
        <v>152</v>
      </c>
      <c r="E327" s="1">
        <f>(iferror(vlookup(C327,'Company X - SKU Master'!$A$1:$B$67,2,0),"NA"))*D327</f>
        <v>274</v>
      </c>
      <c r="F327" s="1" t="str">
        <f>iferror(vlookup(A327,'Courier Company - Invoice'!A:F,6,0),"NA")</f>
        <v>121003226004</v>
      </c>
      <c r="G327" s="1" t="str">
        <f>iferror(vlookup(F327,'Company X - Pincode Zones'!C:D,2,0),"NA")</f>
        <v>b</v>
      </c>
      <c r="H327" s="1" t="str">
        <f>iferror(vlookup(A327,'Courier Company - Invoice'!$A:$H,8,0),"NA")</f>
        <v>Forward charges</v>
      </c>
    </row>
    <row r="328" ht="15.75" customHeight="1">
      <c r="A328" s="1" t="s">
        <v>118</v>
      </c>
      <c r="B328" s="5" t="str">
        <f>iferror(vlookup(A328,'Courier Company - Invoice'!$A:$I,2,0),"NA")</f>
        <v>1091117227573</v>
      </c>
      <c r="C328" s="5">
        <v>8.904223819505E12</v>
      </c>
      <c r="D328" s="1" t="s">
        <v>150</v>
      </c>
      <c r="E328" s="1">
        <f>(iferror(vlookup(C328,'Company X - SKU Master'!$A$1:$B$67,2,0),"NA"))*D328</f>
        <v>210</v>
      </c>
      <c r="F328" s="1" t="str">
        <f>iferror(vlookup(A328,'Courier Company - Invoice'!A:F,6,0),"NA")</f>
        <v>121003226004</v>
      </c>
      <c r="G328" s="1" t="str">
        <f>iferror(vlookup(F328,'Company X - Pincode Zones'!C:D,2,0),"NA")</f>
        <v>b</v>
      </c>
      <c r="H328" s="1" t="str">
        <f>iferror(vlookup(A328,'Courier Company - Invoice'!$A:$H,8,0),"NA")</f>
        <v>Forward charges</v>
      </c>
    </row>
    <row r="329" ht="15.75" customHeight="1">
      <c r="A329" s="1" t="s">
        <v>119</v>
      </c>
      <c r="B329" s="5" t="str">
        <f>iferror(vlookup(A329,'Courier Company - Invoice'!$A:$I,2,0),"NA")</f>
        <v>1091117227116</v>
      </c>
      <c r="C329" s="5">
        <v>8.904223819512E12</v>
      </c>
      <c r="D329" s="1" t="s">
        <v>154</v>
      </c>
      <c r="E329" s="1">
        <f>(iferror(vlookup(C329,'Company X - SKU Master'!$A$1:$B$67,2,0),"NA"))*D329</f>
        <v>840</v>
      </c>
      <c r="F329" s="1" t="str">
        <f>iferror(vlookup(A329,'Courier Company - Invoice'!A:F,6,0),"NA")</f>
        <v>121003322201</v>
      </c>
      <c r="G329" s="1" t="str">
        <f>iferror(vlookup(F329,'Company X - Pincode Zones'!C:D,2,0),"NA")</f>
        <v>b</v>
      </c>
      <c r="H329" s="1" t="str">
        <f>iferror(vlookup(A329,'Courier Company - Invoice'!$A:$H,8,0),"NA")</f>
        <v>Forward charges</v>
      </c>
    </row>
    <row r="330" ht="15.75" customHeight="1">
      <c r="A330" s="1" t="s">
        <v>120</v>
      </c>
      <c r="B330" s="5" t="str">
        <f>iferror(vlookup(A330,'Courier Company - Invoice'!$A:$I,2,0),"NA")</f>
        <v>1091117226711</v>
      </c>
      <c r="C330" s="5">
        <v>8.904223818706E12</v>
      </c>
      <c r="D330" s="1" t="s">
        <v>150</v>
      </c>
      <c r="E330" s="1">
        <f>(iferror(vlookup(C330,'Company X - SKU Master'!$A$1:$B$67,2,0),"NA"))*D330</f>
        <v>127</v>
      </c>
      <c r="F330" s="1" t="str">
        <f>iferror(vlookup(A330,'Courier Company - Invoice'!A:F,6,0),"NA")</f>
        <v>121003721636</v>
      </c>
      <c r="G330" s="1" t="str">
        <f>iferror(vlookup(F330,'Company X - Pincode Zones'!C:D,2,0),"NA")</f>
        <v>d</v>
      </c>
      <c r="H330" s="1" t="str">
        <f>iferror(vlookup(A330,'Courier Company - Invoice'!$A:$H,8,0),"NA")</f>
        <v>Forward charges</v>
      </c>
    </row>
    <row r="331" ht="15.75" customHeight="1">
      <c r="A331" s="1" t="s">
        <v>120</v>
      </c>
      <c r="B331" s="5" t="str">
        <f>iferror(vlookup(A331,'Courier Company - Invoice'!$A:$I,2,0),"NA")</f>
        <v>1091117226711</v>
      </c>
      <c r="C331" s="5">
        <v>8.904223818942E12</v>
      </c>
      <c r="D331" s="1" t="s">
        <v>150</v>
      </c>
      <c r="E331" s="1">
        <f>(iferror(vlookup(C331,'Company X - SKU Master'!$A$1:$B$67,2,0),"NA"))*D331</f>
        <v>133</v>
      </c>
      <c r="F331" s="1" t="str">
        <f>iferror(vlookup(A331,'Courier Company - Invoice'!A:F,6,0),"NA")</f>
        <v>121003721636</v>
      </c>
      <c r="G331" s="1" t="str">
        <f>iferror(vlookup(F331,'Company X - Pincode Zones'!C:D,2,0),"NA")</f>
        <v>d</v>
      </c>
      <c r="H331" s="1" t="str">
        <f>iferror(vlookup(A331,'Courier Company - Invoice'!$A:$H,8,0),"NA")</f>
        <v>Forward charges</v>
      </c>
    </row>
    <row r="332" ht="15.75" customHeight="1">
      <c r="A332" s="1" t="s">
        <v>120</v>
      </c>
      <c r="B332" s="5" t="str">
        <f>iferror(vlookup(A332,'Courier Company - Invoice'!$A:$I,2,0),"NA")</f>
        <v>1091117226711</v>
      </c>
      <c r="C332" s="5">
        <v>8.90422381885E12</v>
      </c>
      <c r="D332" s="1" t="s">
        <v>150</v>
      </c>
      <c r="E332" s="1">
        <f>(iferror(vlookup(C332,'Company X - SKU Master'!$A$1:$B$67,2,0),"NA"))*D332</f>
        <v>240</v>
      </c>
      <c r="F332" s="1" t="str">
        <f>iferror(vlookup(A332,'Courier Company - Invoice'!A:F,6,0),"NA")</f>
        <v>121003721636</v>
      </c>
      <c r="G332" s="1" t="str">
        <f>iferror(vlookup(F332,'Company X - Pincode Zones'!C:D,2,0),"NA")</f>
        <v>d</v>
      </c>
      <c r="H332" s="1" t="str">
        <f>iferror(vlookup(A332,'Courier Company - Invoice'!$A:$H,8,0),"NA")</f>
        <v>Forward charges</v>
      </c>
    </row>
    <row r="333" ht="15.75" customHeight="1">
      <c r="A333" s="1" t="s">
        <v>121</v>
      </c>
      <c r="B333" s="5" t="str">
        <f>iferror(vlookup(A333,'Courier Company - Invoice'!$A:$I,2,0),"NA")</f>
        <v>1091117226674</v>
      </c>
      <c r="C333" s="5">
        <v>8.904223819031E12</v>
      </c>
      <c r="D333" s="1" t="s">
        <v>150</v>
      </c>
      <c r="E333" s="1">
        <f>(iferror(vlookup(C333,'Company X - SKU Master'!$A$1:$B$67,2,0),"NA"))*D333</f>
        <v>112</v>
      </c>
      <c r="F333" s="1" t="str">
        <f>iferror(vlookup(A333,'Courier Company - Invoice'!A:F,6,0),"NA")</f>
        <v>121003452001</v>
      </c>
      <c r="G333" s="1" t="str">
        <f>iferror(vlookup(F333,'Company X - Pincode Zones'!C:D,2,0),"NA")</f>
        <v>d</v>
      </c>
      <c r="H333" s="1" t="str">
        <f>iferror(vlookup(A333,'Courier Company - Invoice'!$A:$H,8,0),"NA")</f>
        <v>Forward charges</v>
      </c>
    </row>
    <row r="334" ht="15.75" customHeight="1">
      <c r="A334" s="1" t="s">
        <v>121</v>
      </c>
      <c r="B334" s="5" t="str">
        <f>iferror(vlookup(A334,'Courier Company - Invoice'!$A:$I,2,0),"NA")</f>
        <v>1091117226674</v>
      </c>
      <c r="C334" s="5">
        <v>8.90422381843E12</v>
      </c>
      <c r="D334" s="1" t="s">
        <v>150</v>
      </c>
      <c r="E334" s="1">
        <f>(iferror(vlookup(C334,'Company X - SKU Master'!$A$1:$B$67,2,0),"NA"))*D334</f>
        <v>165</v>
      </c>
      <c r="F334" s="1" t="str">
        <f>iferror(vlookup(A334,'Courier Company - Invoice'!A:F,6,0),"NA")</f>
        <v>121003452001</v>
      </c>
      <c r="G334" s="1" t="str">
        <f>iferror(vlookup(F334,'Company X - Pincode Zones'!C:D,2,0),"NA")</f>
        <v>d</v>
      </c>
      <c r="H334" s="1" t="str">
        <f>iferror(vlookup(A334,'Courier Company - Invoice'!$A:$H,8,0),"NA")</f>
        <v>Forward charges</v>
      </c>
    </row>
    <row r="335" ht="15.75" customHeight="1">
      <c r="A335" s="1" t="s">
        <v>121</v>
      </c>
      <c r="B335" s="5" t="str">
        <f>iferror(vlookup(A335,'Courier Company - Invoice'!$A:$I,2,0),"NA")</f>
        <v>1091117226674</v>
      </c>
      <c r="C335" s="5">
        <v>8.90422381885E12</v>
      </c>
      <c r="D335" s="1" t="s">
        <v>150</v>
      </c>
      <c r="E335" s="1">
        <f>(iferror(vlookup(C335,'Company X - SKU Master'!$A$1:$B$67,2,0),"NA"))*D335</f>
        <v>240</v>
      </c>
      <c r="F335" s="1" t="str">
        <f>iferror(vlookup(A335,'Courier Company - Invoice'!A:F,6,0),"NA")</f>
        <v>121003452001</v>
      </c>
      <c r="G335" s="1" t="str">
        <f>iferror(vlookup(F335,'Company X - Pincode Zones'!C:D,2,0),"NA")</f>
        <v>d</v>
      </c>
      <c r="H335" s="1" t="str">
        <f>iferror(vlookup(A335,'Courier Company - Invoice'!$A:$H,8,0),"NA")</f>
        <v>Forward charges</v>
      </c>
    </row>
    <row r="336" ht="15.75" customHeight="1">
      <c r="A336" s="1" t="s">
        <v>121</v>
      </c>
      <c r="B336" s="5" t="str">
        <f>iferror(vlookup(A336,'Courier Company - Invoice'!$A:$I,2,0),"NA")</f>
        <v>1091117226674</v>
      </c>
      <c r="C336" s="5">
        <v>8.904223819512E12</v>
      </c>
      <c r="D336" s="1" t="s">
        <v>150</v>
      </c>
      <c r="E336" s="1">
        <f>(iferror(vlookup(C336,'Company X - SKU Master'!$A$1:$B$67,2,0),"NA"))*D336</f>
        <v>210</v>
      </c>
      <c r="F336" s="1" t="str">
        <f>iferror(vlookup(A336,'Courier Company - Invoice'!A:F,6,0),"NA")</f>
        <v>121003452001</v>
      </c>
      <c r="G336" s="1" t="str">
        <f>iferror(vlookup(F336,'Company X - Pincode Zones'!C:D,2,0),"NA")</f>
        <v>d</v>
      </c>
      <c r="H336" s="1" t="str">
        <f>iferror(vlookup(A336,'Courier Company - Invoice'!$A:$H,8,0),"NA")</f>
        <v>Forward charges</v>
      </c>
    </row>
    <row r="337" ht="15.75" customHeight="1">
      <c r="A337" s="1" t="s">
        <v>121</v>
      </c>
      <c r="B337" s="5" t="str">
        <f>iferror(vlookup(A337,'Courier Company - Invoice'!$A:$I,2,0),"NA")</f>
        <v>1091117226674</v>
      </c>
      <c r="C337" s="5">
        <v>8.904223819468E12</v>
      </c>
      <c r="D337" s="1" t="s">
        <v>150</v>
      </c>
      <c r="E337" s="1">
        <f>(iferror(vlookup(C337,'Company X - SKU Master'!$A$1:$B$67,2,0),"NA"))*D337</f>
        <v>240</v>
      </c>
      <c r="F337" s="1" t="str">
        <f>iferror(vlookup(A337,'Courier Company - Invoice'!A:F,6,0),"NA")</f>
        <v>121003452001</v>
      </c>
      <c r="G337" s="1" t="str">
        <f>iferror(vlookup(F337,'Company X - Pincode Zones'!C:D,2,0),"NA")</f>
        <v>d</v>
      </c>
      <c r="H337" s="1" t="str">
        <f>iferror(vlookup(A337,'Courier Company - Invoice'!$A:$H,8,0),"NA")</f>
        <v>Forward charges</v>
      </c>
    </row>
    <row r="338" ht="15.75" customHeight="1">
      <c r="A338" s="1" t="s">
        <v>122</v>
      </c>
      <c r="B338" s="5" t="str">
        <f>iferror(vlookup(A338,'Courier Company - Invoice'!$A:$I,2,0),"NA")</f>
        <v>1091117226910</v>
      </c>
      <c r="C338" s="5">
        <v>8.904223818706E12</v>
      </c>
      <c r="D338" s="1" t="s">
        <v>150</v>
      </c>
      <c r="E338" s="1">
        <f>(iferror(vlookup(C338,'Company X - SKU Master'!$A$1:$B$67,2,0),"NA"))*D338</f>
        <v>127</v>
      </c>
      <c r="F338" s="1" t="str">
        <f>iferror(vlookup(A338,'Courier Company - Invoice'!A:F,6,0),"NA")</f>
        <v>121003831002</v>
      </c>
      <c r="G338" s="1" t="str">
        <f>iferror(vlookup(F338,'Company X - Pincode Zones'!C:D,2,0),"NA")</f>
        <v>d</v>
      </c>
      <c r="H338" s="1" t="str">
        <f>iferror(vlookup(A338,'Courier Company - Invoice'!$A:$H,8,0),"NA")</f>
        <v>Forward charges</v>
      </c>
    </row>
    <row r="339" ht="15.75" customHeight="1">
      <c r="A339" s="1" t="s">
        <v>122</v>
      </c>
      <c r="B339" s="5" t="str">
        <f>iferror(vlookup(A339,'Courier Company - Invoice'!$A:$I,2,0),"NA")</f>
        <v>1091117226910</v>
      </c>
      <c r="C339" s="5">
        <v>8.904223818942E12</v>
      </c>
      <c r="D339" s="1" t="s">
        <v>150</v>
      </c>
      <c r="E339" s="1">
        <f>(iferror(vlookup(C339,'Company X - SKU Master'!$A$1:$B$67,2,0),"NA"))*D339</f>
        <v>133</v>
      </c>
      <c r="F339" s="1" t="str">
        <f>iferror(vlookup(A339,'Courier Company - Invoice'!A:F,6,0),"NA")</f>
        <v>121003831002</v>
      </c>
      <c r="G339" s="1" t="str">
        <f>iferror(vlookup(F339,'Company X - Pincode Zones'!C:D,2,0),"NA")</f>
        <v>d</v>
      </c>
      <c r="H339" s="1" t="str">
        <f>iferror(vlookup(A339,'Courier Company - Invoice'!$A:$H,8,0),"NA")</f>
        <v>Forward charges</v>
      </c>
    </row>
    <row r="340" ht="15.75" customHeight="1">
      <c r="A340" s="1" t="s">
        <v>122</v>
      </c>
      <c r="B340" s="5" t="str">
        <f>iferror(vlookup(A340,'Courier Company - Invoice'!$A:$I,2,0),"NA")</f>
        <v>1091117226910</v>
      </c>
      <c r="C340" s="5">
        <v>8.90422381885E12</v>
      </c>
      <c r="D340" s="1" t="s">
        <v>150</v>
      </c>
      <c r="E340" s="1">
        <f>(iferror(vlookup(C340,'Company X - SKU Master'!$A$1:$B$67,2,0),"NA"))*D340</f>
        <v>240</v>
      </c>
      <c r="F340" s="1" t="str">
        <f>iferror(vlookup(A340,'Courier Company - Invoice'!A:F,6,0),"NA")</f>
        <v>121003831002</v>
      </c>
      <c r="G340" s="1" t="str">
        <f>iferror(vlookup(F340,'Company X - Pincode Zones'!C:D,2,0),"NA")</f>
        <v>d</v>
      </c>
      <c r="H340" s="1" t="str">
        <f>iferror(vlookup(A340,'Courier Company - Invoice'!$A:$H,8,0),"NA")</f>
        <v>Forward charges</v>
      </c>
    </row>
    <row r="341" ht="15.75" customHeight="1">
      <c r="A341" s="1" t="s">
        <v>123</v>
      </c>
      <c r="B341" s="5" t="str">
        <f>iferror(vlookup(A341,'Courier Company - Invoice'!$A:$I,2,0),"NA")</f>
        <v>1091117229555</v>
      </c>
      <c r="C341" s="5">
        <v>8.904223819468E12</v>
      </c>
      <c r="D341" s="1" t="s">
        <v>150</v>
      </c>
      <c r="E341" s="1">
        <f>(iferror(vlookup(C341,'Company X - SKU Master'!$A$1:$B$67,2,0),"NA"))*D341</f>
        <v>240</v>
      </c>
      <c r="F341" s="1" t="str">
        <f>iferror(vlookup(A341,'Courier Company - Invoice'!A:F,6,0),"NA")</f>
        <v>121003326502</v>
      </c>
      <c r="G341" s="1" t="str">
        <f>iferror(vlookup(F341,'Company X - Pincode Zones'!C:D,2,0),"NA")</f>
        <v>d</v>
      </c>
      <c r="H341" s="1" t="str">
        <f>iferror(vlookup(A341,'Courier Company - Invoice'!$A:$H,8,0),"NA")</f>
        <v>Forward charges</v>
      </c>
    </row>
    <row r="342" ht="15.75" customHeight="1">
      <c r="A342" s="1" t="s">
        <v>124</v>
      </c>
      <c r="B342" s="5" t="str">
        <f>iferror(vlookup(A342,'Courier Company - Invoice'!$A:$I,2,0),"NA")</f>
        <v>1091117226221</v>
      </c>
      <c r="C342" s="5">
        <v>8.904223818706E12</v>
      </c>
      <c r="D342" s="1" t="s">
        <v>150</v>
      </c>
      <c r="E342" s="1">
        <f>(iferror(vlookup(C342,'Company X - SKU Master'!$A$1:$B$67,2,0),"NA"))*D342</f>
        <v>127</v>
      </c>
      <c r="F342" s="1" t="str">
        <f>iferror(vlookup(A342,'Courier Company - Invoice'!A:F,6,0),"NA")</f>
        <v>121003403401</v>
      </c>
      <c r="G342" s="1" t="str">
        <f>iferror(vlookup(F342,'Company X - Pincode Zones'!C:D,2,0),"NA")</f>
        <v>d</v>
      </c>
      <c r="H342" s="1" t="str">
        <f>iferror(vlookup(A342,'Courier Company - Invoice'!$A:$H,8,0),"NA")</f>
        <v>Forward charges</v>
      </c>
    </row>
    <row r="343" ht="15.75" customHeight="1">
      <c r="A343" s="1" t="s">
        <v>124</v>
      </c>
      <c r="B343" s="5" t="str">
        <f>iferror(vlookup(A343,'Courier Company - Invoice'!$A:$I,2,0),"NA")</f>
        <v>1091117226221</v>
      </c>
      <c r="C343" s="5">
        <v>8.904223818942E12</v>
      </c>
      <c r="D343" s="1" t="s">
        <v>150</v>
      </c>
      <c r="E343" s="1">
        <f>(iferror(vlookup(C343,'Company X - SKU Master'!$A$1:$B$67,2,0),"NA"))*D343</f>
        <v>133</v>
      </c>
      <c r="F343" s="1" t="str">
        <f>iferror(vlookup(A343,'Courier Company - Invoice'!A:F,6,0),"NA")</f>
        <v>121003403401</v>
      </c>
      <c r="G343" s="1" t="str">
        <f>iferror(vlookup(F343,'Company X - Pincode Zones'!C:D,2,0),"NA")</f>
        <v>d</v>
      </c>
      <c r="H343" s="1" t="str">
        <f>iferror(vlookup(A343,'Courier Company - Invoice'!$A:$H,8,0),"NA")</f>
        <v>Forward charges</v>
      </c>
    </row>
    <row r="344" ht="15.75" customHeight="1">
      <c r="A344" s="1" t="s">
        <v>124</v>
      </c>
      <c r="B344" s="5" t="str">
        <f>iferror(vlookup(A344,'Courier Company - Invoice'!$A:$I,2,0),"NA")</f>
        <v>1091117226221</v>
      </c>
      <c r="C344" s="5">
        <v>8.90422381885E12</v>
      </c>
      <c r="D344" s="1" t="s">
        <v>150</v>
      </c>
      <c r="E344" s="1">
        <f>(iferror(vlookup(C344,'Company X - SKU Master'!$A$1:$B$67,2,0),"NA"))*D344</f>
        <v>240</v>
      </c>
      <c r="F344" s="1" t="str">
        <f>iferror(vlookup(A344,'Courier Company - Invoice'!A:F,6,0),"NA")</f>
        <v>121003403401</v>
      </c>
      <c r="G344" s="1" t="str">
        <f>iferror(vlookup(F344,'Company X - Pincode Zones'!C:D,2,0),"NA")</f>
        <v>d</v>
      </c>
      <c r="H344" s="1" t="str">
        <f>iferror(vlookup(A344,'Courier Company - Invoice'!$A:$H,8,0),"NA")</f>
        <v>Forward charges</v>
      </c>
    </row>
    <row r="345" ht="15.75" customHeight="1">
      <c r="A345" s="1" t="s">
        <v>125</v>
      </c>
      <c r="B345" s="5" t="str">
        <f>iferror(vlookup(A345,'Courier Company - Invoice'!$A:$I,2,0),"NA")</f>
        <v>1091117225484</v>
      </c>
      <c r="C345" s="5">
        <v>8.904223818669E12</v>
      </c>
      <c r="D345" s="1" t="s">
        <v>150</v>
      </c>
      <c r="E345" s="1">
        <f>(iferror(vlookup(C345,'Company X - SKU Master'!$A$1:$B$67,2,0),"NA"))*D345</f>
        <v>240</v>
      </c>
      <c r="F345" s="1" t="str">
        <f>iferror(vlookup(A345,'Courier Company - Invoice'!A:F,6,0),"NA")</f>
        <v>121003144001</v>
      </c>
      <c r="G345" s="1" t="str">
        <f>iferror(vlookup(F345,'Company X - Pincode Zones'!C:D,2,0),"NA")</f>
        <v>b</v>
      </c>
      <c r="H345" s="1" t="str">
        <f>iferror(vlookup(A345,'Courier Company - Invoice'!$A:$H,8,0),"NA")</f>
        <v>Forward charges</v>
      </c>
    </row>
    <row r="346" ht="15.75" customHeight="1">
      <c r="A346" s="1" t="s">
        <v>125</v>
      </c>
      <c r="B346" s="5" t="str">
        <f>iferror(vlookup(A346,'Courier Company - Invoice'!$A:$I,2,0),"NA")</f>
        <v>1091117225484</v>
      </c>
      <c r="C346" s="5">
        <v>8.904223818683E12</v>
      </c>
      <c r="D346" s="1" t="s">
        <v>150</v>
      </c>
      <c r="E346" s="1">
        <f>(iferror(vlookup(C346,'Company X - SKU Master'!$A$1:$B$67,2,0),"NA"))*D346</f>
        <v>121</v>
      </c>
      <c r="F346" s="1" t="str">
        <f>iferror(vlookup(A346,'Courier Company - Invoice'!A:F,6,0),"NA")</f>
        <v>121003144001</v>
      </c>
      <c r="G346" s="1" t="str">
        <f>iferror(vlookup(F346,'Company X - Pincode Zones'!C:D,2,0),"NA")</f>
        <v>b</v>
      </c>
      <c r="H346" s="1" t="str">
        <f>iferror(vlookup(A346,'Courier Company - Invoice'!$A:$H,8,0),"NA")</f>
        <v>Forward charges</v>
      </c>
    </row>
    <row r="347" ht="15.75" customHeight="1">
      <c r="A347" s="1" t="s">
        <v>125</v>
      </c>
      <c r="B347" s="5" t="str">
        <f>iferror(vlookup(A347,'Courier Company - Invoice'!$A:$I,2,0),"NA")</f>
        <v>1091117225484</v>
      </c>
      <c r="C347" s="5">
        <v>8.904223818935E12</v>
      </c>
      <c r="D347" s="1" t="s">
        <v>150</v>
      </c>
      <c r="E347" s="1">
        <f>(iferror(vlookup(C347,'Company X - SKU Master'!$A$1:$B$67,2,0),"NA"))*D347</f>
        <v>120</v>
      </c>
      <c r="F347" s="1" t="str">
        <f>iferror(vlookup(A347,'Courier Company - Invoice'!A:F,6,0),"NA")</f>
        <v>121003144001</v>
      </c>
      <c r="G347" s="1" t="str">
        <f>iferror(vlookup(F347,'Company X - Pincode Zones'!C:D,2,0),"NA")</f>
        <v>b</v>
      </c>
      <c r="H347" s="1" t="str">
        <f>iferror(vlookup(A347,'Courier Company - Invoice'!$A:$H,8,0),"NA")</f>
        <v>Forward charges</v>
      </c>
    </row>
    <row r="348" ht="15.75" customHeight="1">
      <c r="A348" s="1" t="s">
        <v>125</v>
      </c>
      <c r="B348" s="5" t="str">
        <f>iferror(vlookup(A348,'Courier Company - Invoice'!$A:$I,2,0),"NA")</f>
        <v>1091117225484</v>
      </c>
      <c r="C348" s="5">
        <v>8.904223818713E12</v>
      </c>
      <c r="D348" s="1" t="s">
        <v>150</v>
      </c>
      <c r="E348" s="1">
        <f>(iferror(vlookup(C348,'Company X - SKU Master'!$A$1:$B$67,2,0),"NA"))*D348</f>
        <v>120</v>
      </c>
      <c r="F348" s="1" t="str">
        <f>iferror(vlookup(A348,'Courier Company - Invoice'!A:F,6,0),"NA")</f>
        <v>121003144001</v>
      </c>
      <c r="G348" s="1" t="str">
        <f>iferror(vlookup(F348,'Company X - Pincode Zones'!C:D,2,0),"NA")</f>
        <v>b</v>
      </c>
      <c r="H348" s="1" t="str">
        <f>iferror(vlookup(A348,'Courier Company - Invoice'!$A:$H,8,0),"NA")</f>
        <v>Forward charges</v>
      </c>
    </row>
    <row r="349" ht="15.75" customHeight="1">
      <c r="A349" s="1" t="s">
        <v>125</v>
      </c>
      <c r="B349" s="5" t="str">
        <f>iferror(vlookup(A349,'Courier Company - Invoice'!$A:$I,2,0),"NA")</f>
        <v>1091117225484</v>
      </c>
      <c r="C349" s="5">
        <v>8.904223819024E12</v>
      </c>
      <c r="D349" s="1" t="s">
        <v>150</v>
      </c>
      <c r="E349" s="1">
        <f>(iferror(vlookup(C349,'Company X - SKU Master'!$A$1:$B$67,2,0),"NA"))*D349</f>
        <v>112</v>
      </c>
      <c r="F349" s="1" t="str">
        <f>iferror(vlookup(A349,'Courier Company - Invoice'!A:F,6,0),"NA")</f>
        <v>121003144001</v>
      </c>
      <c r="G349" s="1" t="str">
        <f>iferror(vlookup(F349,'Company X - Pincode Zones'!C:D,2,0),"NA")</f>
        <v>b</v>
      </c>
      <c r="H349" s="1" t="str">
        <f>iferror(vlookup(A349,'Courier Company - Invoice'!$A:$H,8,0),"NA")</f>
        <v>Forward charges</v>
      </c>
    </row>
    <row r="350" ht="15.75" customHeight="1">
      <c r="A350" s="1" t="s">
        <v>125</v>
      </c>
      <c r="B350" s="5" t="str">
        <f>iferror(vlookup(A350,'Courier Company - Invoice'!$A:$I,2,0),"NA")</f>
        <v>1091117225484</v>
      </c>
      <c r="C350" s="5">
        <v>8.904223819123E12</v>
      </c>
      <c r="D350" s="1" t="s">
        <v>150</v>
      </c>
      <c r="E350" s="1">
        <f>(iferror(vlookup(C350,'Company X - SKU Master'!$A$1:$B$67,2,0),"NA"))*D350</f>
        <v>250</v>
      </c>
      <c r="F350" s="1" t="str">
        <f>iferror(vlookup(A350,'Courier Company - Invoice'!A:F,6,0),"NA")</f>
        <v>121003144001</v>
      </c>
      <c r="G350" s="1" t="str">
        <f>iferror(vlookup(F350,'Company X - Pincode Zones'!C:D,2,0),"NA")</f>
        <v>b</v>
      </c>
      <c r="H350" s="1" t="str">
        <f>iferror(vlookup(A350,'Courier Company - Invoice'!$A:$H,8,0),"NA")</f>
        <v>Forward charges</v>
      </c>
    </row>
    <row r="351" ht="15.75" customHeight="1">
      <c r="A351" s="1" t="s">
        <v>126</v>
      </c>
      <c r="B351" s="5" t="str">
        <f>iferror(vlookup(A351,'Courier Company - Invoice'!$A:$I,2,0),"NA")</f>
        <v>1091117225016</v>
      </c>
      <c r="C351" s="5">
        <v>8.904223818706E12</v>
      </c>
      <c r="D351" s="1" t="s">
        <v>150</v>
      </c>
      <c r="E351" s="1">
        <f>(iferror(vlookup(C351,'Company X - SKU Master'!$A$1:$B$67,2,0),"NA"))*D351</f>
        <v>127</v>
      </c>
      <c r="F351" s="1" t="str">
        <f>iferror(vlookup(A351,'Courier Company - Invoice'!A:F,6,0),"NA")</f>
        <v>121003248001</v>
      </c>
      <c r="G351" s="1" t="str">
        <f>iferror(vlookup(F351,'Company X - Pincode Zones'!C:D,2,0),"NA")</f>
        <v>b</v>
      </c>
      <c r="H351" s="1" t="str">
        <f>iferror(vlookup(A351,'Courier Company - Invoice'!$A:$H,8,0),"NA")</f>
        <v>Forward charges</v>
      </c>
    </row>
    <row r="352" ht="15.75" customHeight="1">
      <c r="A352" s="1" t="s">
        <v>126</v>
      </c>
      <c r="B352" s="5" t="str">
        <f>iferror(vlookup(A352,'Courier Company - Invoice'!$A:$I,2,0),"NA")</f>
        <v>1091117225016</v>
      </c>
      <c r="C352" s="5">
        <v>8.904223818942E12</v>
      </c>
      <c r="D352" s="1" t="s">
        <v>150</v>
      </c>
      <c r="E352" s="1">
        <f>(iferror(vlookup(C352,'Company X - SKU Master'!$A$1:$B$67,2,0),"NA"))*D352</f>
        <v>133</v>
      </c>
      <c r="F352" s="1" t="str">
        <f>iferror(vlookup(A352,'Courier Company - Invoice'!A:F,6,0),"NA")</f>
        <v>121003248001</v>
      </c>
      <c r="G352" s="1" t="str">
        <f>iferror(vlookup(F352,'Company X - Pincode Zones'!C:D,2,0),"NA")</f>
        <v>b</v>
      </c>
      <c r="H352" s="1" t="str">
        <f>iferror(vlookup(A352,'Courier Company - Invoice'!$A:$H,8,0),"NA")</f>
        <v>Forward charges</v>
      </c>
    </row>
    <row r="353" ht="15.75" customHeight="1">
      <c r="A353" s="1" t="s">
        <v>126</v>
      </c>
      <c r="B353" s="5" t="str">
        <f>iferror(vlookup(A353,'Courier Company - Invoice'!$A:$I,2,0),"NA")</f>
        <v>1091117225016</v>
      </c>
      <c r="C353" s="5">
        <v>8.90422381885E12</v>
      </c>
      <c r="D353" s="1" t="s">
        <v>150</v>
      </c>
      <c r="E353" s="1">
        <f>(iferror(vlookup(C353,'Company X - SKU Master'!$A$1:$B$67,2,0),"NA"))*D353</f>
        <v>240</v>
      </c>
      <c r="F353" s="1" t="str">
        <f>iferror(vlookup(A353,'Courier Company - Invoice'!A:F,6,0),"NA")</f>
        <v>121003248001</v>
      </c>
      <c r="G353" s="1" t="str">
        <f>iferror(vlookup(F353,'Company X - Pincode Zones'!C:D,2,0),"NA")</f>
        <v>b</v>
      </c>
      <c r="H353" s="1" t="str">
        <f>iferror(vlookup(A353,'Courier Company - Invoice'!$A:$H,8,0),"NA")</f>
        <v>Forward charges</v>
      </c>
    </row>
    <row r="354" ht="15.75" customHeight="1">
      <c r="A354" s="1" t="s">
        <v>127</v>
      </c>
      <c r="B354" s="5" t="str">
        <f>iferror(vlookup(A354,'Courier Company - Invoice'!$A:$I,2,0),"NA")</f>
        <v>1091117224902</v>
      </c>
      <c r="C354" s="5">
        <v>8.904223818591E12</v>
      </c>
      <c r="D354" s="1" t="s">
        <v>150</v>
      </c>
      <c r="E354" s="1">
        <f>(iferror(vlookup(C354,'Company X - SKU Master'!$A$1:$B$67,2,0),"NA"))*D354</f>
        <v>120</v>
      </c>
      <c r="F354" s="1" t="str">
        <f>iferror(vlookup(A354,'Courier Company - Invoice'!A:F,6,0),"NA")</f>
        <v>121003370201</v>
      </c>
      <c r="G354" s="1" t="str">
        <f>iferror(vlookup(F354,'Company X - Pincode Zones'!C:D,2,0),"NA")</f>
        <v>d</v>
      </c>
      <c r="H354" s="1" t="str">
        <f>iferror(vlookup(A354,'Courier Company - Invoice'!$A:$H,8,0),"NA")</f>
        <v>Forward charges</v>
      </c>
    </row>
    <row r="355" ht="15.75" customHeight="1">
      <c r="A355" s="1" t="s">
        <v>127</v>
      </c>
      <c r="B355" s="5" t="str">
        <f>iferror(vlookup(A355,'Courier Company - Invoice'!$A:$I,2,0),"NA")</f>
        <v>1091117224902</v>
      </c>
      <c r="C355" s="5">
        <v>8.904223816214E12</v>
      </c>
      <c r="D355" s="1" t="s">
        <v>150</v>
      </c>
      <c r="E355" s="1">
        <f>(iferror(vlookup(C355,'Company X - SKU Master'!$A$1:$B$67,2,0),"NA"))*D355</f>
        <v>120</v>
      </c>
      <c r="F355" s="1" t="str">
        <f>iferror(vlookup(A355,'Courier Company - Invoice'!A:F,6,0),"NA")</f>
        <v>121003370201</v>
      </c>
      <c r="G355" s="1" t="str">
        <f>iferror(vlookup(F355,'Company X - Pincode Zones'!C:D,2,0),"NA")</f>
        <v>d</v>
      </c>
      <c r="H355" s="1" t="str">
        <f>iferror(vlookup(A355,'Courier Company - Invoice'!$A:$H,8,0),"NA")</f>
        <v>Forward charges</v>
      </c>
    </row>
    <row r="356" ht="15.75" customHeight="1">
      <c r="A356" s="1" t="s">
        <v>127</v>
      </c>
      <c r="B356" s="5" t="str">
        <f>iferror(vlookup(A356,'Courier Company - Invoice'!$A:$I,2,0),"NA")</f>
        <v>1091117224902</v>
      </c>
      <c r="C356" s="5">
        <v>8.904223819024E12</v>
      </c>
      <c r="D356" s="1" t="s">
        <v>150</v>
      </c>
      <c r="E356" s="1">
        <f>(iferror(vlookup(C356,'Company X - SKU Master'!$A$1:$B$67,2,0),"NA"))*D356</f>
        <v>112</v>
      </c>
      <c r="F356" s="1" t="str">
        <f>iferror(vlookup(A356,'Courier Company - Invoice'!A:F,6,0),"NA")</f>
        <v>121003370201</v>
      </c>
      <c r="G356" s="1" t="str">
        <f>iferror(vlookup(F356,'Company X - Pincode Zones'!C:D,2,0),"NA")</f>
        <v>d</v>
      </c>
      <c r="H356" s="1" t="str">
        <f>iferror(vlookup(A356,'Courier Company - Invoice'!$A:$H,8,0),"NA")</f>
        <v>Forward charges</v>
      </c>
    </row>
    <row r="357" ht="15.75" customHeight="1">
      <c r="A357" s="1" t="s">
        <v>127</v>
      </c>
      <c r="B357" s="5" t="str">
        <f>iferror(vlookup(A357,'Courier Company - Invoice'!$A:$I,2,0),"NA")</f>
        <v>1091117224902</v>
      </c>
      <c r="C357" s="5">
        <v>8.904223819253E12</v>
      </c>
      <c r="D357" s="1" t="s">
        <v>150</v>
      </c>
      <c r="E357" s="1">
        <f>(iferror(vlookup(C357,'Company X - SKU Master'!$A$1:$B$67,2,0),"NA"))*D357</f>
        <v>290</v>
      </c>
      <c r="F357" s="1" t="str">
        <f>iferror(vlookup(A357,'Courier Company - Invoice'!A:F,6,0),"NA")</f>
        <v>121003370201</v>
      </c>
      <c r="G357" s="1" t="str">
        <f>iferror(vlookup(F357,'Company X - Pincode Zones'!C:D,2,0),"NA")</f>
        <v>d</v>
      </c>
      <c r="H357" s="1" t="str">
        <f>iferror(vlookup(A357,'Courier Company - Invoice'!$A:$H,8,0),"NA")</f>
        <v>Forward charges</v>
      </c>
    </row>
    <row r="358" ht="15.75" customHeight="1">
      <c r="A358" s="1" t="s">
        <v>127</v>
      </c>
      <c r="B358" s="5" t="str">
        <f>iferror(vlookup(A358,'Courier Company - Invoice'!$A:$I,2,0),"NA")</f>
        <v>1091117224902</v>
      </c>
      <c r="C358" s="5">
        <v>8.904223815804E12</v>
      </c>
      <c r="D358" s="1" t="s">
        <v>150</v>
      </c>
      <c r="E358" s="1">
        <f>(iferror(vlookup(C358,'Company X - SKU Master'!$A$1:$B$67,2,0),"NA"))*D358</f>
        <v>160</v>
      </c>
      <c r="F358" s="1" t="str">
        <f>iferror(vlookup(A358,'Courier Company - Invoice'!A:F,6,0),"NA")</f>
        <v>121003370201</v>
      </c>
      <c r="G358" s="1" t="str">
        <f>iferror(vlookup(F358,'Company X - Pincode Zones'!C:D,2,0),"NA")</f>
        <v>d</v>
      </c>
      <c r="H358" s="1" t="str">
        <f>iferror(vlookup(A358,'Courier Company - Invoice'!$A:$H,8,0),"NA")</f>
        <v>Forward charges</v>
      </c>
    </row>
    <row r="359" ht="15.75" customHeight="1">
      <c r="A359" s="1" t="s">
        <v>127</v>
      </c>
      <c r="B359" s="5" t="str">
        <f>iferror(vlookup(A359,'Courier Company - Invoice'!$A:$I,2,0),"NA")</f>
        <v>1091117224902</v>
      </c>
      <c r="C359" s="5">
        <v>8.904223818577E12</v>
      </c>
      <c r="D359" s="1" t="s">
        <v>150</v>
      </c>
      <c r="E359" s="1">
        <f>(iferror(vlookup(C359,'Company X - SKU Master'!$A$1:$B$67,2,0),"NA"))*D359</f>
        <v>150</v>
      </c>
      <c r="F359" s="1" t="str">
        <f>iferror(vlookup(A359,'Courier Company - Invoice'!A:F,6,0),"NA")</f>
        <v>121003370201</v>
      </c>
      <c r="G359" s="1" t="str">
        <f>iferror(vlookup(F359,'Company X - Pincode Zones'!C:D,2,0),"NA")</f>
        <v>d</v>
      </c>
      <c r="H359" s="1" t="str">
        <f>iferror(vlookup(A359,'Courier Company - Invoice'!$A:$H,8,0),"NA")</f>
        <v>Forward charges</v>
      </c>
    </row>
    <row r="360" ht="15.75" customHeight="1">
      <c r="A360" s="1" t="s">
        <v>128</v>
      </c>
      <c r="B360" s="5" t="str">
        <f>iferror(vlookup(A360,'Courier Company - Invoice'!$A:$I,2,0),"NA")</f>
        <v>1091117224611</v>
      </c>
      <c r="C360" s="5">
        <v>8.904223818706E12</v>
      </c>
      <c r="D360" s="1" t="s">
        <v>150</v>
      </c>
      <c r="E360" s="1">
        <f>(iferror(vlookup(C360,'Company X - SKU Master'!$A$1:$B$67,2,0),"NA"))*D360</f>
        <v>127</v>
      </c>
      <c r="F360" s="1" t="str">
        <f>iferror(vlookup(A360,'Courier Company - Invoice'!A:F,6,0),"NA")</f>
        <v>121003283102</v>
      </c>
      <c r="G360" s="1" t="str">
        <f>iferror(vlookup(F360,'Company X - Pincode Zones'!C:D,2,0),"NA")</f>
        <v>b</v>
      </c>
      <c r="H360" s="1" t="str">
        <f>iferror(vlookup(A360,'Courier Company - Invoice'!$A:$H,8,0),"NA")</f>
        <v>Forward charges</v>
      </c>
    </row>
    <row r="361" ht="15.75" customHeight="1">
      <c r="A361" s="1" t="s">
        <v>129</v>
      </c>
      <c r="B361" s="5" t="str">
        <f>iferror(vlookup(A361,'Courier Company - Invoice'!$A:$I,2,0),"NA")</f>
        <v>1091117224353</v>
      </c>
      <c r="C361" s="5">
        <v>8.904223818706E12</v>
      </c>
      <c r="D361" s="1" t="s">
        <v>150</v>
      </c>
      <c r="E361" s="1">
        <f>(iferror(vlookup(C361,'Company X - SKU Master'!$A$1:$B$67,2,0),"NA"))*D361</f>
        <v>127</v>
      </c>
      <c r="F361" s="1" t="str">
        <f>iferror(vlookup(A361,'Courier Company - Invoice'!A:F,6,0),"NA")</f>
        <v>121003711303</v>
      </c>
      <c r="G361" s="1" t="str">
        <f>iferror(vlookup(F361,'Company X - Pincode Zones'!C:D,2,0),"NA")</f>
        <v>d</v>
      </c>
      <c r="H361" s="1" t="str">
        <f>iferror(vlookup(A361,'Courier Company - Invoice'!$A:$H,8,0),"NA")</f>
        <v>Forward charges</v>
      </c>
    </row>
    <row r="362" ht="15.75" customHeight="1">
      <c r="A362" s="1" t="s">
        <v>129</v>
      </c>
      <c r="B362" s="5" t="str">
        <f>iferror(vlookup(A362,'Courier Company - Invoice'!$A:$I,2,0),"NA")</f>
        <v>1091117224353</v>
      </c>
      <c r="C362" s="5">
        <v>8.904223818942E12</v>
      </c>
      <c r="D362" s="1" t="s">
        <v>150</v>
      </c>
      <c r="E362" s="1">
        <f>(iferror(vlookup(C362,'Company X - SKU Master'!$A$1:$B$67,2,0),"NA"))*D362</f>
        <v>133</v>
      </c>
      <c r="F362" s="1" t="str">
        <f>iferror(vlookup(A362,'Courier Company - Invoice'!A:F,6,0),"NA")</f>
        <v>121003711303</v>
      </c>
      <c r="G362" s="1" t="str">
        <f>iferror(vlookup(F362,'Company X - Pincode Zones'!C:D,2,0),"NA")</f>
        <v>d</v>
      </c>
      <c r="H362" s="1" t="str">
        <f>iferror(vlookup(A362,'Courier Company - Invoice'!$A:$H,8,0),"NA")</f>
        <v>Forward charges</v>
      </c>
    </row>
    <row r="363" ht="15.75" customHeight="1">
      <c r="A363" s="1" t="s">
        <v>129</v>
      </c>
      <c r="B363" s="5" t="str">
        <f>iferror(vlookup(A363,'Courier Company - Invoice'!$A:$I,2,0),"NA")</f>
        <v>1091117224353</v>
      </c>
      <c r="C363" s="5">
        <v>8.90422381885E12</v>
      </c>
      <c r="D363" s="1" t="s">
        <v>150</v>
      </c>
      <c r="E363" s="1">
        <f>(iferror(vlookup(C363,'Company X - SKU Master'!$A$1:$B$67,2,0),"NA"))*D363</f>
        <v>240</v>
      </c>
      <c r="F363" s="1" t="str">
        <f>iferror(vlookup(A363,'Courier Company - Invoice'!A:F,6,0),"NA")</f>
        <v>121003711303</v>
      </c>
      <c r="G363" s="1" t="str">
        <f>iferror(vlookup(F363,'Company X - Pincode Zones'!C:D,2,0),"NA")</f>
        <v>d</v>
      </c>
      <c r="H363" s="1" t="str">
        <f>iferror(vlookup(A363,'Courier Company - Invoice'!$A:$H,8,0),"NA")</f>
        <v>Forward charges</v>
      </c>
    </row>
    <row r="364" ht="15.75" customHeight="1">
      <c r="A364" s="1" t="s">
        <v>130</v>
      </c>
      <c r="B364" s="5" t="str">
        <f>iferror(vlookup(A364,'Courier Company - Invoice'!$A:$I,2,0),"NA")</f>
        <v>1091117223351</v>
      </c>
      <c r="C364" s="5">
        <v>8.904223818706E12</v>
      </c>
      <c r="D364" s="1" t="s">
        <v>152</v>
      </c>
      <c r="E364" s="1">
        <f>(iferror(vlookup(C364,'Company X - SKU Master'!$A$1:$B$67,2,0),"NA"))*D364</f>
        <v>254</v>
      </c>
      <c r="F364" s="1" t="str">
        <f>iferror(vlookup(A364,'Courier Company - Invoice'!A:F,6,0),"NA")</f>
        <v>121003313027</v>
      </c>
      <c r="G364" s="1" t="str">
        <f>iferror(vlookup(F364,'Company X - Pincode Zones'!C:D,2,0),"NA")</f>
        <v>b</v>
      </c>
      <c r="H364" s="1" t="str">
        <f>iferror(vlookup(A364,'Courier Company - Invoice'!$A:$H,8,0),"NA")</f>
        <v>Forward charges</v>
      </c>
    </row>
    <row r="365" ht="15.75" customHeight="1">
      <c r="A365" s="1" t="s">
        <v>130</v>
      </c>
      <c r="B365" s="5" t="str">
        <f>iferror(vlookup(A365,'Courier Company - Invoice'!$A:$I,2,0),"NA")</f>
        <v>1091117223351</v>
      </c>
      <c r="C365" s="5">
        <v>8.904223818942E12</v>
      </c>
      <c r="D365" s="1" t="s">
        <v>152</v>
      </c>
      <c r="E365" s="1">
        <f>(iferror(vlookup(C365,'Company X - SKU Master'!$A$1:$B$67,2,0),"NA"))*D365</f>
        <v>266</v>
      </c>
      <c r="F365" s="1" t="str">
        <f>iferror(vlookup(A365,'Courier Company - Invoice'!A:F,6,0),"NA")</f>
        <v>121003313027</v>
      </c>
      <c r="G365" s="1" t="str">
        <f>iferror(vlookup(F365,'Company X - Pincode Zones'!C:D,2,0),"NA")</f>
        <v>b</v>
      </c>
      <c r="H365" s="1" t="str">
        <f>iferror(vlookup(A365,'Courier Company - Invoice'!$A:$H,8,0),"NA")</f>
        <v>Forward charges</v>
      </c>
    </row>
    <row r="366" ht="15.75" customHeight="1">
      <c r="A366" s="1" t="s">
        <v>130</v>
      </c>
      <c r="B366" s="5" t="str">
        <f>iferror(vlookup(A366,'Courier Company - Invoice'!$A:$I,2,0),"NA")</f>
        <v>1091117223351</v>
      </c>
      <c r="C366" s="5">
        <v>8.90422381885E12</v>
      </c>
      <c r="D366" s="1" t="s">
        <v>152</v>
      </c>
      <c r="E366" s="1">
        <f>(iferror(vlookup(C366,'Company X - SKU Master'!$A$1:$B$67,2,0),"NA"))*D366</f>
        <v>480</v>
      </c>
      <c r="F366" s="1" t="str">
        <f>iferror(vlookup(A366,'Courier Company - Invoice'!A:F,6,0),"NA")</f>
        <v>121003313027</v>
      </c>
      <c r="G366" s="1" t="str">
        <f>iferror(vlookup(F366,'Company X - Pincode Zones'!C:D,2,0),"NA")</f>
        <v>b</v>
      </c>
      <c r="H366" s="1" t="str">
        <f>iferror(vlookup(A366,'Courier Company - Invoice'!$A:$H,8,0),"NA")</f>
        <v>Forward charges</v>
      </c>
    </row>
    <row r="367" ht="15.75" customHeight="1">
      <c r="A367" s="1" t="s">
        <v>130</v>
      </c>
      <c r="B367" s="5" t="str">
        <f>iferror(vlookup(A367,'Courier Company - Invoice'!$A:$I,2,0),"NA")</f>
        <v>1091117223351</v>
      </c>
      <c r="C367" s="5">
        <v>8.904223818706E12</v>
      </c>
      <c r="D367" s="1" t="s">
        <v>150</v>
      </c>
      <c r="E367" s="1">
        <f>(iferror(vlookup(C367,'Company X - SKU Master'!$A$1:$B$67,2,0),"NA"))*D367</f>
        <v>127</v>
      </c>
      <c r="F367" s="1" t="str">
        <f>iferror(vlookup(A367,'Courier Company - Invoice'!A:F,6,0),"NA")</f>
        <v>121003313027</v>
      </c>
      <c r="G367" s="1" t="str">
        <f>iferror(vlookup(F367,'Company X - Pincode Zones'!C:D,2,0),"NA")</f>
        <v>b</v>
      </c>
      <c r="H367" s="1" t="str">
        <f>iferror(vlookup(A367,'Courier Company - Invoice'!$A:$H,8,0),"NA")</f>
        <v>Forward charges</v>
      </c>
    </row>
    <row r="368" ht="15.75" customHeight="1">
      <c r="A368" s="1" t="s">
        <v>130</v>
      </c>
      <c r="B368" s="5" t="str">
        <f>iferror(vlookup(A368,'Courier Company - Invoice'!$A:$I,2,0),"NA")</f>
        <v>1091117223351</v>
      </c>
      <c r="C368" s="5">
        <v>8.904223818942E12</v>
      </c>
      <c r="D368" s="1" t="s">
        <v>150</v>
      </c>
      <c r="E368" s="1">
        <f>(iferror(vlookup(C368,'Company X - SKU Master'!$A$1:$B$67,2,0),"NA"))*D368</f>
        <v>133</v>
      </c>
      <c r="F368" s="1" t="str">
        <f>iferror(vlookup(A368,'Courier Company - Invoice'!A:F,6,0),"NA")</f>
        <v>121003313027</v>
      </c>
      <c r="G368" s="1" t="str">
        <f>iferror(vlookup(F368,'Company X - Pincode Zones'!C:D,2,0),"NA")</f>
        <v>b</v>
      </c>
      <c r="H368" s="1" t="str">
        <f>iferror(vlookup(A368,'Courier Company - Invoice'!$A:$H,8,0),"NA")</f>
        <v>Forward charges</v>
      </c>
    </row>
    <row r="369" ht="15.75" customHeight="1">
      <c r="A369" s="1" t="s">
        <v>130</v>
      </c>
      <c r="B369" s="5" t="str">
        <f>iferror(vlookup(A369,'Courier Company - Invoice'!$A:$I,2,0),"NA")</f>
        <v>1091117223351</v>
      </c>
      <c r="C369" s="5">
        <v>8.90422381885E12</v>
      </c>
      <c r="D369" s="1" t="s">
        <v>150</v>
      </c>
      <c r="E369" s="1">
        <f>(iferror(vlookup(C369,'Company X - SKU Master'!$A$1:$B$67,2,0),"NA"))*D369</f>
        <v>240</v>
      </c>
      <c r="F369" s="1" t="str">
        <f>iferror(vlookup(A369,'Courier Company - Invoice'!A:F,6,0),"NA")</f>
        <v>121003313027</v>
      </c>
      <c r="G369" s="1" t="str">
        <f>iferror(vlookup(F369,'Company X - Pincode Zones'!C:D,2,0),"NA")</f>
        <v>b</v>
      </c>
      <c r="H369" s="1" t="str">
        <f>iferror(vlookup(A369,'Courier Company - Invoice'!$A:$H,8,0),"NA")</f>
        <v>Forward charges</v>
      </c>
    </row>
    <row r="370" ht="15.75" customHeight="1">
      <c r="A370" s="1" t="s">
        <v>130</v>
      </c>
      <c r="B370" s="5" t="str">
        <f>iferror(vlookup(A370,'Courier Company - Invoice'!$A:$I,2,0),"NA")</f>
        <v>1091117223351</v>
      </c>
      <c r="C370" s="5">
        <v>8.904223818683E12</v>
      </c>
      <c r="D370" s="1" t="s">
        <v>150</v>
      </c>
      <c r="E370" s="1">
        <f>(iferror(vlookup(C370,'Company X - SKU Master'!$A$1:$B$67,2,0),"NA"))*D370</f>
        <v>121</v>
      </c>
      <c r="F370" s="1" t="str">
        <f>iferror(vlookup(A370,'Courier Company - Invoice'!A:F,6,0),"NA")</f>
        <v>121003313027</v>
      </c>
      <c r="G370" s="1" t="str">
        <f>iferror(vlookup(F370,'Company X - Pincode Zones'!C:D,2,0),"NA")</f>
        <v>b</v>
      </c>
      <c r="H370" s="1" t="str">
        <f>iferror(vlookup(A370,'Courier Company - Invoice'!$A:$H,8,0),"NA")</f>
        <v>Forward charges</v>
      </c>
    </row>
    <row r="371" ht="15.75" customHeight="1">
      <c r="A371" s="1" t="s">
        <v>131</v>
      </c>
      <c r="B371" s="5" t="str">
        <f>iferror(vlookup(A371,'Courier Company - Invoice'!$A:$I,2,0),"NA")</f>
        <v>1091117223244</v>
      </c>
      <c r="C371" s="5">
        <v>8.904223819284E12</v>
      </c>
      <c r="D371" s="1" t="s">
        <v>150</v>
      </c>
      <c r="E371" s="1">
        <f>(iferror(vlookup(C371,'Company X - SKU Master'!$A$1:$B$67,2,0),"NA"))*D371</f>
        <v>350</v>
      </c>
      <c r="F371" s="1" t="str">
        <f>iferror(vlookup(A371,'Courier Company - Invoice'!A:F,6,0),"NA")</f>
        <v>121003143001</v>
      </c>
      <c r="G371" s="1" t="str">
        <f>iferror(vlookup(F371,'Company X - Pincode Zones'!C:D,2,0),"NA")</f>
        <v>b</v>
      </c>
      <c r="H371" s="1" t="str">
        <f>iferror(vlookup(A371,'Courier Company - Invoice'!$A:$H,8,0),"NA")</f>
        <v>Forward charges</v>
      </c>
    </row>
    <row r="372" ht="15.75" customHeight="1">
      <c r="A372" s="1" t="s">
        <v>131</v>
      </c>
      <c r="B372" s="5" t="str">
        <f>iferror(vlookup(A372,'Courier Company - Invoice'!$A:$I,2,0),"NA")</f>
        <v>1091117223244</v>
      </c>
      <c r="C372" s="5">
        <v>8.904223818478E12</v>
      </c>
      <c r="D372" s="1" t="s">
        <v>150</v>
      </c>
      <c r="E372" s="1">
        <f>(iferror(vlookup(C372,'Company X - SKU Master'!$A$1:$B$67,2,0),"NA"))*D372</f>
        <v>350</v>
      </c>
      <c r="F372" s="1" t="str">
        <f>iferror(vlookup(A372,'Courier Company - Invoice'!A:F,6,0),"NA")</f>
        <v>121003143001</v>
      </c>
      <c r="G372" s="1" t="str">
        <f>iferror(vlookup(F372,'Company X - Pincode Zones'!C:D,2,0),"NA")</f>
        <v>b</v>
      </c>
      <c r="H372" s="1" t="str">
        <f>iferror(vlookup(A372,'Courier Company - Invoice'!$A:$H,8,0),"NA")</f>
        <v>Forward charges</v>
      </c>
    </row>
    <row r="373" ht="15.75" customHeight="1">
      <c r="A373" s="1" t="s">
        <v>132</v>
      </c>
      <c r="B373" s="5" t="str">
        <f>iferror(vlookup(A373,'Courier Company - Invoice'!$A:$I,2,0),"NA")</f>
        <v>1091117223211</v>
      </c>
      <c r="C373" s="5">
        <v>8.904223818706E12</v>
      </c>
      <c r="D373" s="1" t="s">
        <v>150</v>
      </c>
      <c r="E373" s="1">
        <f>(iferror(vlookup(C373,'Company X - SKU Master'!$A$1:$B$67,2,0),"NA"))*D373</f>
        <v>127</v>
      </c>
      <c r="F373" s="1" t="str">
        <f>iferror(vlookup(A373,'Courier Company - Invoice'!A:F,6,0),"NA")</f>
        <v>121003382830</v>
      </c>
      <c r="G373" s="1" t="str">
        <f>iferror(vlookup(F373,'Company X - Pincode Zones'!C:D,2,0),"NA")</f>
        <v>d</v>
      </c>
      <c r="H373" s="1" t="str">
        <f>iferror(vlookup(A373,'Courier Company - Invoice'!$A:$H,8,0),"NA")</f>
        <v>Forward charges</v>
      </c>
    </row>
    <row r="374" ht="15.75" customHeight="1">
      <c r="A374" s="1" t="s">
        <v>132</v>
      </c>
      <c r="B374" s="5" t="str">
        <f>iferror(vlookup(A374,'Courier Company - Invoice'!$A:$I,2,0),"NA")</f>
        <v>1091117223211</v>
      </c>
      <c r="C374" s="5">
        <v>8.904223818942E12</v>
      </c>
      <c r="D374" s="1" t="s">
        <v>150</v>
      </c>
      <c r="E374" s="1">
        <f>(iferror(vlookup(C374,'Company X - SKU Master'!$A$1:$B$67,2,0),"NA"))*D374</f>
        <v>133</v>
      </c>
      <c r="F374" s="1" t="str">
        <f>iferror(vlookup(A374,'Courier Company - Invoice'!A:F,6,0),"NA")</f>
        <v>121003382830</v>
      </c>
      <c r="G374" s="1" t="str">
        <f>iferror(vlookup(F374,'Company X - Pincode Zones'!C:D,2,0),"NA")</f>
        <v>d</v>
      </c>
      <c r="H374" s="1" t="str">
        <f>iferror(vlookup(A374,'Courier Company - Invoice'!$A:$H,8,0),"NA")</f>
        <v>Forward charges</v>
      </c>
    </row>
    <row r="375" ht="15.75" customHeight="1">
      <c r="A375" s="1" t="s">
        <v>132</v>
      </c>
      <c r="B375" s="5" t="str">
        <f>iferror(vlookup(A375,'Courier Company - Invoice'!$A:$I,2,0),"NA")</f>
        <v>1091117223211</v>
      </c>
      <c r="C375" s="5">
        <v>8.90422381885E12</v>
      </c>
      <c r="D375" s="1" t="s">
        <v>150</v>
      </c>
      <c r="E375" s="1">
        <f>(iferror(vlookup(C375,'Company X - SKU Master'!$A$1:$B$67,2,0),"NA"))*D375</f>
        <v>240</v>
      </c>
      <c r="F375" s="1" t="str">
        <f>iferror(vlookup(A375,'Courier Company - Invoice'!A:F,6,0),"NA")</f>
        <v>121003382830</v>
      </c>
      <c r="G375" s="1" t="str">
        <f>iferror(vlookup(F375,'Company X - Pincode Zones'!C:D,2,0),"NA")</f>
        <v>d</v>
      </c>
      <c r="H375" s="1" t="str">
        <f>iferror(vlookup(A375,'Courier Company - Invoice'!$A:$H,8,0),"NA")</f>
        <v>Forward charges</v>
      </c>
    </row>
    <row r="376" ht="15.75" customHeight="1">
      <c r="A376" s="1" t="s">
        <v>133</v>
      </c>
      <c r="B376" s="5" t="str">
        <f>iferror(vlookup(A376,'Courier Company - Invoice'!$A:$I,2,0),"NA")</f>
        <v>1091117222931</v>
      </c>
      <c r="C376" s="5">
        <v>8.904223819437E12</v>
      </c>
      <c r="D376" s="1" t="s">
        <v>152</v>
      </c>
      <c r="E376" s="1">
        <f>(iferror(vlookup(C376,'Company X - SKU Master'!$A$1:$B$67,2,0),"NA"))*D376</f>
        <v>1104</v>
      </c>
      <c r="F376" s="1" t="str">
        <f>iferror(vlookup(A376,'Courier Company - Invoice'!A:F,6,0),"NA")</f>
        <v>121003532484</v>
      </c>
      <c r="G376" s="1" t="str">
        <f>iferror(vlookup(F376,'Company X - Pincode Zones'!C:D,2,0),"NA")</f>
        <v>d</v>
      </c>
      <c r="H376" s="1" t="str">
        <f>iferror(vlookup(A376,'Courier Company - Invoice'!$A:$H,8,0),"NA")</f>
        <v>Forward charges</v>
      </c>
    </row>
    <row r="377" ht="15.75" customHeight="1">
      <c r="A377" s="1" t="s">
        <v>133</v>
      </c>
      <c r="B377" s="5" t="str">
        <f>iferror(vlookup(A377,'Courier Company - Invoice'!$A:$I,2,0),"NA")</f>
        <v>1091117222931</v>
      </c>
      <c r="C377" s="5">
        <v>8.904223819352E12</v>
      </c>
      <c r="D377" s="1" t="s">
        <v>150</v>
      </c>
      <c r="E377" s="1">
        <f>(iferror(vlookup(C377,'Company X - SKU Master'!$A$1:$B$67,2,0),"NA"))*D377</f>
        <v>165</v>
      </c>
      <c r="F377" s="1" t="str">
        <f>iferror(vlookup(A377,'Courier Company - Invoice'!A:F,6,0),"NA")</f>
        <v>121003532484</v>
      </c>
      <c r="G377" s="1" t="str">
        <f>iferror(vlookup(F377,'Company X - Pincode Zones'!C:D,2,0),"NA")</f>
        <v>d</v>
      </c>
      <c r="H377" s="1" t="str">
        <f>iferror(vlookup(A377,'Courier Company - Invoice'!$A:$H,8,0),"NA")</f>
        <v>Forward charges</v>
      </c>
    </row>
    <row r="378" ht="15.75" customHeight="1">
      <c r="A378" s="1" t="s">
        <v>133</v>
      </c>
      <c r="B378" s="5" t="str">
        <f>iferror(vlookup(A378,'Courier Company - Invoice'!$A:$I,2,0),"NA")</f>
        <v>1091117222931</v>
      </c>
      <c r="C378" s="5">
        <v>8.904223819024E12</v>
      </c>
      <c r="D378" s="1" t="s">
        <v>156</v>
      </c>
      <c r="E378" s="1">
        <f>(iferror(vlookup(C378,'Company X - SKU Master'!$A$1:$B$67,2,0),"NA"))*D378</f>
        <v>896</v>
      </c>
      <c r="F378" s="1" t="str">
        <f>iferror(vlookup(A378,'Courier Company - Invoice'!A:F,6,0),"NA")</f>
        <v>121003532484</v>
      </c>
      <c r="G378" s="1" t="str">
        <f>iferror(vlookup(F378,'Company X - Pincode Zones'!C:D,2,0),"NA")</f>
        <v>d</v>
      </c>
      <c r="H378" s="1" t="str">
        <f>iferror(vlookup(A378,'Courier Company - Invoice'!$A:$H,8,0),"NA")</f>
        <v>Forward charges</v>
      </c>
    </row>
    <row r="379" ht="15.75" customHeight="1">
      <c r="A379" s="1" t="s">
        <v>133</v>
      </c>
      <c r="B379" s="5" t="str">
        <f>iferror(vlookup(A379,'Courier Company - Invoice'!$A:$I,2,0),"NA")</f>
        <v>1091117222931</v>
      </c>
      <c r="C379" s="5">
        <v>8.904223818874E12</v>
      </c>
      <c r="D379" s="1" t="s">
        <v>150</v>
      </c>
      <c r="E379" s="1">
        <f>(iferror(vlookup(C379,'Company X - SKU Master'!$A$1:$B$67,2,0),"NA"))*D379</f>
        <v>100</v>
      </c>
      <c r="F379" s="1" t="str">
        <f>iferror(vlookup(A379,'Courier Company - Invoice'!A:F,6,0),"NA")</f>
        <v>121003532484</v>
      </c>
      <c r="G379" s="1" t="str">
        <f>iferror(vlookup(F379,'Company X - Pincode Zones'!C:D,2,0),"NA")</f>
        <v>d</v>
      </c>
      <c r="H379" s="1" t="str">
        <f>iferror(vlookup(A379,'Courier Company - Invoice'!$A:$H,8,0),"NA")</f>
        <v>Forward charges</v>
      </c>
    </row>
    <row r="380" ht="15.75" customHeight="1">
      <c r="A380" s="1" t="s">
        <v>134</v>
      </c>
      <c r="B380" s="5" t="str">
        <f>iferror(vlookup(A380,'Courier Company - Invoice'!$A:$I,2,0),"NA")</f>
        <v>1091117222570</v>
      </c>
      <c r="C380" s="5">
        <v>8.904223818706E12</v>
      </c>
      <c r="D380" s="1" t="s">
        <v>150</v>
      </c>
      <c r="E380" s="1">
        <f>(iferror(vlookup(C380,'Company X - SKU Master'!$A$1:$B$67,2,0),"NA"))*D380</f>
        <v>127</v>
      </c>
      <c r="F380" s="1" t="str">
        <f>iferror(vlookup(A380,'Courier Company - Invoice'!A:F,6,0),"NA")</f>
        <v>121003392150</v>
      </c>
      <c r="G380" s="1" t="str">
        <f>iferror(vlookup(F380,'Company X - Pincode Zones'!C:D,2,0),"NA")</f>
        <v>d</v>
      </c>
      <c r="H380" s="1" t="str">
        <f>iferror(vlookup(A380,'Courier Company - Invoice'!$A:$H,8,0),"NA")</f>
        <v>Forward charges</v>
      </c>
    </row>
    <row r="381" ht="15.75" customHeight="1">
      <c r="A381" s="1" t="s">
        <v>134</v>
      </c>
      <c r="B381" s="5" t="str">
        <f>iferror(vlookup(A381,'Courier Company - Invoice'!$A:$I,2,0),"NA")</f>
        <v>1091117222570</v>
      </c>
      <c r="C381" s="5">
        <v>8.904223818942E12</v>
      </c>
      <c r="D381" s="1" t="s">
        <v>150</v>
      </c>
      <c r="E381" s="1">
        <f>(iferror(vlookup(C381,'Company X - SKU Master'!$A$1:$B$67,2,0),"NA"))*D381</f>
        <v>133</v>
      </c>
      <c r="F381" s="1" t="str">
        <f>iferror(vlookup(A381,'Courier Company - Invoice'!A:F,6,0),"NA")</f>
        <v>121003392150</v>
      </c>
      <c r="G381" s="1" t="str">
        <f>iferror(vlookup(F381,'Company X - Pincode Zones'!C:D,2,0),"NA")</f>
        <v>d</v>
      </c>
      <c r="H381" s="1" t="str">
        <f>iferror(vlookup(A381,'Courier Company - Invoice'!$A:$H,8,0),"NA")</f>
        <v>Forward charges</v>
      </c>
    </row>
    <row r="382" ht="15.75" customHeight="1">
      <c r="A382" s="1" t="s">
        <v>134</v>
      </c>
      <c r="B382" s="5" t="str">
        <f>iferror(vlookup(A382,'Courier Company - Invoice'!$A:$I,2,0),"NA")</f>
        <v>1091117222570</v>
      </c>
      <c r="C382" s="5">
        <v>8.90422381885E12</v>
      </c>
      <c r="D382" s="1" t="s">
        <v>150</v>
      </c>
      <c r="E382" s="1">
        <f>(iferror(vlookup(C382,'Company X - SKU Master'!$A$1:$B$67,2,0),"NA"))*D382</f>
        <v>240</v>
      </c>
      <c r="F382" s="1" t="str">
        <f>iferror(vlookup(A382,'Courier Company - Invoice'!A:F,6,0),"NA")</f>
        <v>121003392150</v>
      </c>
      <c r="G382" s="1" t="str">
        <f>iferror(vlookup(F382,'Company X - Pincode Zones'!C:D,2,0),"NA")</f>
        <v>d</v>
      </c>
      <c r="H382" s="1" t="str">
        <f>iferror(vlookup(A382,'Courier Company - Invoice'!$A:$H,8,0),"NA")</f>
        <v>Forward charges</v>
      </c>
    </row>
    <row r="383" ht="15.75" customHeight="1">
      <c r="A383" s="1" t="s">
        <v>135</v>
      </c>
      <c r="B383" s="5" t="str">
        <f>iferror(vlookup(A383,'Courier Company - Invoice'!$A:$I,2,0),"NA")</f>
        <v>1091117222360</v>
      </c>
      <c r="C383" s="5">
        <v>8.904223818706E12</v>
      </c>
      <c r="D383" s="1" t="s">
        <v>150</v>
      </c>
      <c r="E383" s="1">
        <f>(iferror(vlookup(C383,'Company X - SKU Master'!$A$1:$B$67,2,0),"NA"))*D383</f>
        <v>127</v>
      </c>
      <c r="F383" s="1" t="str">
        <f>iferror(vlookup(A383,'Courier Company - Invoice'!A:F,6,0),"NA")</f>
        <v>121003302017</v>
      </c>
      <c r="G383" s="1" t="str">
        <f>iferror(vlookup(F383,'Company X - Pincode Zones'!C:D,2,0),"NA")</f>
        <v>b</v>
      </c>
      <c r="H383" s="1" t="str">
        <f>iferror(vlookup(A383,'Courier Company - Invoice'!$A:$H,8,0),"NA")</f>
        <v>Forward charges</v>
      </c>
    </row>
    <row r="384" ht="15.75" customHeight="1">
      <c r="A384" s="1" t="s">
        <v>135</v>
      </c>
      <c r="B384" s="5" t="str">
        <f>iferror(vlookup(A384,'Courier Company - Invoice'!$A:$I,2,0),"NA")</f>
        <v>1091117222360</v>
      </c>
      <c r="C384" s="5">
        <v>8.904223818942E12</v>
      </c>
      <c r="D384" s="1" t="s">
        <v>150</v>
      </c>
      <c r="E384" s="1">
        <f>(iferror(vlookup(C384,'Company X - SKU Master'!$A$1:$B$67,2,0),"NA"))*D384</f>
        <v>133</v>
      </c>
      <c r="F384" s="1" t="str">
        <f>iferror(vlookup(A384,'Courier Company - Invoice'!A:F,6,0),"NA")</f>
        <v>121003302017</v>
      </c>
      <c r="G384" s="1" t="str">
        <f>iferror(vlookup(F384,'Company X - Pincode Zones'!C:D,2,0),"NA")</f>
        <v>b</v>
      </c>
      <c r="H384" s="1" t="str">
        <f>iferror(vlookup(A384,'Courier Company - Invoice'!$A:$H,8,0),"NA")</f>
        <v>Forward charges</v>
      </c>
    </row>
    <row r="385" ht="15.75" customHeight="1">
      <c r="A385" s="1" t="s">
        <v>135</v>
      </c>
      <c r="B385" s="5" t="str">
        <f>iferror(vlookup(A385,'Courier Company - Invoice'!$A:$I,2,0),"NA")</f>
        <v>1091117222360</v>
      </c>
      <c r="C385" s="5">
        <v>8.90422381885E12</v>
      </c>
      <c r="D385" s="1" t="s">
        <v>150</v>
      </c>
      <c r="E385" s="1">
        <f>(iferror(vlookup(C385,'Company X - SKU Master'!$A$1:$B$67,2,0),"NA"))*D385</f>
        <v>240</v>
      </c>
      <c r="F385" s="1" t="str">
        <f>iferror(vlookup(A385,'Courier Company - Invoice'!A:F,6,0),"NA")</f>
        <v>121003302017</v>
      </c>
      <c r="G385" s="1" t="str">
        <f>iferror(vlookup(F385,'Company X - Pincode Zones'!C:D,2,0),"NA")</f>
        <v>b</v>
      </c>
      <c r="H385" s="1" t="str">
        <f>iferror(vlookup(A385,'Courier Company - Invoice'!$A:$H,8,0),"NA")</f>
        <v>Forward charges</v>
      </c>
    </row>
    <row r="386" ht="15.75" customHeight="1">
      <c r="A386" s="1" t="s">
        <v>136</v>
      </c>
      <c r="B386" s="5" t="str">
        <f>iferror(vlookup(A386,'Courier Company - Invoice'!$A:$I,2,0),"NA")</f>
        <v>1091117222194</v>
      </c>
      <c r="C386" s="5">
        <v>8.904223819017E12</v>
      </c>
      <c r="D386" s="1" t="s">
        <v>150</v>
      </c>
      <c r="E386" s="1">
        <f>(iferror(vlookup(C386,'Company X - SKU Master'!$A$1:$B$67,2,0),"NA"))*D386</f>
        <v>115</v>
      </c>
      <c r="F386" s="1" t="str">
        <f>iferror(vlookup(A386,'Courier Company - Invoice'!A:F,6,0),"NA")</f>
        <v>121003486886</v>
      </c>
      <c r="G386" s="1" t="str">
        <f>iferror(vlookup(F386,'Company X - Pincode Zones'!C:D,2,0),"NA")</f>
        <v>d</v>
      </c>
      <c r="H386" s="1" t="str">
        <f>iferror(vlookup(A386,'Courier Company - Invoice'!$A:$H,8,0),"NA")</f>
        <v>Forward charges</v>
      </c>
    </row>
    <row r="387" ht="15.75" customHeight="1">
      <c r="A387" s="1" t="s">
        <v>136</v>
      </c>
      <c r="B387" s="5" t="str">
        <f>iferror(vlookup(A387,'Courier Company - Invoice'!$A:$I,2,0),"NA")</f>
        <v>1091117222194</v>
      </c>
      <c r="C387" s="5">
        <v>8.904223818706E12</v>
      </c>
      <c r="D387" s="1" t="s">
        <v>150</v>
      </c>
      <c r="E387" s="1">
        <f>(iferror(vlookup(C387,'Company X - SKU Master'!$A$1:$B$67,2,0),"NA"))*D387</f>
        <v>127</v>
      </c>
      <c r="F387" s="1" t="str">
        <f>iferror(vlookup(A387,'Courier Company - Invoice'!A:F,6,0),"NA")</f>
        <v>121003486886</v>
      </c>
      <c r="G387" s="1" t="str">
        <f>iferror(vlookup(F387,'Company X - Pincode Zones'!C:D,2,0),"NA")</f>
        <v>d</v>
      </c>
      <c r="H387" s="1" t="str">
        <f>iferror(vlookup(A387,'Courier Company - Invoice'!$A:$H,8,0),"NA")</f>
        <v>Forward charges</v>
      </c>
    </row>
    <row r="388" ht="15.75" customHeight="1">
      <c r="A388" s="1" t="s">
        <v>136</v>
      </c>
      <c r="B388" s="5" t="str">
        <f>iferror(vlookup(A388,'Courier Company - Invoice'!$A:$I,2,0),"NA")</f>
        <v>1091117222194</v>
      </c>
      <c r="C388" s="5">
        <v>8.904223818942E12</v>
      </c>
      <c r="D388" s="1" t="s">
        <v>150</v>
      </c>
      <c r="E388" s="1">
        <f>(iferror(vlookup(C388,'Company X - SKU Master'!$A$1:$B$67,2,0),"NA"))*D388</f>
        <v>133</v>
      </c>
      <c r="F388" s="1" t="str">
        <f>iferror(vlookup(A388,'Courier Company - Invoice'!A:F,6,0),"NA")</f>
        <v>121003486886</v>
      </c>
      <c r="G388" s="1" t="str">
        <f>iferror(vlookup(F388,'Company X - Pincode Zones'!C:D,2,0),"NA")</f>
        <v>d</v>
      </c>
      <c r="H388" s="1" t="str">
        <f>iferror(vlookup(A388,'Courier Company - Invoice'!$A:$H,8,0),"NA")</f>
        <v>Forward charges</v>
      </c>
    </row>
    <row r="389" ht="15.75" customHeight="1">
      <c r="A389" s="1" t="s">
        <v>136</v>
      </c>
      <c r="B389" s="5" t="str">
        <f>iferror(vlookup(A389,'Courier Company - Invoice'!$A:$I,2,0),"NA")</f>
        <v>1091117222194</v>
      </c>
      <c r="C389" s="5">
        <v>8.90422381885E12</v>
      </c>
      <c r="D389" s="1" t="s">
        <v>150</v>
      </c>
      <c r="E389" s="1">
        <f>(iferror(vlookup(C389,'Company X - SKU Master'!$A$1:$B$67,2,0),"NA"))*D389</f>
        <v>240</v>
      </c>
      <c r="F389" s="1" t="str">
        <f>iferror(vlookup(A389,'Courier Company - Invoice'!A:F,6,0),"NA")</f>
        <v>121003486886</v>
      </c>
      <c r="G389" s="1" t="str">
        <f>iferror(vlookup(F389,'Company X - Pincode Zones'!C:D,2,0),"NA")</f>
        <v>d</v>
      </c>
      <c r="H389" s="1" t="str">
        <f>iferror(vlookup(A389,'Courier Company - Invoice'!$A:$H,8,0),"NA")</f>
        <v>Forward charges</v>
      </c>
    </row>
    <row r="390" ht="15.75" customHeight="1">
      <c r="A390" s="1" t="s">
        <v>137</v>
      </c>
      <c r="B390" s="5" t="str">
        <f>iferror(vlookup(A390,'Courier Company - Invoice'!$A:$I,2,0),"NA")</f>
        <v>1091117222146</v>
      </c>
      <c r="C390" s="5">
        <v>8.904223819161E12</v>
      </c>
      <c r="D390" s="1" t="s">
        <v>150</v>
      </c>
      <c r="E390" s="1">
        <f>(iferror(vlookup(C390,'Company X - SKU Master'!$A$1:$B$67,2,0),"NA"))*D390</f>
        <v>115</v>
      </c>
      <c r="F390" s="1" t="str">
        <f>iferror(vlookup(A390,'Courier Company - Invoice'!A:F,6,0),"NA")</f>
        <v>121003743263</v>
      </c>
      <c r="G390" s="1" t="str">
        <f>iferror(vlookup(F390,'Company X - Pincode Zones'!C:D,2,0),"NA")</f>
        <v>d</v>
      </c>
      <c r="H390" s="1" t="str">
        <f>iferror(vlookup(A390,'Courier Company - Invoice'!$A:$H,8,0),"NA")</f>
        <v>Forward charges</v>
      </c>
    </row>
    <row r="391" ht="15.75" customHeight="1">
      <c r="A391" s="1" t="s">
        <v>137</v>
      </c>
      <c r="B391" s="5" t="str">
        <f>iferror(vlookup(A391,'Courier Company - Invoice'!$A:$I,2,0),"NA")</f>
        <v>1091117222146</v>
      </c>
      <c r="C391" s="5">
        <v>8.90422381926E12</v>
      </c>
      <c r="D391" s="1" t="s">
        <v>150</v>
      </c>
      <c r="E391" s="1">
        <f>(iferror(vlookup(C391,'Company X - SKU Master'!$A$1:$B$67,2,0),"NA"))*D391</f>
        <v>130</v>
      </c>
      <c r="F391" s="1" t="str">
        <f>iferror(vlookup(A391,'Courier Company - Invoice'!A:F,6,0),"NA")</f>
        <v>121003743263</v>
      </c>
      <c r="G391" s="1" t="str">
        <f>iferror(vlookup(F391,'Company X - Pincode Zones'!C:D,2,0),"NA")</f>
        <v>d</v>
      </c>
      <c r="H391" s="1" t="str">
        <f>iferror(vlookup(A391,'Courier Company - Invoice'!$A:$H,8,0),"NA")</f>
        <v>Forward charges</v>
      </c>
    </row>
    <row r="392" ht="15.75" customHeight="1">
      <c r="A392" s="1" t="s">
        <v>138</v>
      </c>
      <c r="B392" s="5" t="str">
        <f>iferror(vlookup(A392,'Courier Company - Invoice'!$A:$I,2,0),"NA")</f>
        <v>1091117222135</v>
      </c>
      <c r="C392" s="5">
        <v>8.904223819161E12</v>
      </c>
      <c r="D392" s="1" t="s">
        <v>150</v>
      </c>
      <c r="E392" s="1">
        <f>(iferror(vlookup(C392,'Company X - SKU Master'!$A$1:$B$67,2,0),"NA"))*D392</f>
        <v>115</v>
      </c>
      <c r="F392" s="1" t="str">
        <f>iferror(vlookup(A392,'Courier Company - Invoice'!A:F,6,0),"NA")</f>
        <v>121003263139</v>
      </c>
      <c r="G392" s="1" t="str">
        <f>iferror(vlookup(F392,'Company X - Pincode Zones'!C:D,2,0),"NA")</f>
        <v>b</v>
      </c>
      <c r="H392" s="1" t="str">
        <f>iferror(vlookup(A392,'Courier Company - Invoice'!$A:$H,8,0),"NA")</f>
        <v>Forward charges</v>
      </c>
    </row>
    <row r="393" ht="15.75" customHeight="1">
      <c r="A393" s="1" t="s">
        <v>138</v>
      </c>
      <c r="B393" s="5" t="str">
        <f>iferror(vlookup(A393,'Courier Company - Invoice'!$A:$I,2,0),"NA")</f>
        <v>1091117222135</v>
      </c>
      <c r="C393" s="5">
        <v>8.90422381926E12</v>
      </c>
      <c r="D393" s="1" t="s">
        <v>150</v>
      </c>
      <c r="E393" s="1">
        <f>(iferror(vlookup(C393,'Company X - SKU Master'!$A$1:$B$67,2,0),"NA"))*D393</f>
        <v>130</v>
      </c>
      <c r="F393" s="1" t="str">
        <f>iferror(vlookup(A393,'Courier Company - Invoice'!A:F,6,0),"NA")</f>
        <v>121003263139</v>
      </c>
      <c r="G393" s="1" t="str">
        <f>iferror(vlookup(F393,'Company X - Pincode Zones'!C:D,2,0),"NA")</f>
        <v>b</v>
      </c>
      <c r="H393" s="1" t="str">
        <f>iferror(vlookup(A393,'Courier Company - Invoice'!$A:$H,8,0),"NA")</f>
        <v>Forward charges</v>
      </c>
    </row>
    <row r="394" ht="15.75" customHeight="1">
      <c r="A394" s="1" t="s">
        <v>139</v>
      </c>
      <c r="B394" s="5" t="str">
        <f>iferror(vlookup(A394,'Courier Company - Invoice'!$A:$I,2,0),"NA")</f>
        <v>1091117222124</v>
      </c>
      <c r="C394" s="5">
        <v>8.904223818645E12</v>
      </c>
      <c r="D394" s="1" t="s">
        <v>160</v>
      </c>
      <c r="E394" s="1">
        <f>(iferror(vlookup(C394,'Company X - SKU Master'!$A$1:$B$67,2,0),"NA"))*D394</f>
        <v>822</v>
      </c>
      <c r="F394" s="1" t="str">
        <f>iferror(vlookup(A394,'Courier Company - Invoice'!A:F,6,0),"NA")</f>
        <v>121003507101</v>
      </c>
      <c r="G394" s="1" t="str">
        <f>iferror(vlookup(F394,'Company X - Pincode Zones'!C:D,2,0),"NA")</f>
        <v>d</v>
      </c>
      <c r="H394" s="1" t="str">
        <f>iferror(vlookup(A394,'Courier Company - Invoice'!$A:$H,8,0),"NA")</f>
        <v>Forward charges</v>
      </c>
    </row>
    <row r="395" ht="15.75" customHeight="1">
      <c r="A395" s="1" t="s">
        <v>139</v>
      </c>
      <c r="B395" s="5" t="str">
        <f>iferror(vlookup(A395,'Courier Company - Invoice'!$A:$I,2,0),"NA")</f>
        <v>1091117222124</v>
      </c>
      <c r="C395" s="5">
        <v>8.904223819147E12</v>
      </c>
      <c r="D395" s="1" t="s">
        <v>152</v>
      </c>
      <c r="E395" s="1">
        <f>(iferror(vlookup(C395,'Company X - SKU Master'!$A$1:$B$67,2,0),"NA"))*D395</f>
        <v>480</v>
      </c>
      <c r="F395" s="1" t="str">
        <f>iferror(vlookup(A395,'Courier Company - Invoice'!A:F,6,0),"NA")</f>
        <v>121003507101</v>
      </c>
      <c r="G395" s="1" t="str">
        <f>iferror(vlookup(F395,'Company X - Pincode Zones'!C:D,2,0),"NA")</f>
        <v>d</v>
      </c>
      <c r="H395" s="1" t="str">
        <f>iferror(vlookup(A395,'Courier Company - Invoice'!$A:$H,8,0),"NA")</f>
        <v>Forward charges</v>
      </c>
    </row>
    <row r="396" ht="15.75" customHeight="1">
      <c r="A396" s="1" t="s">
        <v>140</v>
      </c>
      <c r="B396" s="5" t="str">
        <f>iferror(vlookup(A396,'Courier Company - Invoice'!$A:$I,2,0),"NA")</f>
        <v>1091117222080</v>
      </c>
      <c r="C396" s="5">
        <v>8.904223818706E12</v>
      </c>
      <c r="D396" s="1" t="s">
        <v>150</v>
      </c>
      <c r="E396" s="1">
        <f>(iferror(vlookup(C396,'Company X - SKU Master'!$A$1:$B$67,2,0),"NA"))*D396</f>
        <v>127</v>
      </c>
      <c r="F396" s="1" t="str">
        <f>iferror(vlookup(A396,'Courier Company - Invoice'!A:F,6,0),"NA")</f>
        <v>121003421204</v>
      </c>
      <c r="G396" s="1" t="str">
        <f>iferror(vlookup(F396,'Company X - Pincode Zones'!C:D,2,0),"NA")</f>
        <v>d</v>
      </c>
      <c r="H396" s="1" t="str">
        <f>iferror(vlookup(A396,'Courier Company - Invoice'!$A:$H,8,0),"NA")</f>
        <v>Forward charges</v>
      </c>
    </row>
    <row r="397" ht="15.75" customHeight="1">
      <c r="A397" s="1" t="s">
        <v>140</v>
      </c>
      <c r="B397" s="5" t="str">
        <f>iferror(vlookup(A397,'Courier Company - Invoice'!$A:$I,2,0),"NA")</f>
        <v>1091117222080</v>
      </c>
      <c r="C397" s="5">
        <v>8.904223818942E12</v>
      </c>
      <c r="D397" s="1" t="s">
        <v>150</v>
      </c>
      <c r="E397" s="1">
        <f>(iferror(vlookup(C397,'Company X - SKU Master'!$A$1:$B$67,2,0),"NA"))*D397</f>
        <v>133</v>
      </c>
      <c r="F397" s="1" t="str">
        <f>iferror(vlookup(A397,'Courier Company - Invoice'!A:F,6,0),"NA")</f>
        <v>121003421204</v>
      </c>
      <c r="G397" s="1" t="str">
        <f>iferror(vlookup(F397,'Company X - Pincode Zones'!C:D,2,0),"NA")</f>
        <v>d</v>
      </c>
      <c r="H397" s="1" t="str">
        <f>iferror(vlookup(A397,'Courier Company - Invoice'!$A:$H,8,0),"NA")</f>
        <v>Forward charges</v>
      </c>
    </row>
    <row r="398" ht="15.75" customHeight="1">
      <c r="A398" s="1" t="s">
        <v>140</v>
      </c>
      <c r="B398" s="5" t="str">
        <f>iferror(vlookup(A398,'Courier Company - Invoice'!$A:$I,2,0),"NA")</f>
        <v>1091117222080</v>
      </c>
      <c r="C398" s="5">
        <v>8.90422381885E12</v>
      </c>
      <c r="D398" s="1" t="s">
        <v>150</v>
      </c>
      <c r="E398" s="1">
        <f>(iferror(vlookup(C398,'Company X - SKU Master'!$A$1:$B$67,2,0),"NA"))*D398</f>
        <v>240</v>
      </c>
      <c r="F398" s="1" t="str">
        <f>iferror(vlookup(A398,'Courier Company - Invoice'!A:F,6,0),"NA")</f>
        <v>121003421204</v>
      </c>
      <c r="G398" s="1" t="str">
        <f>iferror(vlookup(F398,'Company X - Pincode Zones'!C:D,2,0),"NA")</f>
        <v>d</v>
      </c>
      <c r="H398" s="1" t="str">
        <f>iferror(vlookup(A398,'Courier Company - Invoice'!$A:$H,8,0),"NA")</f>
        <v>Forward charges</v>
      </c>
    </row>
    <row r="399" ht="15.75" customHeight="1">
      <c r="A399" s="1" t="s">
        <v>141</v>
      </c>
      <c r="B399" s="5" t="str">
        <f>iferror(vlookup(A399,'Courier Company - Invoice'!$A:$I,2,0),"NA")</f>
        <v>1091117222065</v>
      </c>
      <c r="C399" s="5">
        <v>8.90422381885E12</v>
      </c>
      <c r="D399" s="1" t="s">
        <v>152</v>
      </c>
      <c r="E399" s="1">
        <f>(iferror(vlookup(C399,'Company X - SKU Master'!$A$1:$B$67,2,0),"NA"))*D399</f>
        <v>480</v>
      </c>
      <c r="F399" s="1" t="str">
        <f>iferror(vlookup(A399,'Courier Company - Invoice'!A:F,6,0),"NA")</f>
        <v>121003723146</v>
      </c>
      <c r="G399" s="1" t="str">
        <f>iferror(vlookup(F399,'Company X - Pincode Zones'!C:D,2,0),"NA")</f>
        <v>d</v>
      </c>
      <c r="H399" s="1" t="str">
        <f>iferror(vlookup(A399,'Courier Company - Invoice'!$A:$H,8,0),"NA")</f>
        <v>Forward charges</v>
      </c>
    </row>
    <row r="400" ht="15.75" customHeight="1">
      <c r="A400" s="1" t="s">
        <v>142</v>
      </c>
      <c r="B400" s="5" t="str">
        <f>iferror(vlookup(A400,'Courier Company - Invoice'!$A:$I,2,0),"NA")</f>
        <v>1091117221940</v>
      </c>
      <c r="C400" s="5">
        <v>8.904223816214E12</v>
      </c>
      <c r="D400" s="1" t="s">
        <v>150</v>
      </c>
      <c r="E400" s="1">
        <f>(iferror(vlookup(C400,'Company X - SKU Master'!$A$1:$B$67,2,0),"NA"))*D400</f>
        <v>120</v>
      </c>
      <c r="F400" s="1" t="str">
        <f>iferror(vlookup(A400,'Courier Company - Invoice'!A:F,6,0),"NA")</f>
        <v>121003140604</v>
      </c>
      <c r="G400" s="1" t="str">
        <f>iferror(vlookup(F400,'Company X - Pincode Zones'!C:D,2,0),"NA")</f>
        <v>b</v>
      </c>
      <c r="H400" s="1" t="str">
        <f>iferror(vlookup(A400,'Courier Company - Invoice'!$A:$H,8,0),"NA")</f>
        <v>Forward charges</v>
      </c>
    </row>
    <row r="401" ht="15.75" customHeight="1">
      <c r="A401" s="1" t="s">
        <v>142</v>
      </c>
      <c r="B401" s="5" t="str">
        <f>iferror(vlookup(A401,'Courier Company - Invoice'!$A:$I,2,0),"NA")</f>
        <v>1091117221940</v>
      </c>
      <c r="C401" s="5">
        <v>8.904223818874E12</v>
      </c>
      <c r="D401" s="1" t="s">
        <v>150</v>
      </c>
      <c r="E401" s="1">
        <f>(iferror(vlookup(C401,'Company X - SKU Master'!$A$1:$B$67,2,0),"NA"))*D401</f>
        <v>100</v>
      </c>
      <c r="F401" s="1" t="str">
        <f>iferror(vlookup(A401,'Courier Company - Invoice'!A:F,6,0),"NA")</f>
        <v>121003140604</v>
      </c>
      <c r="G401" s="1" t="str">
        <f>iferror(vlookup(F401,'Company X - Pincode Zones'!C:D,2,0),"NA")</f>
        <v>b</v>
      </c>
      <c r="H401" s="1" t="str">
        <f>iferror(vlookup(A401,'Courier Company - Invoice'!$A:$H,8,0),"NA")</f>
        <v>Forward charges</v>
      </c>
    </row>
    <row r="402" ht="15.75" customHeight="1">
      <c r="B402" s="10"/>
      <c r="C402" s="10"/>
    </row>
    <row r="403" ht="15.75" customHeight="1">
      <c r="B403" s="10"/>
      <c r="C403" s="10"/>
    </row>
    <row r="404" ht="15.75" customHeight="1">
      <c r="B404" s="10"/>
      <c r="C404" s="10"/>
    </row>
    <row r="405" ht="15.75" customHeight="1">
      <c r="B405" s="10"/>
      <c r="C405" s="10"/>
    </row>
    <row r="406" ht="15.75" customHeight="1">
      <c r="B406" s="10"/>
      <c r="C406" s="10"/>
    </row>
    <row r="407" ht="15.75" customHeight="1">
      <c r="B407" s="10"/>
      <c r="C407" s="10"/>
    </row>
    <row r="408" ht="15.75" customHeight="1">
      <c r="B408" s="10"/>
      <c r="C408" s="10"/>
    </row>
    <row r="409" ht="15.75" customHeight="1">
      <c r="B409" s="10"/>
      <c r="C409" s="10"/>
    </row>
    <row r="410" ht="15.75" customHeight="1">
      <c r="B410" s="10"/>
      <c r="C410" s="10"/>
    </row>
    <row r="411" ht="15.75" customHeight="1">
      <c r="B411" s="10"/>
      <c r="C411" s="10"/>
    </row>
    <row r="412" ht="15.75" customHeight="1">
      <c r="B412" s="10"/>
      <c r="C412" s="10"/>
    </row>
    <row r="413" ht="15.75" customHeight="1">
      <c r="B413" s="10"/>
      <c r="C413" s="10"/>
    </row>
    <row r="414" ht="15.75" customHeight="1">
      <c r="B414" s="10"/>
      <c r="C414" s="10"/>
    </row>
    <row r="415" ht="15.75" customHeight="1">
      <c r="B415" s="10"/>
      <c r="C415" s="10"/>
    </row>
    <row r="416" ht="15.75" customHeight="1">
      <c r="B416" s="10"/>
      <c r="C416" s="10"/>
    </row>
    <row r="417" ht="15.75" customHeight="1">
      <c r="B417" s="10"/>
      <c r="C417" s="10"/>
    </row>
    <row r="418" ht="15.75" customHeight="1">
      <c r="B418" s="10"/>
      <c r="C418" s="10"/>
    </row>
    <row r="419" ht="15.75" customHeight="1">
      <c r="B419" s="10"/>
      <c r="C419" s="10"/>
    </row>
    <row r="420" ht="15.75" customHeight="1">
      <c r="B420" s="10"/>
      <c r="C420" s="10"/>
    </row>
    <row r="421" ht="15.75" customHeight="1">
      <c r="B421" s="10"/>
      <c r="C421" s="10"/>
    </row>
    <row r="422" ht="15.75" customHeight="1">
      <c r="B422" s="10"/>
      <c r="C422" s="10"/>
    </row>
    <row r="423" ht="15.75" customHeight="1">
      <c r="B423" s="10"/>
      <c r="C423" s="10"/>
    </row>
    <row r="424" ht="15.75" customHeight="1">
      <c r="B424" s="10"/>
      <c r="C424" s="10"/>
    </row>
    <row r="425" ht="15.75" customHeight="1">
      <c r="B425" s="10"/>
      <c r="C425" s="10"/>
    </row>
    <row r="426" ht="15.75" customHeight="1">
      <c r="B426" s="10"/>
      <c r="C426" s="10"/>
    </row>
    <row r="427" ht="15.75" customHeight="1">
      <c r="B427" s="10"/>
      <c r="C427" s="10"/>
    </row>
    <row r="428" ht="15.75" customHeight="1">
      <c r="B428" s="10"/>
      <c r="C428" s="10"/>
    </row>
    <row r="429" ht="15.75" customHeight="1">
      <c r="B429" s="10"/>
      <c r="C429" s="10"/>
    </row>
    <row r="430" ht="15.75" customHeight="1">
      <c r="B430" s="10"/>
      <c r="C430" s="10"/>
    </row>
    <row r="431" ht="15.75" customHeight="1">
      <c r="B431" s="10"/>
      <c r="C431" s="10"/>
    </row>
    <row r="432" ht="15.75" customHeight="1">
      <c r="B432" s="10"/>
      <c r="C432" s="10"/>
    </row>
    <row r="433" ht="15.75" customHeight="1">
      <c r="B433" s="10"/>
      <c r="C433" s="10"/>
    </row>
    <row r="434" ht="15.75" customHeight="1">
      <c r="B434" s="10"/>
      <c r="C434" s="10"/>
    </row>
    <row r="435" ht="15.75" customHeight="1">
      <c r="B435" s="10"/>
      <c r="C435" s="10"/>
    </row>
    <row r="436" ht="15.75" customHeight="1">
      <c r="B436" s="10"/>
      <c r="C436" s="10"/>
    </row>
    <row r="437" ht="15.75" customHeight="1">
      <c r="B437" s="10"/>
      <c r="C437" s="10"/>
    </row>
    <row r="438" ht="15.75" customHeight="1">
      <c r="B438" s="10"/>
      <c r="C438" s="10"/>
    </row>
    <row r="439" ht="15.75" customHeight="1">
      <c r="B439" s="10"/>
      <c r="C439" s="10"/>
    </row>
    <row r="440" ht="15.75" customHeight="1">
      <c r="B440" s="10"/>
      <c r="C440" s="10"/>
    </row>
    <row r="441" ht="15.75" customHeight="1">
      <c r="B441" s="10"/>
      <c r="C441" s="10"/>
    </row>
    <row r="442" ht="15.75" customHeight="1">
      <c r="B442" s="10"/>
      <c r="C442" s="10"/>
    </row>
    <row r="443" ht="15.75" customHeight="1">
      <c r="B443" s="10"/>
      <c r="C443" s="10"/>
    </row>
    <row r="444" ht="15.75" customHeight="1">
      <c r="B444" s="10"/>
      <c r="C444" s="10"/>
    </row>
    <row r="445" ht="15.75" customHeight="1">
      <c r="B445" s="10"/>
      <c r="C445" s="10"/>
    </row>
    <row r="446" ht="15.75" customHeight="1">
      <c r="B446" s="10"/>
      <c r="C446" s="10"/>
    </row>
    <row r="447" ht="15.75" customHeight="1">
      <c r="B447" s="10"/>
      <c r="C447" s="10"/>
    </row>
    <row r="448" ht="15.75" customHeight="1">
      <c r="B448" s="10"/>
      <c r="C448" s="10"/>
    </row>
    <row r="449" ht="15.75" customHeight="1">
      <c r="B449" s="10"/>
      <c r="C449" s="10"/>
    </row>
    <row r="450" ht="15.75" customHeight="1">
      <c r="B450" s="10"/>
      <c r="C450" s="10"/>
    </row>
    <row r="451" ht="15.75" customHeight="1">
      <c r="B451" s="10"/>
      <c r="C451" s="10"/>
    </row>
    <row r="452" ht="15.75" customHeight="1">
      <c r="B452" s="10"/>
      <c r="C452" s="10"/>
    </row>
    <row r="453" ht="15.75" customHeight="1">
      <c r="B453" s="10"/>
      <c r="C453" s="10"/>
    </row>
    <row r="454" ht="15.75" customHeight="1">
      <c r="B454" s="10"/>
      <c r="C454" s="10"/>
    </row>
    <row r="455" ht="15.75" customHeight="1">
      <c r="B455" s="10"/>
      <c r="C455" s="10"/>
    </row>
    <row r="456" ht="15.75" customHeight="1">
      <c r="B456" s="10"/>
      <c r="C456" s="10"/>
    </row>
    <row r="457" ht="15.75" customHeight="1">
      <c r="B457" s="10"/>
      <c r="C457" s="10"/>
    </row>
    <row r="458" ht="15.75" customHeight="1">
      <c r="B458" s="10"/>
      <c r="C458" s="10"/>
    </row>
    <row r="459" ht="15.75" customHeight="1">
      <c r="B459" s="10"/>
      <c r="C459" s="10"/>
    </row>
    <row r="460" ht="15.75" customHeight="1">
      <c r="B460" s="10"/>
      <c r="C460" s="10"/>
    </row>
    <row r="461" ht="15.75" customHeight="1">
      <c r="B461" s="10"/>
      <c r="C461" s="10"/>
    </row>
    <row r="462" ht="15.75" customHeight="1">
      <c r="B462" s="10"/>
      <c r="C462" s="10"/>
    </row>
    <row r="463" ht="15.75" customHeight="1">
      <c r="B463" s="10"/>
      <c r="C463" s="10"/>
    </row>
    <row r="464" ht="15.75" customHeight="1">
      <c r="B464" s="10"/>
      <c r="C464" s="10"/>
    </row>
    <row r="465" ht="15.75" customHeight="1">
      <c r="B465" s="10"/>
      <c r="C465" s="10"/>
    </row>
    <row r="466" ht="15.75" customHeight="1">
      <c r="B466" s="10"/>
      <c r="C466" s="10"/>
    </row>
    <row r="467" ht="15.75" customHeight="1">
      <c r="B467" s="10"/>
      <c r="C467" s="10"/>
    </row>
    <row r="468" ht="15.75" customHeight="1">
      <c r="B468" s="10"/>
      <c r="C468" s="10"/>
    </row>
    <row r="469" ht="15.75" customHeight="1">
      <c r="B469" s="10"/>
      <c r="C469" s="10"/>
    </row>
    <row r="470" ht="15.75" customHeight="1">
      <c r="B470" s="10"/>
      <c r="C470" s="10"/>
    </row>
    <row r="471" ht="15.75" customHeight="1">
      <c r="B471" s="10"/>
      <c r="C471" s="10"/>
    </row>
    <row r="472" ht="15.75" customHeight="1">
      <c r="B472" s="10"/>
      <c r="C472" s="10"/>
    </row>
    <row r="473" ht="15.75" customHeight="1">
      <c r="B473" s="10"/>
      <c r="C473" s="10"/>
    </row>
    <row r="474" ht="15.75" customHeight="1">
      <c r="B474" s="10"/>
      <c r="C474" s="10"/>
    </row>
    <row r="475" ht="15.75" customHeight="1">
      <c r="B475" s="10"/>
      <c r="C475" s="10"/>
    </row>
    <row r="476" ht="15.75" customHeight="1">
      <c r="B476" s="10"/>
      <c r="C476" s="10"/>
    </row>
    <row r="477" ht="15.75" customHeight="1">
      <c r="B477" s="10"/>
      <c r="C477" s="10"/>
    </row>
    <row r="478" ht="15.75" customHeight="1">
      <c r="B478" s="10"/>
      <c r="C478" s="10"/>
    </row>
    <row r="479" ht="15.75" customHeight="1">
      <c r="B479" s="10"/>
      <c r="C479" s="10"/>
    </row>
    <row r="480" ht="15.75" customHeight="1">
      <c r="B480" s="10"/>
      <c r="C480" s="10"/>
    </row>
    <row r="481" ht="15.75" customHeight="1">
      <c r="B481" s="10"/>
      <c r="C481" s="10"/>
    </row>
    <row r="482" ht="15.75" customHeight="1">
      <c r="B482" s="10"/>
      <c r="C482" s="10"/>
    </row>
    <row r="483" ht="15.75" customHeight="1">
      <c r="B483" s="10"/>
      <c r="C483" s="10"/>
    </row>
    <row r="484" ht="15.75" customHeight="1">
      <c r="B484" s="10"/>
      <c r="C484" s="10"/>
    </row>
    <row r="485" ht="15.75" customHeight="1">
      <c r="B485" s="10"/>
      <c r="C485" s="10"/>
    </row>
    <row r="486" ht="15.75" customHeight="1">
      <c r="B486" s="10"/>
      <c r="C486" s="10"/>
    </row>
    <row r="487" ht="15.75" customHeight="1">
      <c r="B487" s="10"/>
      <c r="C487" s="10"/>
    </row>
    <row r="488" ht="15.75" customHeight="1">
      <c r="B488" s="10"/>
      <c r="C488" s="10"/>
    </row>
    <row r="489" ht="15.75" customHeight="1">
      <c r="B489" s="10"/>
      <c r="C489" s="10"/>
    </row>
    <row r="490" ht="15.75" customHeight="1">
      <c r="B490" s="10"/>
      <c r="C490" s="10"/>
    </row>
    <row r="491" ht="15.75" customHeight="1">
      <c r="B491" s="10"/>
      <c r="C491" s="10"/>
    </row>
    <row r="492" ht="15.75" customHeight="1">
      <c r="B492" s="10"/>
      <c r="C492" s="10"/>
    </row>
    <row r="493" ht="15.75" customHeight="1">
      <c r="B493" s="10"/>
      <c r="C493" s="10"/>
    </row>
    <row r="494" ht="15.75" customHeight="1">
      <c r="B494" s="10"/>
      <c r="C494" s="10"/>
    </row>
    <row r="495" ht="15.75" customHeight="1">
      <c r="B495" s="10"/>
      <c r="C495" s="10"/>
    </row>
    <row r="496" ht="15.75" customHeight="1">
      <c r="B496" s="10"/>
      <c r="C496" s="10"/>
    </row>
    <row r="497" ht="15.75" customHeight="1">
      <c r="B497" s="10"/>
      <c r="C497" s="10"/>
    </row>
    <row r="498" ht="15.75" customHeight="1">
      <c r="B498" s="10"/>
      <c r="C498" s="10"/>
    </row>
    <row r="499" ht="15.75" customHeight="1">
      <c r="B499" s="10"/>
      <c r="C499" s="10"/>
    </row>
    <row r="500" ht="15.75" customHeight="1">
      <c r="B500" s="10"/>
      <c r="C500" s="10"/>
    </row>
    <row r="501" ht="15.75" customHeight="1">
      <c r="B501" s="10"/>
      <c r="C501" s="10"/>
    </row>
    <row r="502" ht="15.75" customHeight="1">
      <c r="B502" s="10"/>
      <c r="C502" s="10"/>
    </row>
    <row r="503" ht="15.75" customHeight="1">
      <c r="B503" s="10"/>
      <c r="C503" s="10"/>
    </row>
    <row r="504" ht="15.75" customHeight="1">
      <c r="B504" s="10"/>
      <c r="C504" s="10"/>
    </row>
    <row r="505" ht="15.75" customHeight="1">
      <c r="B505" s="10"/>
      <c r="C505" s="10"/>
    </row>
    <row r="506" ht="15.75" customHeight="1">
      <c r="B506" s="10"/>
      <c r="C506" s="10"/>
    </row>
    <row r="507" ht="15.75" customHeight="1">
      <c r="B507" s="10"/>
      <c r="C507" s="10"/>
    </row>
    <row r="508" ht="15.75" customHeight="1">
      <c r="B508" s="10"/>
      <c r="C508" s="10"/>
    </row>
    <row r="509" ht="15.75" customHeight="1">
      <c r="B509" s="10"/>
      <c r="C509" s="10"/>
    </row>
    <row r="510" ht="15.75" customHeight="1">
      <c r="B510" s="10"/>
      <c r="C510" s="10"/>
    </row>
    <row r="511" ht="15.75" customHeight="1">
      <c r="B511" s="10"/>
      <c r="C511" s="10"/>
    </row>
    <row r="512" ht="15.75" customHeight="1">
      <c r="B512" s="10"/>
      <c r="C512" s="10"/>
    </row>
    <row r="513" ht="15.75" customHeight="1">
      <c r="B513" s="10"/>
      <c r="C513" s="10"/>
    </row>
    <row r="514" ht="15.75" customHeight="1">
      <c r="B514" s="10"/>
      <c r="C514" s="10"/>
    </row>
    <row r="515" ht="15.75" customHeight="1">
      <c r="B515" s="10"/>
      <c r="C515" s="10"/>
    </row>
    <row r="516" ht="15.75" customHeight="1">
      <c r="B516" s="10"/>
      <c r="C516" s="10"/>
    </row>
    <row r="517" ht="15.75" customHeight="1">
      <c r="B517" s="10"/>
      <c r="C517" s="10"/>
    </row>
    <row r="518" ht="15.75" customHeight="1">
      <c r="B518" s="10"/>
      <c r="C518" s="10"/>
    </row>
    <row r="519" ht="15.75" customHeight="1">
      <c r="B519" s="10"/>
      <c r="C519" s="10"/>
    </row>
    <row r="520" ht="15.75" customHeight="1">
      <c r="B520" s="10"/>
      <c r="C520" s="10"/>
    </row>
    <row r="521" ht="15.75" customHeight="1">
      <c r="B521" s="10"/>
      <c r="C521" s="10"/>
    </row>
    <row r="522" ht="15.75" customHeight="1">
      <c r="B522" s="10"/>
      <c r="C522" s="10"/>
    </row>
    <row r="523" ht="15.75" customHeight="1">
      <c r="B523" s="10"/>
      <c r="C523" s="10"/>
    </row>
    <row r="524" ht="15.75" customHeight="1">
      <c r="B524" s="10"/>
      <c r="C524" s="10"/>
    </row>
    <row r="525" ht="15.75" customHeight="1">
      <c r="B525" s="10"/>
      <c r="C525" s="10"/>
    </row>
    <row r="526" ht="15.75" customHeight="1">
      <c r="B526" s="10"/>
      <c r="C526" s="10"/>
    </row>
    <row r="527" ht="15.75" customHeight="1">
      <c r="B527" s="10"/>
      <c r="C527" s="10"/>
    </row>
    <row r="528" ht="15.75" customHeight="1">
      <c r="B528" s="10"/>
      <c r="C528" s="10"/>
    </row>
    <row r="529" ht="15.75" customHeight="1">
      <c r="B529" s="10"/>
      <c r="C529" s="10"/>
    </row>
    <row r="530" ht="15.75" customHeight="1">
      <c r="B530" s="10"/>
      <c r="C530" s="10"/>
    </row>
    <row r="531" ht="15.75" customHeight="1">
      <c r="B531" s="10"/>
      <c r="C531" s="10"/>
    </row>
    <row r="532" ht="15.75" customHeight="1">
      <c r="B532" s="10"/>
      <c r="C532" s="10"/>
    </row>
    <row r="533" ht="15.75" customHeight="1">
      <c r="B533" s="10"/>
      <c r="C533" s="10"/>
    </row>
    <row r="534" ht="15.75" customHeight="1">
      <c r="B534" s="10"/>
      <c r="C534" s="10"/>
    </row>
    <row r="535" ht="15.75" customHeight="1">
      <c r="B535" s="10"/>
      <c r="C535" s="10"/>
    </row>
    <row r="536" ht="15.75" customHeight="1">
      <c r="B536" s="10"/>
      <c r="C536" s="10"/>
    </row>
    <row r="537" ht="15.75" customHeight="1">
      <c r="B537" s="10"/>
      <c r="C537" s="10"/>
    </row>
    <row r="538" ht="15.75" customHeight="1">
      <c r="B538" s="10"/>
      <c r="C538" s="10"/>
    </row>
    <row r="539" ht="15.75" customHeight="1">
      <c r="B539" s="10"/>
      <c r="C539" s="10"/>
    </row>
    <row r="540" ht="15.75" customHeight="1">
      <c r="B540" s="10"/>
      <c r="C540" s="10"/>
    </row>
    <row r="541" ht="15.75" customHeight="1">
      <c r="B541" s="10"/>
      <c r="C541" s="10"/>
    </row>
    <row r="542" ht="15.75" customHeight="1">
      <c r="B542" s="10"/>
      <c r="C542" s="10"/>
    </row>
    <row r="543" ht="15.75" customHeight="1">
      <c r="B543" s="10"/>
      <c r="C543" s="10"/>
    </row>
    <row r="544" ht="15.75" customHeight="1">
      <c r="B544" s="10"/>
      <c r="C544" s="10"/>
    </row>
    <row r="545" ht="15.75" customHeight="1">
      <c r="B545" s="10"/>
      <c r="C545" s="10"/>
    </row>
    <row r="546" ht="15.75" customHeight="1">
      <c r="B546" s="10"/>
      <c r="C546" s="10"/>
    </row>
    <row r="547" ht="15.75" customHeight="1">
      <c r="B547" s="10"/>
      <c r="C547" s="10"/>
    </row>
    <row r="548" ht="15.75" customHeight="1">
      <c r="B548" s="10"/>
      <c r="C548" s="10"/>
    </row>
    <row r="549" ht="15.75" customHeight="1">
      <c r="B549" s="10"/>
      <c r="C549" s="10"/>
    </row>
    <row r="550" ht="15.75" customHeight="1">
      <c r="B550" s="10"/>
      <c r="C550" s="10"/>
    </row>
    <row r="551" ht="15.75" customHeight="1">
      <c r="B551" s="10"/>
      <c r="C551" s="10"/>
    </row>
    <row r="552" ht="15.75" customHeight="1">
      <c r="B552" s="10"/>
      <c r="C552" s="10"/>
    </row>
    <row r="553" ht="15.75" customHeight="1">
      <c r="B553" s="10"/>
      <c r="C553" s="10"/>
    </row>
    <row r="554" ht="15.75" customHeight="1">
      <c r="B554" s="10"/>
      <c r="C554" s="10"/>
    </row>
    <row r="555" ht="15.75" customHeight="1">
      <c r="B555" s="10"/>
      <c r="C555" s="10"/>
    </row>
    <row r="556" ht="15.75" customHeight="1">
      <c r="B556" s="10"/>
      <c r="C556" s="10"/>
    </row>
    <row r="557" ht="15.75" customHeight="1">
      <c r="B557" s="10"/>
      <c r="C557" s="10"/>
    </row>
    <row r="558" ht="15.75" customHeight="1">
      <c r="B558" s="10"/>
      <c r="C558" s="10"/>
    </row>
    <row r="559" ht="15.75" customHeight="1">
      <c r="B559" s="10"/>
      <c r="C559" s="10"/>
    </row>
    <row r="560" ht="15.75" customHeight="1">
      <c r="B560" s="10"/>
      <c r="C560" s="10"/>
    </row>
    <row r="561" ht="15.75" customHeight="1">
      <c r="B561" s="10"/>
      <c r="C561" s="10"/>
    </row>
    <row r="562" ht="15.75" customHeight="1">
      <c r="B562" s="10"/>
      <c r="C562" s="10"/>
    </row>
    <row r="563" ht="15.75" customHeight="1">
      <c r="B563" s="10"/>
      <c r="C563" s="10"/>
    </row>
    <row r="564" ht="15.75" customHeight="1">
      <c r="B564" s="10"/>
      <c r="C564" s="10"/>
    </row>
    <row r="565" ht="15.75" customHeight="1">
      <c r="B565" s="10"/>
      <c r="C565" s="10"/>
    </row>
    <row r="566" ht="15.75" customHeight="1">
      <c r="B566" s="10"/>
      <c r="C566" s="10"/>
    </row>
    <row r="567" ht="15.75" customHeight="1">
      <c r="B567" s="10"/>
      <c r="C567" s="10"/>
    </row>
    <row r="568" ht="15.75" customHeight="1">
      <c r="B568" s="10"/>
      <c r="C568" s="10"/>
    </row>
    <row r="569" ht="15.75" customHeight="1">
      <c r="B569" s="10"/>
      <c r="C569" s="10"/>
    </row>
    <row r="570" ht="15.75" customHeight="1">
      <c r="B570" s="10"/>
      <c r="C570" s="10"/>
    </row>
    <row r="571" ht="15.75" customHeight="1">
      <c r="B571" s="10"/>
      <c r="C571" s="10"/>
    </row>
    <row r="572" ht="15.75" customHeight="1">
      <c r="B572" s="10"/>
      <c r="C572" s="10"/>
    </row>
    <row r="573" ht="15.75" customHeight="1">
      <c r="B573" s="10"/>
      <c r="C573" s="10"/>
    </row>
    <row r="574" ht="15.75" customHeight="1">
      <c r="B574" s="10"/>
      <c r="C574" s="10"/>
    </row>
    <row r="575" ht="15.75" customHeight="1">
      <c r="B575" s="10"/>
      <c r="C575" s="10"/>
    </row>
    <row r="576" ht="15.75" customHeight="1">
      <c r="B576" s="10"/>
      <c r="C576" s="10"/>
    </row>
    <row r="577" ht="15.75" customHeight="1">
      <c r="B577" s="10"/>
      <c r="C577" s="10"/>
    </row>
    <row r="578" ht="15.75" customHeight="1">
      <c r="B578" s="10"/>
      <c r="C578" s="10"/>
    </row>
    <row r="579" ht="15.75" customHeight="1">
      <c r="B579" s="10"/>
      <c r="C579" s="10"/>
    </row>
    <row r="580" ht="15.75" customHeight="1">
      <c r="B580" s="10"/>
      <c r="C580" s="10"/>
    </row>
    <row r="581" ht="15.75" customHeight="1">
      <c r="B581" s="10"/>
      <c r="C581" s="10"/>
    </row>
    <row r="582" ht="15.75" customHeight="1">
      <c r="B582" s="10"/>
      <c r="C582" s="10"/>
    </row>
    <row r="583" ht="15.75" customHeight="1">
      <c r="B583" s="10"/>
      <c r="C583" s="10"/>
    </row>
    <row r="584" ht="15.75" customHeight="1">
      <c r="B584" s="10"/>
      <c r="C584" s="10"/>
    </row>
    <row r="585" ht="15.75" customHeight="1">
      <c r="B585" s="10"/>
      <c r="C585" s="10"/>
    </row>
    <row r="586" ht="15.75" customHeight="1">
      <c r="B586" s="10"/>
      <c r="C586" s="10"/>
    </row>
    <row r="587" ht="15.75" customHeight="1">
      <c r="B587" s="10"/>
      <c r="C587" s="10"/>
    </row>
    <row r="588" ht="15.75" customHeight="1">
      <c r="B588" s="10"/>
      <c r="C588" s="10"/>
    </row>
    <row r="589" ht="15.75" customHeight="1">
      <c r="B589" s="10"/>
      <c r="C589" s="10"/>
    </row>
    <row r="590" ht="15.75" customHeight="1">
      <c r="B590" s="10"/>
      <c r="C590" s="10"/>
    </row>
    <row r="591" ht="15.75" customHeight="1">
      <c r="B591" s="10"/>
      <c r="C591" s="10"/>
    </row>
    <row r="592" ht="15.75" customHeight="1">
      <c r="B592" s="10"/>
      <c r="C592" s="10"/>
    </row>
    <row r="593" ht="15.75" customHeight="1">
      <c r="B593" s="10"/>
      <c r="C593" s="10"/>
    </row>
    <row r="594" ht="15.75" customHeight="1">
      <c r="B594" s="10"/>
      <c r="C594" s="10"/>
    </row>
    <row r="595" ht="15.75" customHeight="1">
      <c r="B595" s="10"/>
      <c r="C595" s="10"/>
    </row>
    <row r="596" ht="15.75" customHeight="1">
      <c r="B596" s="10"/>
      <c r="C596" s="10"/>
    </row>
    <row r="597" ht="15.75" customHeight="1">
      <c r="B597" s="10"/>
      <c r="C597" s="10"/>
    </row>
    <row r="598" ht="15.75" customHeight="1">
      <c r="B598" s="10"/>
      <c r="C598" s="10"/>
    </row>
    <row r="599" ht="15.75" customHeight="1">
      <c r="B599" s="10"/>
      <c r="C599" s="10"/>
    </row>
    <row r="600" ht="15.75" customHeight="1">
      <c r="B600" s="10"/>
      <c r="C600" s="10"/>
    </row>
    <row r="601" ht="15.75" customHeight="1">
      <c r="B601" s="10"/>
      <c r="C601" s="10"/>
    </row>
    <row r="602" ht="15.75" customHeight="1">
      <c r="B602" s="10"/>
      <c r="C602" s="10"/>
    </row>
    <row r="603" ht="15.75" customHeight="1">
      <c r="B603" s="10"/>
      <c r="C603" s="10"/>
    </row>
    <row r="604" ht="15.75" customHeight="1">
      <c r="B604" s="10"/>
      <c r="C604" s="10"/>
    </row>
    <row r="605" ht="15.75" customHeight="1">
      <c r="B605" s="10"/>
      <c r="C605" s="10"/>
    </row>
    <row r="606" ht="15.75" customHeight="1">
      <c r="B606" s="10"/>
      <c r="C606" s="10"/>
    </row>
    <row r="607" ht="15.75" customHeight="1">
      <c r="B607" s="10"/>
      <c r="C607" s="10"/>
    </row>
    <row r="608" ht="15.75" customHeight="1">
      <c r="B608" s="10"/>
      <c r="C608" s="10"/>
    </row>
    <row r="609" ht="15.75" customHeight="1">
      <c r="B609" s="10"/>
      <c r="C609" s="10"/>
    </row>
    <row r="610" ht="15.75" customHeight="1">
      <c r="B610" s="10"/>
      <c r="C610" s="10"/>
    </row>
    <row r="611" ht="15.75" customHeight="1">
      <c r="B611" s="10"/>
      <c r="C611" s="10"/>
    </row>
    <row r="612" ht="15.75" customHeight="1">
      <c r="B612" s="10"/>
      <c r="C612" s="10"/>
    </row>
    <row r="613" ht="15.75" customHeight="1">
      <c r="B613" s="10"/>
      <c r="C613" s="10"/>
    </row>
    <row r="614" ht="15.75" customHeight="1">
      <c r="B614" s="10"/>
      <c r="C614" s="10"/>
    </row>
    <row r="615" ht="15.75" customHeight="1">
      <c r="B615" s="10"/>
      <c r="C615" s="10"/>
    </row>
    <row r="616" ht="15.75" customHeight="1">
      <c r="B616" s="10"/>
      <c r="C616" s="10"/>
    </row>
    <row r="617" ht="15.75" customHeight="1">
      <c r="B617" s="10"/>
      <c r="C617" s="10"/>
    </row>
    <row r="618" ht="15.75" customHeight="1">
      <c r="B618" s="10"/>
      <c r="C618" s="10"/>
    </row>
    <row r="619" ht="15.75" customHeight="1">
      <c r="B619" s="10"/>
      <c r="C619" s="10"/>
    </row>
    <row r="620" ht="15.75" customHeight="1">
      <c r="B620" s="10"/>
      <c r="C620" s="10"/>
    </row>
    <row r="621" ht="15.75" customHeight="1">
      <c r="B621" s="10"/>
      <c r="C621" s="10"/>
    </row>
    <row r="622" ht="15.75" customHeight="1">
      <c r="B622" s="10"/>
      <c r="C622" s="10"/>
    </row>
    <row r="623" ht="15.75" customHeight="1">
      <c r="B623" s="10"/>
      <c r="C623" s="10"/>
    </row>
    <row r="624" ht="15.75" customHeight="1">
      <c r="B624" s="10"/>
      <c r="C624" s="10"/>
    </row>
    <row r="625" ht="15.75" customHeight="1">
      <c r="B625" s="10"/>
      <c r="C625" s="10"/>
    </row>
    <row r="626" ht="15.75" customHeight="1">
      <c r="B626" s="10"/>
      <c r="C626" s="10"/>
    </row>
    <row r="627" ht="15.75" customHeight="1">
      <c r="B627" s="10"/>
      <c r="C627" s="10"/>
    </row>
    <row r="628" ht="15.75" customHeight="1">
      <c r="B628" s="10"/>
      <c r="C628" s="10"/>
    </row>
    <row r="629" ht="15.75" customHeight="1">
      <c r="B629" s="10"/>
      <c r="C629" s="10"/>
    </row>
    <row r="630" ht="15.75" customHeight="1">
      <c r="B630" s="10"/>
      <c r="C630" s="10"/>
    </row>
    <row r="631" ht="15.75" customHeight="1">
      <c r="B631" s="10"/>
      <c r="C631" s="10"/>
    </row>
    <row r="632" ht="15.75" customHeight="1">
      <c r="B632" s="10"/>
      <c r="C632" s="10"/>
    </row>
    <row r="633" ht="15.75" customHeight="1">
      <c r="B633" s="10"/>
      <c r="C633" s="10"/>
    </row>
    <row r="634" ht="15.75" customHeight="1">
      <c r="B634" s="10"/>
      <c r="C634" s="10"/>
    </row>
    <row r="635" ht="15.75" customHeight="1">
      <c r="B635" s="10"/>
      <c r="C635" s="10"/>
    </row>
    <row r="636" ht="15.75" customHeight="1">
      <c r="B636" s="10"/>
      <c r="C636" s="10"/>
    </row>
    <row r="637" ht="15.75" customHeight="1">
      <c r="B637" s="10"/>
      <c r="C637" s="10"/>
    </row>
    <row r="638" ht="15.75" customHeight="1">
      <c r="B638" s="10"/>
      <c r="C638" s="10"/>
    </row>
    <row r="639" ht="15.75" customHeight="1">
      <c r="B639" s="10"/>
      <c r="C639" s="10"/>
    </row>
    <row r="640" ht="15.75" customHeight="1">
      <c r="B640" s="10"/>
      <c r="C640" s="10"/>
    </row>
    <row r="641" ht="15.75" customHeight="1">
      <c r="B641" s="10"/>
      <c r="C641" s="10"/>
    </row>
    <row r="642" ht="15.75" customHeight="1">
      <c r="B642" s="10"/>
      <c r="C642" s="10"/>
    </row>
    <row r="643" ht="15.75" customHeight="1">
      <c r="B643" s="10"/>
      <c r="C643" s="10"/>
    </row>
    <row r="644" ht="15.75" customHeight="1">
      <c r="B644" s="10"/>
      <c r="C644" s="10"/>
    </row>
    <row r="645" ht="15.75" customHeight="1">
      <c r="B645" s="10"/>
      <c r="C645" s="10"/>
    </row>
    <row r="646" ht="15.75" customHeight="1">
      <c r="B646" s="10"/>
      <c r="C646" s="10"/>
    </row>
    <row r="647" ht="15.75" customHeight="1">
      <c r="B647" s="10"/>
      <c r="C647" s="10"/>
    </row>
    <row r="648" ht="15.75" customHeight="1">
      <c r="B648" s="10"/>
      <c r="C648" s="10"/>
    </row>
    <row r="649" ht="15.75" customHeight="1">
      <c r="B649" s="10"/>
      <c r="C649" s="10"/>
    </row>
    <row r="650" ht="15.75" customHeight="1">
      <c r="B650" s="10"/>
      <c r="C650" s="10"/>
    </row>
    <row r="651" ht="15.75" customHeight="1">
      <c r="B651" s="10"/>
      <c r="C651" s="10"/>
    </row>
    <row r="652" ht="15.75" customHeight="1">
      <c r="B652" s="10"/>
      <c r="C652" s="10"/>
    </row>
    <row r="653" ht="15.75" customHeight="1">
      <c r="B653" s="10"/>
      <c r="C653" s="10"/>
    </row>
    <row r="654" ht="15.75" customHeight="1">
      <c r="B654" s="10"/>
      <c r="C654" s="10"/>
    </row>
    <row r="655" ht="15.75" customHeight="1">
      <c r="B655" s="10"/>
      <c r="C655" s="10"/>
    </row>
    <row r="656" ht="15.75" customHeight="1">
      <c r="B656" s="10"/>
      <c r="C656" s="10"/>
    </row>
    <row r="657" ht="15.75" customHeight="1">
      <c r="B657" s="10"/>
      <c r="C657" s="10"/>
    </row>
    <row r="658" ht="15.75" customHeight="1">
      <c r="B658" s="10"/>
      <c r="C658" s="10"/>
    </row>
    <row r="659" ht="15.75" customHeight="1">
      <c r="B659" s="10"/>
      <c r="C659" s="10"/>
    </row>
    <row r="660" ht="15.75" customHeight="1">
      <c r="B660" s="10"/>
      <c r="C660" s="10"/>
    </row>
    <row r="661" ht="15.75" customHeight="1">
      <c r="B661" s="10"/>
      <c r="C661" s="10"/>
    </row>
    <row r="662" ht="15.75" customHeight="1">
      <c r="B662" s="10"/>
      <c r="C662" s="10"/>
    </row>
    <row r="663" ht="15.75" customHeight="1">
      <c r="B663" s="10"/>
      <c r="C663" s="10"/>
    </row>
    <row r="664" ht="15.75" customHeight="1">
      <c r="B664" s="10"/>
      <c r="C664" s="10"/>
    </row>
    <row r="665" ht="15.75" customHeight="1">
      <c r="B665" s="10"/>
      <c r="C665" s="10"/>
    </row>
    <row r="666" ht="15.75" customHeight="1">
      <c r="B666" s="10"/>
      <c r="C666" s="10"/>
    </row>
    <row r="667" ht="15.75" customHeight="1">
      <c r="B667" s="10"/>
      <c r="C667" s="10"/>
    </row>
    <row r="668" ht="15.75" customHeight="1">
      <c r="B668" s="10"/>
      <c r="C668" s="10"/>
    </row>
    <row r="669" ht="15.75" customHeight="1">
      <c r="B669" s="10"/>
      <c r="C669" s="10"/>
    </row>
    <row r="670" ht="15.75" customHeight="1">
      <c r="B670" s="10"/>
      <c r="C670" s="10"/>
    </row>
    <row r="671" ht="15.75" customHeight="1">
      <c r="B671" s="10"/>
      <c r="C671" s="10"/>
    </row>
    <row r="672" ht="15.75" customHeight="1">
      <c r="B672" s="10"/>
      <c r="C672" s="10"/>
    </row>
    <row r="673" ht="15.75" customHeight="1">
      <c r="B673" s="10"/>
      <c r="C673" s="10"/>
    </row>
    <row r="674" ht="15.75" customHeight="1">
      <c r="B674" s="10"/>
      <c r="C674" s="10"/>
    </row>
    <row r="675" ht="15.75" customHeight="1">
      <c r="B675" s="10"/>
      <c r="C675" s="10"/>
    </row>
    <row r="676" ht="15.75" customHeight="1">
      <c r="B676" s="10"/>
      <c r="C676" s="10"/>
    </row>
    <row r="677" ht="15.75" customHeight="1">
      <c r="B677" s="10"/>
      <c r="C677" s="10"/>
    </row>
    <row r="678" ht="15.75" customHeight="1">
      <c r="B678" s="10"/>
      <c r="C678" s="10"/>
    </row>
    <row r="679" ht="15.75" customHeight="1">
      <c r="B679" s="10"/>
      <c r="C679" s="10"/>
    </row>
    <row r="680" ht="15.75" customHeight="1">
      <c r="B680" s="10"/>
      <c r="C680" s="10"/>
    </row>
    <row r="681" ht="15.75" customHeight="1">
      <c r="B681" s="10"/>
      <c r="C681" s="10"/>
    </row>
    <row r="682" ht="15.75" customHeight="1">
      <c r="B682" s="10"/>
      <c r="C682" s="10"/>
    </row>
    <row r="683" ht="15.75" customHeight="1">
      <c r="B683" s="10"/>
      <c r="C683" s="10"/>
    </row>
    <row r="684" ht="15.75" customHeight="1">
      <c r="B684" s="10"/>
      <c r="C684" s="10"/>
    </row>
    <row r="685" ht="15.75" customHeight="1">
      <c r="B685" s="10"/>
      <c r="C685" s="10"/>
    </row>
    <row r="686" ht="15.75" customHeight="1">
      <c r="B686" s="10"/>
      <c r="C686" s="10"/>
    </row>
    <row r="687" ht="15.75" customHeight="1">
      <c r="B687" s="10"/>
      <c r="C687" s="10"/>
    </row>
    <row r="688" ht="15.75" customHeight="1">
      <c r="B688" s="10"/>
      <c r="C688" s="10"/>
    </row>
    <row r="689" ht="15.75" customHeight="1">
      <c r="B689" s="10"/>
      <c r="C689" s="10"/>
    </row>
    <row r="690" ht="15.75" customHeight="1">
      <c r="B690" s="10"/>
      <c r="C690" s="10"/>
    </row>
    <row r="691" ht="15.75" customHeight="1">
      <c r="B691" s="10"/>
      <c r="C691" s="10"/>
    </row>
    <row r="692" ht="15.75" customHeight="1">
      <c r="B692" s="10"/>
      <c r="C692" s="10"/>
    </row>
    <row r="693" ht="15.75" customHeight="1">
      <c r="B693" s="10"/>
      <c r="C693" s="10"/>
    </row>
    <row r="694" ht="15.75" customHeight="1">
      <c r="B694" s="10"/>
      <c r="C694" s="10"/>
    </row>
    <row r="695" ht="15.75" customHeight="1">
      <c r="B695" s="10"/>
      <c r="C695" s="10"/>
    </row>
    <row r="696" ht="15.75" customHeight="1">
      <c r="B696" s="10"/>
      <c r="C696" s="10"/>
    </row>
    <row r="697" ht="15.75" customHeight="1">
      <c r="B697" s="10"/>
      <c r="C697" s="10"/>
    </row>
    <row r="698" ht="15.75" customHeight="1">
      <c r="B698" s="10"/>
      <c r="C698" s="10"/>
    </row>
    <row r="699" ht="15.75" customHeight="1">
      <c r="B699" s="10"/>
      <c r="C699" s="10"/>
    </row>
    <row r="700" ht="15.75" customHeight="1">
      <c r="B700" s="10"/>
      <c r="C700" s="10"/>
    </row>
    <row r="701" ht="15.75" customHeight="1">
      <c r="B701" s="10"/>
      <c r="C701" s="10"/>
    </row>
    <row r="702" ht="15.75" customHeight="1">
      <c r="B702" s="10"/>
      <c r="C702" s="10"/>
    </row>
    <row r="703" ht="15.75" customHeight="1">
      <c r="B703" s="10"/>
      <c r="C703" s="10"/>
    </row>
    <row r="704" ht="15.75" customHeight="1">
      <c r="B704" s="10"/>
      <c r="C704" s="10"/>
    </row>
    <row r="705" ht="15.75" customHeight="1">
      <c r="B705" s="10"/>
      <c r="C705" s="10"/>
    </row>
    <row r="706" ht="15.75" customHeight="1">
      <c r="B706" s="10"/>
      <c r="C706" s="10"/>
    </row>
    <row r="707" ht="15.75" customHeight="1">
      <c r="B707" s="10"/>
      <c r="C707" s="10"/>
    </row>
    <row r="708" ht="15.75" customHeight="1">
      <c r="B708" s="10"/>
      <c r="C708" s="10"/>
    </row>
    <row r="709" ht="15.75" customHeight="1">
      <c r="B709" s="10"/>
      <c r="C709" s="10"/>
    </row>
    <row r="710" ht="15.75" customHeight="1">
      <c r="B710" s="10"/>
      <c r="C710" s="10"/>
    </row>
    <row r="711" ht="15.75" customHeight="1">
      <c r="B711" s="10"/>
      <c r="C711" s="10"/>
    </row>
    <row r="712" ht="15.75" customHeight="1">
      <c r="B712" s="10"/>
      <c r="C712" s="10"/>
    </row>
    <row r="713" ht="15.75" customHeight="1">
      <c r="B713" s="10"/>
      <c r="C713" s="10"/>
    </row>
    <row r="714" ht="15.75" customHeight="1">
      <c r="B714" s="10"/>
      <c r="C714" s="10"/>
    </row>
    <row r="715" ht="15.75" customHeight="1">
      <c r="B715" s="10"/>
      <c r="C715" s="10"/>
    </row>
    <row r="716" ht="15.75" customHeight="1">
      <c r="B716" s="10"/>
      <c r="C716" s="10"/>
    </row>
    <row r="717" ht="15.75" customHeight="1">
      <c r="B717" s="10"/>
      <c r="C717" s="10"/>
    </row>
    <row r="718" ht="15.75" customHeight="1">
      <c r="B718" s="10"/>
      <c r="C718" s="10"/>
    </row>
    <row r="719" ht="15.75" customHeight="1">
      <c r="B719" s="10"/>
      <c r="C719" s="10"/>
    </row>
    <row r="720" ht="15.75" customHeight="1">
      <c r="B720" s="10"/>
      <c r="C720" s="10"/>
    </row>
    <row r="721" ht="15.75" customHeight="1">
      <c r="B721" s="10"/>
      <c r="C721" s="10"/>
    </row>
    <row r="722" ht="15.75" customHeight="1">
      <c r="B722" s="10"/>
      <c r="C722" s="10"/>
    </row>
    <row r="723" ht="15.75" customHeight="1">
      <c r="B723" s="10"/>
      <c r="C723" s="10"/>
    </row>
    <row r="724" ht="15.75" customHeight="1">
      <c r="B724" s="10"/>
      <c r="C724" s="10"/>
    </row>
    <row r="725" ht="15.75" customHeight="1">
      <c r="B725" s="10"/>
      <c r="C725" s="10"/>
    </row>
    <row r="726" ht="15.75" customHeight="1">
      <c r="B726" s="10"/>
      <c r="C726" s="10"/>
    </row>
    <row r="727" ht="15.75" customHeight="1">
      <c r="B727" s="10"/>
      <c r="C727" s="10"/>
    </row>
    <row r="728" ht="15.75" customHeight="1">
      <c r="B728" s="10"/>
      <c r="C728" s="10"/>
    </row>
    <row r="729" ht="15.75" customHeight="1">
      <c r="B729" s="10"/>
      <c r="C729" s="10"/>
    </row>
    <row r="730" ht="15.75" customHeight="1">
      <c r="B730" s="10"/>
      <c r="C730" s="10"/>
    </row>
    <row r="731" ht="15.75" customHeight="1">
      <c r="B731" s="10"/>
      <c r="C731" s="10"/>
    </row>
    <row r="732" ht="15.75" customHeight="1">
      <c r="B732" s="10"/>
      <c r="C732" s="10"/>
    </row>
    <row r="733" ht="15.75" customHeight="1">
      <c r="B733" s="10"/>
      <c r="C733" s="10"/>
    </row>
    <row r="734" ht="15.75" customHeight="1">
      <c r="B734" s="10"/>
      <c r="C734" s="10"/>
    </row>
    <row r="735" ht="15.75" customHeight="1">
      <c r="B735" s="10"/>
      <c r="C735" s="10"/>
    </row>
    <row r="736" ht="15.75" customHeight="1">
      <c r="B736" s="10"/>
      <c r="C736" s="10"/>
    </row>
    <row r="737" ht="15.75" customHeight="1">
      <c r="B737" s="10"/>
      <c r="C737" s="10"/>
    </row>
    <row r="738" ht="15.75" customHeight="1">
      <c r="B738" s="10"/>
      <c r="C738" s="10"/>
    </row>
    <row r="739" ht="15.75" customHeight="1">
      <c r="B739" s="10"/>
      <c r="C739" s="10"/>
    </row>
    <row r="740" ht="15.75" customHeight="1">
      <c r="B740" s="10"/>
      <c r="C740" s="10"/>
    </row>
    <row r="741" ht="15.75" customHeight="1">
      <c r="B741" s="10"/>
      <c r="C741" s="10"/>
    </row>
    <row r="742" ht="15.75" customHeight="1">
      <c r="B742" s="10"/>
      <c r="C742" s="10"/>
    </row>
    <row r="743" ht="15.75" customHeight="1">
      <c r="B743" s="10"/>
      <c r="C743" s="10"/>
    </row>
    <row r="744" ht="15.75" customHeight="1">
      <c r="B744" s="10"/>
      <c r="C744" s="10"/>
    </row>
    <row r="745" ht="15.75" customHeight="1">
      <c r="B745" s="10"/>
      <c r="C745" s="10"/>
    </row>
    <row r="746" ht="15.75" customHeight="1">
      <c r="B746" s="10"/>
      <c r="C746" s="10"/>
    </row>
    <row r="747" ht="15.75" customHeight="1">
      <c r="B747" s="10"/>
      <c r="C747" s="10"/>
    </row>
    <row r="748" ht="15.75" customHeight="1">
      <c r="B748" s="10"/>
      <c r="C748" s="10"/>
    </row>
    <row r="749" ht="15.75" customHeight="1">
      <c r="B749" s="10"/>
      <c r="C749" s="10"/>
    </row>
    <row r="750" ht="15.75" customHeight="1">
      <c r="B750" s="10"/>
      <c r="C750" s="10"/>
    </row>
    <row r="751" ht="15.75" customHeight="1">
      <c r="B751" s="10"/>
      <c r="C751" s="10"/>
    </row>
    <row r="752" ht="15.75" customHeight="1">
      <c r="B752" s="10"/>
      <c r="C752" s="10"/>
    </row>
    <row r="753" ht="15.75" customHeight="1">
      <c r="B753" s="10"/>
      <c r="C753" s="10"/>
    </row>
    <row r="754" ht="15.75" customHeight="1">
      <c r="B754" s="10"/>
      <c r="C754" s="10"/>
    </row>
    <row r="755" ht="15.75" customHeight="1">
      <c r="B755" s="10"/>
      <c r="C755" s="10"/>
    </row>
    <row r="756" ht="15.75" customHeight="1">
      <c r="B756" s="10"/>
      <c r="C756" s="10"/>
    </row>
    <row r="757" ht="15.75" customHeight="1">
      <c r="B757" s="10"/>
      <c r="C757" s="10"/>
    </row>
    <row r="758" ht="15.75" customHeight="1">
      <c r="B758" s="10"/>
      <c r="C758" s="10"/>
    </row>
    <row r="759" ht="15.75" customHeight="1">
      <c r="B759" s="10"/>
      <c r="C759" s="10"/>
    </row>
    <row r="760" ht="15.75" customHeight="1">
      <c r="B760" s="10"/>
      <c r="C760" s="10"/>
    </row>
    <row r="761" ht="15.75" customHeight="1">
      <c r="B761" s="10"/>
      <c r="C761" s="10"/>
    </row>
    <row r="762" ht="15.75" customHeight="1">
      <c r="B762" s="10"/>
      <c r="C762" s="10"/>
    </row>
    <row r="763" ht="15.75" customHeight="1">
      <c r="B763" s="10"/>
      <c r="C763" s="10"/>
    </row>
    <row r="764" ht="15.75" customHeight="1">
      <c r="B764" s="10"/>
      <c r="C764" s="10"/>
    </row>
    <row r="765" ht="15.75" customHeight="1">
      <c r="B765" s="10"/>
      <c r="C765" s="10"/>
    </row>
    <row r="766" ht="15.75" customHeight="1">
      <c r="B766" s="10"/>
      <c r="C766" s="10"/>
    </row>
    <row r="767" ht="15.75" customHeight="1">
      <c r="B767" s="10"/>
      <c r="C767" s="10"/>
    </row>
    <row r="768" ht="15.75" customHeight="1">
      <c r="B768" s="10"/>
      <c r="C768" s="10"/>
    </row>
    <row r="769" ht="15.75" customHeight="1">
      <c r="B769" s="10"/>
      <c r="C769" s="10"/>
    </row>
    <row r="770" ht="15.75" customHeight="1">
      <c r="B770" s="10"/>
      <c r="C770" s="10"/>
    </row>
    <row r="771" ht="15.75" customHeight="1">
      <c r="B771" s="10"/>
      <c r="C771" s="10"/>
    </row>
    <row r="772" ht="15.75" customHeight="1">
      <c r="B772" s="10"/>
      <c r="C772" s="10"/>
    </row>
    <row r="773" ht="15.75" customHeight="1">
      <c r="B773" s="10"/>
      <c r="C773" s="10"/>
    </row>
    <row r="774" ht="15.75" customHeight="1">
      <c r="B774" s="10"/>
      <c r="C774" s="10"/>
    </row>
    <row r="775" ht="15.75" customHeight="1">
      <c r="B775" s="10"/>
      <c r="C775" s="10"/>
    </row>
    <row r="776" ht="15.75" customHeight="1">
      <c r="B776" s="10"/>
      <c r="C776" s="10"/>
    </row>
    <row r="777" ht="15.75" customHeight="1">
      <c r="B777" s="10"/>
      <c r="C777" s="10"/>
    </row>
    <row r="778" ht="15.75" customHeight="1">
      <c r="B778" s="10"/>
      <c r="C778" s="10"/>
    </row>
    <row r="779" ht="15.75" customHeight="1">
      <c r="B779" s="10"/>
      <c r="C779" s="10"/>
    </row>
    <row r="780" ht="15.75" customHeight="1">
      <c r="B780" s="10"/>
      <c r="C780" s="10"/>
    </row>
    <row r="781" ht="15.75" customHeight="1">
      <c r="B781" s="10"/>
      <c r="C781" s="10"/>
    </row>
    <row r="782" ht="15.75" customHeight="1">
      <c r="B782" s="10"/>
      <c r="C782" s="10"/>
    </row>
    <row r="783" ht="15.75" customHeight="1">
      <c r="B783" s="10"/>
      <c r="C783" s="10"/>
    </row>
    <row r="784" ht="15.75" customHeight="1">
      <c r="B784" s="10"/>
      <c r="C784" s="10"/>
    </row>
    <row r="785" ht="15.75" customHeight="1">
      <c r="B785" s="10"/>
      <c r="C785" s="10"/>
    </row>
    <row r="786" ht="15.75" customHeight="1">
      <c r="B786" s="10"/>
      <c r="C786" s="10"/>
    </row>
    <row r="787" ht="15.75" customHeight="1">
      <c r="B787" s="10"/>
      <c r="C787" s="10"/>
    </row>
    <row r="788" ht="15.75" customHeight="1">
      <c r="B788" s="10"/>
      <c r="C788" s="10"/>
    </row>
    <row r="789" ht="15.75" customHeight="1">
      <c r="B789" s="10"/>
      <c r="C789" s="10"/>
    </row>
    <row r="790" ht="15.75" customHeight="1">
      <c r="B790" s="10"/>
      <c r="C790" s="10"/>
    </row>
    <row r="791" ht="15.75" customHeight="1">
      <c r="B791" s="10"/>
      <c r="C791" s="10"/>
    </row>
    <row r="792" ht="15.75" customHeight="1">
      <c r="B792" s="10"/>
      <c r="C792" s="10"/>
    </row>
    <row r="793" ht="15.75" customHeight="1">
      <c r="B793" s="10"/>
      <c r="C793" s="10"/>
    </row>
    <row r="794" ht="15.75" customHeight="1">
      <c r="B794" s="10"/>
      <c r="C794" s="10"/>
    </row>
    <row r="795" ht="15.75" customHeight="1">
      <c r="B795" s="10"/>
      <c r="C795" s="10"/>
    </row>
    <row r="796" ht="15.75" customHeight="1">
      <c r="B796" s="10"/>
      <c r="C796" s="10"/>
    </row>
    <row r="797" ht="15.75" customHeight="1">
      <c r="B797" s="10"/>
      <c r="C797" s="10"/>
    </row>
    <row r="798" ht="15.75" customHeight="1">
      <c r="B798" s="10"/>
      <c r="C798" s="10"/>
    </row>
    <row r="799" ht="15.75" customHeight="1">
      <c r="B799" s="10"/>
      <c r="C799" s="10"/>
    </row>
    <row r="800" ht="15.75" customHeight="1">
      <c r="B800" s="10"/>
      <c r="C800" s="10"/>
    </row>
    <row r="801" ht="15.75" customHeight="1">
      <c r="B801" s="10"/>
      <c r="C801" s="10"/>
    </row>
    <row r="802" ht="15.75" customHeight="1">
      <c r="B802" s="10"/>
      <c r="C802" s="10"/>
    </row>
    <row r="803" ht="15.75" customHeight="1">
      <c r="B803" s="10"/>
      <c r="C803" s="10"/>
    </row>
    <row r="804" ht="15.75" customHeight="1">
      <c r="B804" s="10"/>
      <c r="C804" s="10"/>
    </row>
    <row r="805" ht="15.75" customHeight="1">
      <c r="B805" s="10"/>
      <c r="C805" s="10"/>
    </row>
    <row r="806" ht="15.75" customHeight="1">
      <c r="B806" s="10"/>
      <c r="C806" s="10"/>
    </row>
    <row r="807" ht="15.75" customHeight="1">
      <c r="B807" s="10"/>
      <c r="C807" s="10"/>
    </row>
    <row r="808" ht="15.75" customHeight="1">
      <c r="B808" s="10"/>
      <c r="C808" s="10"/>
    </row>
    <row r="809" ht="15.75" customHeight="1">
      <c r="B809" s="10"/>
      <c r="C809" s="10"/>
    </row>
    <row r="810" ht="15.75" customHeight="1">
      <c r="B810" s="10"/>
      <c r="C810" s="10"/>
    </row>
    <row r="811" ht="15.75" customHeight="1">
      <c r="B811" s="10"/>
      <c r="C811" s="10"/>
    </row>
    <row r="812" ht="15.75" customHeight="1">
      <c r="B812" s="10"/>
      <c r="C812" s="10"/>
    </row>
    <row r="813" ht="15.75" customHeight="1">
      <c r="B813" s="10"/>
      <c r="C813" s="10"/>
    </row>
    <row r="814" ht="15.75" customHeight="1">
      <c r="B814" s="10"/>
      <c r="C814" s="10"/>
    </row>
    <row r="815" ht="15.75" customHeight="1">
      <c r="B815" s="10"/>
      <c r="C815" s="10"/>
    </row>
    <row r="816" ht="15.75" customHeight="1">
      <c r="B816" s="10"/>
      <c r="C816" s="10"/>
    </row>
    <row r="817" ht="15.75" customHeight="1">
      <c r="B817" s="10"/>
      <c r="C817" s="10"/>
    </row>
    <row r="818" ht="15.75" customHeight="1">
      <c r="B818" s="10"/>
      <c r="C818" s="10"/>
    </row>
    <row r="819" ht="15.75" customHeight="1">
      <c r="B819" s="10"/>
      <c r="C819" s="10"/>
    </row>
    <row r="820" ht="15.75" customHeight="1">
      <c r="B820" s="10"/>
      <c r="C820" s="10"/>
    </row>
    <row r="821" ht="15.75" customHeight="1">
      <c r="B821" s="10"/>
      <c r="C821" s="10"/>
    </row>
    <row r="822" ht="15.75" customHeight="1">
      <c r="B822" s="10"/>
      <c r="C822" s="10"/>
    </row>
    <row r="823" ht="15.75" customHeight="1">
      <c r="B823" s="10"/>
      <c r="C823" s="10"/>
    </row>
    <row r="824" ht="15.75" customHeight="1">
      <c r="B824" s="10"/>
      <c r="C824" s="10"/>
    </row>
    <row r="825" ht="15.75" customHeight="1">
      <c r="B825" s="10"/>
      <c r="C825" s="10"/>
    </row>
    <row r="826" ht="15.75" customHeight="1">
      <c r="B826" s="10"/>
      <c r="C826" s="10"/>
    </row>
    <row r="827" ht="15.75" customHeight="1">
      <c r="B827" s="10"/>
      <c r="C827" s="10"/>
    </row>
    <row r="828" ht="15.75" customHeight="1">
      <c r="B828" s="10"/>
      <c r="C828" s="10"/>
    </row>
    <row r="829" ht="15.75" customHeight="1">
      <c r="B829" s="10"/>
      <c r="C829" s="10"/>
    </row>
    <row r="830" ht="15.75" customHeight="1">
      <c r="B830" s="10"/>
      <c r="C830" s="10"/>
    </row>
    <row r="831" ht="15.75" customHeight="1">
      <c r="B831" s="10"/>
      <c r="C831" s="10"/>
    </row>
    <row r="832" ht="15.75" customHeight="1">
      <c r="B832" s="10"/>
      <c r="C832" s="10"/>
    </row>
    <row r="833" ht="15.75" customHeight="1">
      <c r="B833" s="10"/>
      <c r="C833" s="10"/>
    </row>
    <row r="834" ht="15.75" customHeight="1">
      <c r="B834" s="10"/>
      <c r="C834" s="10"/>
    </row>
    <row r="835" ht="15.75" customHeight="1">
      <c r="B835" s="10"/>
      <c r="C835" s="10"/>
    </row>
    <row r="836" ht="15.75" customHeight="1">
      <c r="B836" s="10"/>
      <c r="C836" s="10"/>
    </row>
    <row r="837" ht="15.75" customHeight="1">
      <c r="B837" s="10"/>
      <c r="C837" s="10"/>
    </row>
    <row r="838" ht="15.75" customHeight="1">
      <c r="B838" s="10"/>
      <c r="C838" s="10"/>
    </row>
    <row r="839" ht="15.75" customHeight="1">
      <c r="B839" s="10"/>
      <c r="C839" s="10"/>
    </row>
    <row r="840" ht="15.75" customHeight="1">
      <c r="B840" s="10"/>
      <c r="C840" s="10"/>
    </row>
    <row r="841" ht="15.75" customHeight="1">
      <c r="B841" s="10"/>
      <c r="C841" s="10"/>
    </row>
    <row r="842" ht="15.75" customHeight="1">
      <c r="B842" s="10"/>
      <c r="C842" s="10"/>
    </row>
    <row r="843" ht="15.75" customHeight="1">
      <c r="B843" s="10"/>
      <c r="C843" s="10"/>
    </row>
    <row r="844" ht="15.75" customHeight="1">
      <c r="B844" s="10"/>
      <c r="C844" s="10"/>
    </row>
    <row r="845" ht="15.75" customHeight="1">
      <c r="B845" s="10"/>
      <c r="C845" s="10"/>
    </row>
    <row r="846" ht="15.75" customHeight="1">
      <c r="B846" s="10"/>
      <c r="C846" s="10"/>
    </row>
    <row r="847" ht="15.75" customHeight="1">
      <c r="B847" s="10"/>
      <c r="C847" s="10"/>
    </row>
    <row r="848" ht="15.75" customHeight="1">
      <c r="B848" s="10"/>
      <c r="C848" s="10"/>
    </row>
    <row r="849" ht="15.75" customHeight="1">
      <c r="B849" s="10"/>
      <c r="C849" s="10"/>
    </row>
    <row r="850" ht="15.75" customHeight="1">
      <c r="B850" s="10"/>
      <c r="C850" s="10"/>
    </row>
    <row r="851" ht="15.75" customHeight="1">
      <c r="B851" s="10"/>
      <c r="C851" s="10"/>
    </row>
    <row r="852" ht="15.75" customHeight="1">
      <c r="B852" s="10"/>
      <c r="C852" s="10"/>
    </row>
    <row r="853" ht="15.75" customHeight="1">
      <c r="B853" s="10"/>
      <c r="C853" s="10"/>
    </row>
    <row r="854" ht="15.75" customHeight="1">
      <c r="B854" s="10"/>
      <c r="C854" s="10"/>
    </row>
    <row r="855" ht="15.75" customHeight="1">
      <c r="B855" s="10"/>
      <c r="C855" s="10"/>
    </row>
    <row r="856" ht="15.75" customHeight="1">
      <c r="B856" s="10"/>
      <c r="C856" s="10"/>
    </row>
    <row r="857" ht="15.75" customHeight="1">
      <c r="B857" s="10"/>
      <c r="C857" s="10"/>
    </row>
    <row r="858" ht="15.75" customHeight="1">
      <c r="B858" s="10"/>
      <c r="C858" s="10"/>
    </row>
    <row r="859" ht="15.75" customHeight="1">
      <c r="B859" s="10"/>
      <c r="C859" s="10"/>
    </row>
    <row r="860" ht="15.75" customHeight="1">
      <c r="B860" s="10"/>
      <c r="C860" s="10"/>
    </row>
    <row r="861" ht="15.75" customHeight="1">
      <c r="B861" s="10"/>
      <c r="C861" s="10"/>
    </row>
    <row r="862" ht="15.75" customHeight="1">
      <c r="B862" s="10"/>
      <c r="C862" s="10"/>
    </row>
    <row r="863" ht="15.75" customHeight="1">
      <c r="B863" s="10"/>
      <c r="C863" s="10"/>
    </row>
    <row r="864" ht="15.75" customHeight="1">
      <c r="B864" s="10"/>
      <c r="C864" s="10"/>
    </row>
    <row r="865" ht="15.75" customHeight="1">
      <c r="B865" s="10"/>
      <c r="C865" s="10"/>
    </row>
    <row r="866" ht="15.75" customHeight="1">
      <c r="B866" s="10"/>
      <c r="C866" s="10"/>
    </row>
    <row r="867" ht="15.75" customHeight="1">
      <c r="B867" s="10"/>
      <c r="C867" s="10"/>
    </row>
    <row r="868" ht="15.75" customHeight="1">
      <c r="B868" s="10"/>
      <c r="C868" s="10"/>
    </row>
    <row r="869" ht="15.75" customHeight="1">
      <c r="B869" s="10"/>
      <c r="C869" s="10"/>
    </row>
    <row r="870" ht="15.75" customHeight="1">
      <c r="B870" s="10"/>
      <c r="C870" s="10"/>
    </row>
    <row r="871" ht="15.75" customHeight="1">
      <c r="B871" s="10"/>
      <c r="C871" s="10"/>
    </row>
    <row r="872" ht="15.75" customHeight="1">
      <c r="B872" s="10"/>
      <c r="C872" s="10"/>
    </row>
    <row r="873" ht="15.75" customHeight="1">
      <c r="B873" s="10"/>
      <c r="C873" s="10"/>
    </row>
    <row r="874" ht="15.75" customHeight="1">
      <c r="B874" s="10"/>
      <c r="C874" s="10"/>
    </row>
    <row r="875" ht="15.75" customHeight="1">
      <c r="B875" s="10"/>
      <c r="C875" s="10"/>
    </row>
    <row r="876" ht="15.75" customHeight="1">
      <c r="B876" s="10"/>
      <c r="C876" s="10"/>
    </row>
    <row r="877" ht="15.75" customHeight="1">
      <c r="B877" s="10"/>
      <c r="C877" s="10"/>
    </row>
    <row r="878" ht="15.75" customHeight="1">
      <c r="B878" s="10"/>
      <c r="C878" s="10"/>
    </row>
    <row r="879" ht="15.75" customHeight="1">
      <c r="B879" s="10"/>
      <c r="C879" s="10"/>
    </row>
    <row r="880" ht="15.75" customHeight="1">
      <c r="B880" s="10"/>
      <c r="C880" s="10"/>
    </row>
    <row r="881" ht="15.75" customHeight="1">
      <c r="B881" s="10"/>
      <c r="C881" s="10"/>
    </row>
    <row r="882" ht="15.75" customHeight="1">
      <c r="B882" s="10"/>
      <c r="C882" s="10"/>
    </row>
    <row r="883" ht="15.75" customHeight="1">
      <c r="B883" s="10"/>
      <c r="C883" s="10"/>
    </row>
    <row r="884" ht="15.75" customHeight="1">
      <c r="B884" s="10"/>
      <c r="C884" s="10"/>
    </row>
    <row r="885" ht="15.75" customHeight="1">
      <c r="B885" s="10"/>
      <c r="C885" s="10"/>
    </row>
    <row r="886" ht="15.75" customHeight="1">
      <c r="B886" s="10"/>
      <c r="C886" s="10"/>
    </row>
    <row r="887" ht="15.75" customHeight="1">
      <c r="B887" s="10"/>
      <c r="C887" s="10"/>
    </row>
    <row r="888" ht="15.75" customHeight="1">
      <c r="B888" s="10"/>
      <c r="C888" s="10"/>
    </row>
    <row r="889" ht="15.75" customHeight="1">
      <c r="B889" s="10"/>
      <c r="C889" s="10"/>
    </row>
    <row r="890" ht="15.75" customHeight="1">
      <c r="B890" s="10"/>
      <c r="C890" s="10"/>
    </row>
    <row r="891" ht="15.75" customHeight="1">
      <c r="B891" s="10"/>
      <c r="C891" s="10"/>
    </row>
    <row r="892" ht="15.75" customHeight="1">
      <c r="B892" s="10"/>
      <c r="C892" s="10"/>
    </row>
    <row r="893" ht="15.75" customHeight="1">
      <c r="B893" s="10"/>
      <c r="C893" s="10"/>
    </row>
    <row r="894" ht="15.75" customHeight="1">
      <c r="B894" s="10"/>
      <c r="C894" s="10"/>
    </row>
    <row r="895" ht="15.75" customHeight="1">
      <c r="B895" s="10"/>
      <c r="C895" s="10"/>
    </row>
    <row r="896" ht="15.75" customHeight="1">
      <c r="B896" s="10"/>
      <c r="C896" s="10"/>
    </row>
    <row r="897" ht="15.75" customHeight="1">
      <c r="B897" s="10"/>
      <c r="C897" s="10"/>
    </row>
    <row r="898" ht="15.75" customHeight="1">
      <c r="B898" s="10"/>
      <c r="C898" s="10"/>
    </row>
    <row r="899" ht="15.75" customHeight="1">
      <c r="B899" s="10"/>
      <c r="C899" s="10"/>
    </row>
    <row r="900" ht="15.75" customHeight="1">
      <c r="B900" s="10"/>
      <c r="C900" s="10"/>
    </row>
    <row r="901" ht="15.75" customHeight="1">
      <c r="B901" s="10"/>
      <c r="C901" s="10"/>
    </row>
    <row r="902" ht="15.75" customHeight="1">
      <c r="B902" s="10"/>
      <c r="C902" s="10"/>
    </row>
    <row r="903" ht="15.75" customHeight="1">
      <c r="B903" s="10"/>
      <c r="C903" s="10"/>
    </row>
    <row r="904" ht="15.75" customHeight="1">
      <c r="B904" s="10"/>
      <c r="C904" s="10"/>
    </row>
    <row r="905" ht="15.75" customHeight="1">
      <c r="B905" s="10"/>
      <c r="C905" s="10"/>
    </row>
    <row r="906" ht="15.75" customHeight="1">
      <c r="B906" s="10"/>
      <c r="C906" s="10"/>
    </row>
    <row r="907" ht="15.75" customHeight="1">
      <c r="B907" s="10"/>
      <c r="C907" s="10"/>
    </row>
    <row r="908" ht="15.75" customHeight="1">
      <c r="B908" s="10"/>
      <c r="C908" s="10"/>
    </row>
    <row r="909" ht="15.75" customHeight="1">
      <c r="B909" s="10"/>
      <c r="C909" s="10"/>
    </row>
    <row r="910" ht="15.75" customHeight="1">
      <c r="B910" s="10"/>
      <c r="C910" s="10"/>
    </row>
    <row r="911" ht="15.75" customHeight="1">
      <c r="B911" s="10"/>
      <c r="C911" s="10"/>
    </row>
    <row r="912" ht="15.75" customHeight="1">
      <c r="B912" s="10"/>
      <c r="C912" s="10"/>
    </row>
    <row r="913" ht="15.75" customHeight="1">
      <c r="B913" s="10"/>
      <c r="C913" s="10"/>
    </row>
    <row r="914" ht="15.75" customHeight="1">
      <c r="B914" s="10"/>
      <c r="C914" s="10"/>
    </row>
    <row r="915" ht="15.75" customHeight="1">
      <c r="B915" s="10"/>
      <c r="C915" s="10"/>
    </row>
    <row r="916" ht="15.75" customHeight="1">
      <c r="B916" s="10"/>
      <c r="C916" s="10"/>
    </row>
    <row r="917" ht="15.75" customHeight="1">
      <c r="B917" s="10"/>
      <c r="C917" s="10"/>
    </row>
    <row r="918" ht="15.75" customHeight="1">
      <c r="B918" s="10"/>
      <c r="C918" s="10"/>
    </row>
    <row r="919" ht="15.75" customHeight="1">
      <c r="B919" s="10"/>
      <c r="C919" s="10"/>
    </row>
    <row r="920" ht="15.75" customHeight="1">
      <c r="B920" s="10"/>
      <c r="C920" s="10"/>
    </row>
    <row r="921" ht="15.75" customHeight="1">
      <c r="B921" s="10"/>
      <c r="C921" s="10"/>
    </row>
    <row r="922" ht="15.75" customHeight="1">
      <c r="B922" s="10"/>
      <c r="C922" s="10"/>
    </row>
    <row r="923" ht="15.75" customHeight="1">
      <c r="B923" s="10"/>
      <c r="C923" s="10"/>
    </row>
    <row r="924" ht="15.75" customHeight="1">
      <c r="B924" s="10"/>
      <c r="C924" s="10"/>
    </row>
    <row r="925" ht="15.75" customHeight="1">
      <c r="B925" s="10"/>
      <c r="C925" s="10"/>
    </row>
    <row r="926" ht="15.75" customHeight="1">
      <c r="B926" s="10"/>
      <c r="C926" s="10"/>
    </row>
    <row r="927" ht="15.75" customHeight="1">
      <c r="B927" s="10"/>
      <c r="C927" s="10"/>
    </row>
    <row r="928" ht="15.75" customHeight="1">
      <c r="B928" s="10"/>
      <c r="C928" s="10"/>
    </row>
    <row r="929" ht="15.75" customHeight="1">
      <c r="B929" s="10"/>
      <c r="C929" s="10"/>
    </row>
    <row r="930" ht="15.75" customHeight="1">
      <c r="B930" s="10"/>
      <c r="C930" s="10"/>
    </row>
    <row r="931" ht="15.75" customHeight="1">
      <c r="B931" s="10"/>
      <c r="C931" s="10"/>
    </row>
    <row r="932" ht="15.75" customHeight="1">
      <c r="B932" s="10"/>
      <c r="C932" s="10"/>
    </row>
    <row r="933" ht="15.75" customHeight="1">
      <c r="B933" s="10"/>
      <c r="C933" s="10"/>
    </row>
    <row r="934" ht="15.75" customHeight="1">
      <c r="B934" s="10"/>
      <c r="C934" s="10"/>
    </row>
    <row r="935" ht="15.75" customHeight="1">
      <c r="B935" s="10"/>
      <c r="C935" s="10"/>
    </row>
    <row r="936" ht="15.75" customHeight="1">
      <c r="B936" s="10"/>
      <c r="C936" s="10"/>
    </row>
    <row r="937" ht="15.75" customHeight="1">
      <c r="B937" s="10"/>
      <c r="C937" s="10"/>
    </row>
    <row r="938" ht="15.75" customHeight="1">
      <c r="B938" s="10"/>
      <c r="C938" s="10"/>
    </row>
    <row r="939" ht="15.75" customHeight="1">
      <c r="B939" s="10"/>
      <c r="C939" s="10"/>
    </row>
    <row r="940" ht="15.75" customHeight="1">
      <c r="B940" s="10"/>
      <c r="C940" s="10"/>
    </row>
    <row r="941" ht="15.75" customHeight="1">
      <c r="B941" s="10"/>
      <c r="C941" s="10"/>
    </row>
    <row r="942" ht="15.75" customHeight="1">
      <c r="B942" s="10"/>
      <c r="C942" s="10"/>
    </row>
    <row r="943" ht="15.75" customHeight="1">
      <c r="B943" s="10"/>
      <c r="C943" s="10"/>
    </row>
    <row r="944" ht="15.75" customHeight="1">
      <c r="B944" s="10"/>
      <c r="C944" s="10"/>
    </row>
    <row r="945" ht="15.75" customHeight="1">
      <c r="B945" s="10"/>
      <c r="C945" s="10"/>
    </row>
    <row r="946" ht="15.75" customHeight="1">
      <c r="B946" s="10"/>
      <c r="C946" s="10"/>
    </row>
    <row r="947" ht="15.75" customHeight="1">
      <c r="B947" s="10"/>
      <c r="C947" s="10"/>
    </row>
    <row r="948" ht="15.75" customHeight="1">
      <c r="B948" s="10"/>
      <c r="C948" s="10"/>
    </row>
    <row r="949" ht="15.75" customHeight="1">
      <c r="B949" s="10"/>
      <c r="C949" s="10"/>
    </row>
    <row r="950" ht="15.75" customHeight="1">
      <c r="B950" s="10"/>
      <c r="C950" s="10"/>
    </row>
    <row r="951" ht="15.75" customHeight="1">
      <c r="B951" s="10"/>
      <c r="C951" s="10"/>
    </row>
    <row r="952" ht="15.75" customHeight="1">
      <c r="B952" s="10"/>
      <c r="C952" s="10"/>
    </row>
    <row r="953" ht="15.75" customHeight="1">
      <c r="B953" s="10"/>
      <c r="C953" s="10"/>
    </row>
    <row r="954" ht="15.75" customHeight="1">
      <c r="B954" s="10"/>
      <c r="C954" s="10"/>
    </row>
    <row r="955" ht="15.75" customHeight="1">
      <c r="B955" s="10"/>
      <c r="C955" s="10"/>
    </row>
    <row r="956" ht="15.75" customHeight="1">
      <c r="B956" s="10"/>
      <c r="C956" s="10"/>
    </row>
    <row r="957" ht="15.75" customHeight="1">
      <c r="B957" s="10"/>
      <c r="C957" s="10"/>
    </row>
    <row r="958" ht="15.75" customHeight="1">
      <c r="B958" s="10"/>
      <c r="C958" s="10"/>
    </row>
    <row r="959" ht="15.75" customHeight="1">
      <c r="B959" s="10"/>
      <c r="C959" s="10"/>
    </row>
    <row r="960" ht="15.75" customHeight="1">
      <c r="B960" s="10"/>
      <c r="C960" s="10"/>
    </row>
    <row r="961" ht="15.75" customHeight="1">
      <c r="B961" s="10"/>
      <c r="C961" s="10"/>
    </row>
    <row r="962" ht="15.75" customHeight="1">
      <c r="B962" s="10"/>
      <c r="C962" s="10"/>
    </row>
    <row r="963" ht="15.75" customHeight="1">
      <c r="B963" s="10"/>
      <c r="C963" s="10"/>
    </row>
    <row r="964" ht="15.75" customHeight="1">
      <c r="B964" s="10"/>
      <c r="C964" s="10"/>
    </row>
    <row r="965" ht="15.75" customHeight="1">
      <c r="B965" s="10"/>
      <c r="C965" s="10"/>
    </row>
    <row r="966" ht="15.75" customHeight="1">
      <c r="B966" s="10"/>
      <c r="C966" s="10"/>
    </row>
    <row r="967" ht="15.75" customHeight="1">
      <c r="B967" s="10"/>
      <c r="C967" s="10"/>
    </row>
    <row r="968" ht="15.75" customHeight="1">
      <c r="B968" s="10"/>
      <c r="C968" s="10"/>
    </row>
    <row r="969" ht="15.75" customHeight="1">
      <c r="B969" s="10"/>
      <c r="C969" s="10"/>
    </row>
    <row r="970" ht="15.75" customHeight="1">
      <c r="B970" s="10"/>
      <c r="C970" s="10"/>
    </row>
    <row r="971" ht="15.75" customHeight="1">
      <c r="B971" s="10"/>
      <c r="C971" s="10"/>
    </row>
    <row r="972" ht="15.75" customHeight="1">
      <c r="B972" s="10"/>
      <c r="C972" s="10"/>
    </row>
    <row r="973" ht="15.75" customHeight="1">
      <c r="B973" s="10"/>
      <c r="C973" s="10"/>
    </row>
    <row r="974" ht="15.75" customHeight="1">
      <c r="B974" s="10"/>
      <c r="C974" s="10"/>
    </row>
    <row r="975" ht="15.75" customHeight="1">
      <c r="B975" s="10"/>
      <c r="C975" s="10"/>
    </row>
    <row r="976" ht="15.75" customHeight="1">
      <c r="B976" s="10"/>
      <c r="C976" s="10"/>
    </row>
    <row r="977" ht="15.75" customHeight="1">
      <c r="B977" s="10"/>
      <c r="C977" s="10"/>
    </row>
    <row r="978" ht="15.75" customHeight="1">
      <c r="B978" s="10"/>
      <c r="C978" s="10"/>
    </row>
    <row r="979" ht="15.75" customHeight="1">
      <c r="B979" s="10"/>
      <c r="C979" s="10"/>
    </row>
    <row r="980" ht="15.75" customHeight="1">
      <c r="B980" s="10"/>
      <c r="C980" s="10"/>
    </row>
    <row r="981" ht="15.75" customHeight="1">
      <c r="B981" s="10"/>
      <c r="C981" s="10"/>
    </row>
    <row r="982" ht="15.75" customHeight="1">
      <c r="B982" s="10"/>
      <c r="C982" s="10"/>
    </row>
    <row r="983" ht="15.75" customHeight="1">
      <c r="B983" s="10"/>
      <c r="C983" s="10"/>
    </row>
    <row r="984" ht="15.75" customHeight="1">
      <c r="B984" s="10"/>
      <c r="C984" s="10"/>
    </row>
    <row r="985" ht="15.75" customHeight="1">
      <c r="B985" s="10"/>
      <c r="C985" s="10"/>
    </row>
    <row r="986" ht="15.75" customHeight="1">
      <c r="B986" s="10"/>
      <c r="C986" s="10"/>
    </row>
    <row r="987" ht="15.75" customHeight="1">
      <c r="B987" s="10"/>
      <c r="C987" s="10"/>
    </row>
    <row r="988" ht="15.75" customHeight="1">
      <c r="B988" s="10"/>
      <c r="C988" s="10"/>
    </row>
    <row r="989" ht="15.75" customHeight="1">
      <c r="B989" s="10"/>
      <c r="C989" s="10"/>
    </row>
    <row r="990" ht="15.75" customHeight="1">
      <c r="B990" s="10"/>
      <c r="C990" s="10"/>
    </row>
    <row r="991" ht="15.75" customHeight="1">
      <c r="B991" s="10"/>
      <c r="C991" s="10"/>
    </row>
    <row r="992" ht="15.75" customHeight="1">
      <c r="B992" s="10"/>
      <c r="C992" s="10"/>
    </row>
    <row r="993" ht="15.75" customHeight="1">
      <c r="B993" s="10"/>
      <c r="C993" s="10"/>
    </row>
    <row r="994" ht="15.75" customHeight="1">
      <c r="B994" s="10"/>
      <c r="C994" s="10"/>
    </row>
    <row r="995" ht="15.75" customHeight="1">
      <c r="B995" s="10"/>
      <c r="C995" s="10"/>
    </row>
    <row r="996" ht="15.75" customHeight="1">
      <c r="B996" s="10"/>
      <c r="C996" s="10"/>
    </row>
    <row r="997" ht="15.75" customHeight="1">
      <c r="B997" s="10"/>
      <c r="C997" s="10"/>
    </row>
    <row r="998" ht="15.75" customHeight="1">
      <c r="B998" s="10"/>
      <c r="C998" s="10"/>
    </row>
    <row r="999" ht="15.75" customHeight="1">
      <c r="B999" s="10"/>
      <c r="C999" s="10"/>
    </row>
    <row r="1000" ht="15.75" customHeight="1">
      <c r="B1000" s="10"/>
      <c r="C1000" s="10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0.29"/>
    <col customWidth="1" min="3" max="26" width="8.71"/>
  </cols>
  <sheetData>
    <row r="1">
      <c r="A1" s="2" t="s">
        <v>144</v>
      </c>
      <c r="B1" s="2" t="s">
        <v>161</v>
      </c>
    </row>
    <row r="2">
      <c r="A2" s="1">
        <v>8.904223815682E12</v>
      </c>
      <c r="B2" s="1">
        <v>210.0</v>
      </c>
    </row>
    <row r="3">
      <c r="A3" s="1">
        <v>8.904223815859E12</v>
      </c>
      <c r="B3" s="1">
        <v>165.0</v>
      </c>
    </row>
    <row r="4">
      <c r="A4" s="1">
        <v>8.904223815866E12</v>
      </c>
      <c r="B4" s="1">
        <v>113.0</v>
      </c>
    </row>
    <row r="5">
      <c r="A5" s="1">
        <v>8.904223815873E12</v>
      </c>
      <c r="B5" s="1">
        <v>65.0</v>
      </c>
    </row>
    <row r="6">
      <c r="A6" s="1">
        <v>8.904223816214E12</v>
      </c>
      <c r="B6" s="1">
        <v>120.0</v>
      </c>
    </row>
    <row r="7">
      <c r="A7" s="1">
        <v>8.904223816665E12</v>
      </c>
      <c r="B7" s="1">
        <v>102.0</v>
      </c>
    </row>
    <row r="8">
      <c r="A8" s="1">
        <v>8.904223817273E12</v>
      </c>
      <c r="B8" s="1">
        <v>65.0</v>
      </c>
    </row>
    <row r="9">
      <c r="A9" s="1">
        <v>8.904223817334E12</v>
      </c>
      <c r="B9" s="1">
        <v>170.0</v>
      </c>
    </row>
    <row r="10">
      <c r="A10" s="1">
        <v>8.904223817501E12</v>
      </c>
      <c r="B10" s="1">
        <v>350.0</v>
      </c>
    </row>
    <row r="11">
      <c r="A11" s="1">
        <v>8.90422381843E12</v>
      </c>
      <c r="B11" s="1">
        <v>165.0</v>
      </c>
    </row>
    <row r="12">
      <c r="A12" s="1">
        <v>8.904223818478E12</v>
      </c>
      <c r="B12" s="1">
        <v>350.0</v>
      </c>
    </row>
    <row r="13">
      <c r="A13" s="1">
        <v>8.904223818553E12</v>
      </c>
      <c r="B13" s="1">
        <v>115.0</v>
      </c>
    </row>
    <row r="14">
      <c r="A14" s="1">
        <v>8.904223818577E12</v>
      </c>
      <c r="B14" s="1">
        <v>150.0</v>
      </c>
    </row>
    <row r="15">
      <c r="A15" s="1">
        <v>8.904223818591E12</v>
      </c>
      <c r="B15" s="1">
        <v>120.0</v>
      </c>
    </row>
    <row r="16">
      <c r="A16" s="1">
        <v>8.904223818614E12</v>
      </c>
      <c r="B16" s="1">
        <v>65.0</v>
      </c>
    </row>
    <row r="17">
      <c r="A17" s="1">
        <v>8.904223818638E12</v>
      </c>
      <c r="B17" s="1">
        <v>137.0</v>
      </c>
    </row>
    <row r="18">
      <c r="A18" s="1">
        <v>8.904223818645E12</v>
      </c>
      <c r="B18" s="1">
        <v>137.0</v>
      </c>
    </row>
    <row r="19">
      <c r="A19" s="1">
        <v>8.904223818669E12</v>
      </c>
      <c r="B19" s="1">
        <v>240.0</v>
      </c>
    </row>
    <row r="20">
      <c r="A20" s="1">
        <v>8.904223818683E12</v>
      </c>
      <c r="B20" s="1">
        <v>121.0</v>
      </c>
    </row>
    <row r="21" ht="15.75" customHeight="1">
      <c r="A21" s="1">
        <v>8.904223818706E12</v>
      </c>
      <c r="B21" s="1">
        <v>127.0</v>
      </c>
    </row>
    <row r="22" ht="15.75" customHeight="1">
      <c r="A22" s="1">
        <v>8.904223818713E12</v>
      </c>
      <c r="B22" s="1">
        <v>120.0</v>
      </c>
    </row>
    <row r="23" ht="15.75" customHeight="1">
      <c r="A23" s="1">
        <v>8.904223815804E12</v>
      </c>
      <c r="B23" s="1">
        <v>160.0</v>
      </c>
    </row>
    <row r="24" ht="15.75" customHeight="1">
      <c r="A24" s="1">
        <v>8.904223818454E12</v>
      </c>
      <c r="B24" s="1">
        <v>232.0</v>
      </c>
    </row>
    <row r="25" ht="15.75" customHeight="1">
      <c r="A25" s="1">
        <v>8.904223818751E12</v>
      </c>
      <c r="B25" s="1">
        <v>113.0</v>
      </c>
    </row>
    <row r="26" ht="15.75" customHeight="1">
      <c r="A26" s="1">
        <v>8.90422381885E12</v>
      </c>
      <c r="B26" s="1">
        <v>240.0</v>
      </c>
    </row>
    <row r="27" ht="15.75" customHeight="1">
      <c r="A27" s="1">
        <v>8.904223818935E12</v>
      </c>
      <c r="B27" s="1">
        <v>120.0</v>
      </c>
    </row>
    <row r="28" ht="15.75" customHeight="1">
      <c r="A28" s="1">
        <v>8.904223818874E12</v>
      </c>
      <c r="B28" s="1">
        <v>100.0</v>
      </c>
    </row>
    <row r="29" ht="15.75" customHeight="1">
      <c r="A29" s="1">
        <v>8.904223818997E12</v>
      </c>
      <c r="B29" s="1">
        <v>490.0</v>
      </c>
    </row>
    <row r="30" ht="15.75" customHeight="1">
      <c r="A30" s="1">
        <v>8.904223818942E12</v>
      </c>
      <c r="B30" s="1">
        <v>133.0</v>
      </c>
    </row>
    <row r="31" ht="15.75" customHeight="1">
      <c r="A31" s="1">
        <v>8.904223819024E12</v>
      </c>
      <c r="B31" s="1">
        <v>112.0</v>
      </c>
    </row>
    <row r="32" ht="15.75" customHeight="1">
      <c r="A32" s="1">
        <v>8.904223819031E12</v>
      </c>
      <c r="B32" s="1">
        <v>112.0</v>
      </c>
    </row>
    <row r="33" ht="15.75" customHeight="1">
      <c r="A33" s="1">
        <v>8.90422381898E12</v>
      </c>
      <c r="B33" s="1">
        <v>110.0</v>
      </c>
    </row>
    <row r="34" ht="15.75" customHeight="1">
      <c r="A34" s="1">
        <v>8.904223819017E12</v>
      </c>
      <c r="B34" s="1">
        <v>115.0</v>
      </c>
    </row>
    <row r="35" ht="15.75" customHeight="1">
      <c r="A35" s="1">
        <v>8.904223819093E12</v>
      </c>
      <c r="B35" s="1">
        <v>150.0</v>
      </c>
    </row>
    <row r="36" ht="15.75" customHeight="1">
      <c r="A36" s="1">
        <v>8.904223819109E12</v>
      </c>
      <c r="B36" s="1">
        <v>100.0</v>
      </c>
    </row>
    <row r="37" ht="15.75" customHeight="1">
      <c r="A37" s="1">
        <v>8.904223819116E12</v>
      </c>
      <c r="B37" s="1">
        <v>30.0</v>
      </c>
    </row>
    <row r="38" ht="15.75" customHeight="1">
      <c r="A38" s="1">
        <v>8.904223819161E12</v>
      </c>
      <c r="B38" s="1">
        <v>115.0</v>
      </c>
    </row>
    <row r="39" ht="15.75" customHeight="1">
      <c r="A39" s="1">
        <v>8.904223819147E12</v>
      </c>
      <c r="B39" s="1">
        <v>240.0</v>
      </c>
    </row>
    <row r="40" ht="15.75" customHeight="1">
      <c r="A40" s="1">
        <v>8.90422381913E12</v>
      </c>
      <c r="B40" s="1">
        <v>350.0</v>
      </c>
    </row>
    <row r="41" ht="15.75" customHeight="1">
      <c r="A41" s="1">
        <v>8.904223818881E12</v>
      </c>
      <c r="B41" s="1">
        <v>140.0</v>
      </c>
    </row>
    <row r="42" ht="15.75" customHeight="1">
      <c r="A42" s="1">
        <v>8.904223818898E12</v>
      </c>
      <c r="B42" s="1">
        <v>140.0</v>
      </c>
    </row>
    <row r="43" ht="15.75" customHeight="1">
      <c r="A43" s="1">
        <v>8.904223819277E12</v>
      </c>
      <c r="B43" s="1">
        <v>350.0</v>
      </c>
    </row>
    <row r="44" ht="15.75" customHeight="1">
      <c r="A44" s="1">
        <v>8.904223819284E12</v>
      </c>
      <c r="B44" s="1">
        <v>350.0</v>
      </c>
    </row>
    <row r="45" ht="15.75" customHeight="1">
      <c r="A45" s="1">
        <v>8.904223819345E12</v>
      </c>
      <c r="B45" s="1">
        <v>165.0</v>
      </c>
    </row>
    <row r="46" ht="15.75" customHeight="1">
      <c r="A46" s="1">
        <v>8.904223819352E12</v>
      </c>
      <c r="B46" s="1">
        <v>165.0</v>
      </c>
    </row>
    <row r="47" ht="15.75" customHeight="1">
      <c r="A47" s="1">
        <v>8.904223819239E12</v>
      </c>
      <c r="B47" s="1">
        <v>290.0</v>
      </c>
    </row>
    <row r="48" ht="15.75" customHeight="1">
      <c r="A48" s="1">
        <v>8.904223819246E12</v>
      </c>
      <c r="B48" s="1">
        <v>290.0</v>
      </c>
    </row>
    <row r="49" ht="15.75" customHeight="1">
      <c r="A49" s="1">
        <v>8.904223819253E12</v>
      </c>
      <c r="B49" s="1">
        <v>290.0</v>
      </c>
    </row>
    <row r="50" ht="15.75" customHeight="1">
      <c r="A50" s="1">
        <v>8.904223819291E12</v>
      </c>
      <c r="B50" s="1">
        <v>112.0</v>
      </c>
    </row>
    <row r="51" ht="15.75" customHeight="1">
      <c r="A51" s="1">
        <v>8.904223819437E12</v>
      </c>
      <c r="B51" s="1">
        <v>552.0</v>
      </c>
    </row>
    <row r="52" ht="15.75" customHeight="1">
      <c r="A52" s="1" t="s">
        <v>159</v>
      </c>
      <c r="B52" s="1">
        <v>500.0</v>
      </c>
    </row>
    <row r="53" ht="15.75" customHeight="1">
      <c r="A53" s="1" t="s">
        <v>158</v>
      </c>
      <c r="B53" s="1">
        <v>500.0</v>
      </c>
    </row>
    <row r="54" ht="15.75" customHeight="1">
      <c r="A54" s="1" t="s">
        <v>151</v>
      </c>
      <c r="B54" s="1">
        <v>500.0</v>
      </c>
    </row>
    <row r="55" ht="15.75" customHeight="1">
      <c r="A55" s="1">
        <v>8.904223819369E12</v>
      </c>
      <c r="B55" s="1">
        <v>170.0</v>
      </c>
    </row>
    <row r="56" ht="15.75" customHeight="1">
      <c r="A56" s="1" t="s">
        <v>157</v>
      </c>
      <c r="B56" s="1">
        <v>500.0</v>
      </c>
    </row>
    <row r="57" ht="15.75" customHeight="1">
      <c r="A57" s="1">
        <v>8.904223819123E12</v>
      </c>
      <c r="B57" s="1">
        <v>250.0</v>
      </c>
    </row>
    <row r="58" ht="15.75" customHeight="1">
      <c r="A58" s="1" t="s">
        <v>151</v>
      </c>
      <c r="B58" s="1">
        <v>500.0</v>
      </c>
    </row>
    <row r="59" ht="15.75" customHeight="1">
      <c r="A59" s="1">
        <v>8.904223819468E12</v>
      </c>
      <c r="B59" s="1">
        <v>240.0</v>
      </c>
    </row>
    <row r="60" ht="15.75" customHeight="1">
      <c r="A60" s="1">
        <v>8.90422381926E12</v>
      </c>
      <c r="B60" s="1">
        <v>130.0</v>
      </c>
    </row>
    <row r="61" ht="15.75" customHeight="1">
      <c r="A61" s="1">
        <v>8.904223819321E12</v>
      </c>
      <c r="B61" s="1">
        <v>600.0</v>
      </c>
    </row>
    <row r="62" ht="15.75" customHeight="1">
      <c r="A62" s="1">
        <v>8.904223819338E12</v>
      </c>
      <c r="B62" s="1">
        <v>600.0</v>
      </c>
    </row>
    <row r="63" ht="15.75" customHeight="1">
      <c r="A63" s="1">
        <v>8.904223819505E12</v>
      </c>
      <c r="B63" s="1">
        <v>210.0</v>
      </c>
    </row>
    <row r="64" ht="15.75" customHeight="1">
      <c r="A64" s="1">
        <v>8.904223819499E12</v>
      </c>
      <c r="B64" s="1">
        <v>210.0</v>
      </c>
    </row>
    <row r="65" ht="15.75" customHeight="1">
      <c r="A65" s="1">
        <v>8.904223819512E12</v>
      </c>
      <c r="B65" s="1">
        <v>210.0</v>
      </c>
    </row>
    <row r="66" ht="15.75" customHeight="1">
      <c r="A66" s="1">
        <v>8.904223819543E12</v>
      </c>
      <c r="B66" s="1">
        <v>300.0</v>
      </c>
    </row>
    <row r="67" ht="15.75" customHeight="1">
      <c r="A67" s="1" t="s">
        <v>153</v>
      </c>
      <c r="B67" s="1">
        <v>10.0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17.43"/>
    <col customWidth="1" min="3" max="3" width="19.43"/>
    <col customWidth="1" min="4" max="27" width="8.71"/>
  </cols>
  <sheetData>
    <row r="1">
      <c r="A1" s="2" t="s">
        <v>162</v>
      </c>
      <c r="B1" s="2" t="s">
        <v>163</v>
      </c>
      <c r="C1" s="2" t="s">
        <v>164</v>
      </c>
      <c r="D1" s="2" t="s">
        <v>148</v>
      </c>
    </row>
    <row r="2">
      <c r="A2" s="1">
        <v>121003.0</v>
      </c>
      <c r="B2" s="1">
        <v>507101.0</v>
      </c>
      <c r="C2" s="1" t="str">
        <f t="shared" ref="C2:C125" si="1">CONCATENATE(A2,B2)</f>
        <v>121003507101</v>
      </c>
      <c r="D2" s="1" t="s">
        <v>165</v>
      </c>
    </row>
    <row r="3">
      <c r="A3" s="1">
        <v>121003.0</v>
      </c>
      <c r="B3" s="1">
        <v>486886.0</v>
      </c>
      <c r="C3" s="1" t="str">
        <f t="shared" si="1"/>
        <v>121003486886</v>
      </c>
      <c r="D3" s="1" t="s">
        <v>165</v>
      </c>
    </row>
    <row r="4">
      <c r="A4" s="1">
        <v>121003.0</v>
      </c>
      <c r="B4" s="1">
        <v>532484.0</v>
      </c>
      <c r="C4" s="1" t="str">
        <f t="shared" si="1"/>
        <v>121003532484</v>
      </c>
      <c r="D4" s="1" t="s">
        <v>165</v>
      </c>
    </row>
    <row r="5">
      <c r="A5" s="1">
        <v>121003.0</v>
      </c>
      <c r="B5" s="1">
        <v>143001.0</v>
      </c>
      <c r="C5" s="1" t="str">
        <f t="shared" si="1"/>
        <v>121003143001</v>
      </c>
      <c r="D5" s="1" t="s">
        <v>166</v>
      </c>
    </row>
    <row r="6">
      <c r="A6" s="1">
        <v>121003.0</v>
      </c>
      <c r="B6" s="1">
        <v>515591.0</v>
      </c>
      <c r="C6" s="1" t="str">
        <f t="shared" si="1"/>
        <v>121003515591</v>
      </c>
      <c r="D6" s="1" t="s">
        <v>165</v>
      </c>
    </row>
    <row r="7">
      <c r="A7" s="1">
        <v>121003.0</v>
      </c>
      <c r="B7" s="1">
        <v>326502.0</v>
      </c>
      <c r="C7" s="1" t="str">
        <f t="shared" si="1"/>
        <v>121003326502</v>
      </c>
      <c r="D7" s="1" t="s">
        <v>165</v>
      </c>
    </row>
    <row r="8">
      <c r="A8" s="1">
        <v>121003.0</v>
      </c>
      <c r="B8" s="1">
        <v>208019.0</v>
      </c>
      <c r="C8" s="1" t="str">
        <f t="shared" si="1"/>
        <v>121003208019</v>
      </c>
      <c r="D8" s="1" t="s">
        <v>166</v>
      </c>
    </row>
    <row r="9">
      <c r="A9" s="1">
        <v>121003.0</v>
      </c>
      <c r="B9" s="1">
        <v>140301.0</v>
      </c>
      <c r="C9" s="1" t="str">
        <f t="shared" si="1"/>
        <v>121003140301</v>
      </c>
      <c r="D9" s="1" t="s">
        <v>166</v>
      </c>
    </row>
    <row r="10">
      <c r="A10" s="1">
        <v>121003.0</v>
      </c>
      <c r="B10" s="1">
        <v>396001.0</v>
      </c>
      <c r="C10" s="1" t="str">
        <f t="shared" si="1"/>
        <v>121003396001</v>
      </c>
      <c r="D10" s="1" t="s">
        <v>165</v>
      </c>
    </row>
    <row r="11">
      <c r="A11" s="1">
        <v>121003.0</v>
      </c>
      <c r="B11" s="1">
        <v>711106.0</v>
      </c>
      <c r="C11" s="1" t="str">
        <f t="shared" si="1"/>
        <v>121003711106</v>
      </c>
      <c r="D11" s="1" t="s">
        <v>165</v>
      </c>
    </row>
    <row r="12">
      <c r="A12" s="1">
        <v>121003.0</v>
      </c>
      <c r="B12" s="1">
        <v>284001.0</v>
      </c>
      <c r="C12" s="1" t="str">
        <f t="shared" si="1"/>
        <v>121003284001</v>
      </c>
      <c r="D12" s="1" t="s">
        <v>166</v>
      </c>
    </row>
    <row r="13">
      <c r="A13" s="1">
        <v>121003.0</v>
      </c>
      <c r="B13" s="1">
        <v>441601.0</v>
      </c>
      <c r="C13" s="1" t="str">
        <f t="shared" si="1"/>
        <v>121003441601</v>
      </c>
      <c r="D13" s="1" t="s">
        <v>165</v>
      </c>
    </row>
    <row r="14">
      <c r="A14" s="1">
        <v>121003.0</v>
      </c>
      <c r="B14" s="1">
        <v>248006.0</v>
      </c>
      <c r="C14" s="1" t="str">
        <f t="shared" si="1"/>
        <v>121003248006</v>
      </c>
      <c r="D14" s="1" t="s">
        <v>166</v>
      </c>
    </row>
    <row r="15">
      <c r="A15" s="1">
        <v>121003.0</v>
      </c>
      <c r="B15" s="1">
        <v>485001.0</v>
      </c>
      <c r="C15" s="1" t="str">
        <f t="shared" si="1"/>
        <v>121003485001</v>
      </c>
      <c r="D15" s="1" t="s">
        <v>165</v>
      </c>
    </row>
    <row r="16">
      <c r="A16" s="1">
        <v>121003.0</v>
      </c>
      <c r="B16" s="1">
        <v>845438.0</v>
      </c>
      <c r="C16" s="1" t="str">
        <f t="shared" si="1"/>
        <v>121003845438</v>
      </c>
      <c r="D16" s="1" t="s">
        <v>165</v>
      </c>
    </row>
    <row r="17">
      <c r="A17" s="1">
        <v>121003.0</v>
      </c>
      <c r="B17" s="1">
        <v>463106.0</v>
      </c>
      <c r="C17" s="1" t="str">
        <f t="shared" si="1"/>
        <v>121003463106</v>
      </c>
      <c r="D17" s="1" t="s">
        <v>165</v>
      </c>
    </row>
    <row r="18">
      <c r="A18" s="1">
        <v>121003.0</v>
      </c>
      <c r="B18" s="1">
        <v>140301.0</v>
      </c>
      <c r="C18" s="1" t="str">
        <f t="shared" si="1"/>
        <v>121003140301</v>
      </c>
      <c r="D18" s="1" t="s">
        <v>166</v>
      </c>
    </row>
    <row r="19">
      <c r="A19" s="1">
        <v>121003.0</v>
      </c>
      <c r="B19" s="1">
        <v>495671.0</v>
      </c>
      <c r="C19" s="1" t="str">
        <f t="shared" si="1"/>
        <v>121003495671</v>
      </c>
      <c r="D19" s="1" t="s">
        <v>165</v>
      </c>
    </row>
    <row r="20">
      <c r="A20" s="1">
        <v>121003.0</v>
      </c>
      <c r="B20" s="1">
        <v>673002.0</v>
      </c>
      <c r="C20" s="1" t="str">
        <f t="shared" si="1"/>
        <v>121003673002</v>
      </c>
      <c r="D20" s="1" t="s">
        <v>167</v>
      </c>
    </row>
    <row r="21" ht="15.75" customHeight="1">
      <c r="A21" s="1">
        <v>121003.0</v>
      </c>
      <c r="B21" s="1">
        <v>208002.0</v>
      </c>
      <c r="C21" s="1" t="str">
        <f t="shared" si="1"/>
        <v>121003208002</v>
      </c>
      <c r="D21" s="1" t="s">
        <v>166</v>
      </c>
    </row>
    <row r="22" ht="15.75" customHeight="1">
      <c r="A22" s="1">
        <v>121003.0</v>
      </c>
      <c r="B22" s="1">
        <v>416010.0</v>
      </c>
      <c r="C22" s="1" t="str">
        <f t="shared" si="1"/>
        <v>121003416010</v>
      </c>
      <c r="D22" s="1" t="s">
        <v>165</v>
      </c>
    </row>
    <row r="23" ht="15.75" customHeight="1">
      <c r="A23" s="1">
        <v>121003.0</v>
      </c>
      <c r="B23" s="1">
        <v>226010.0</v>
      </c>
      <c r="C23" s="1" t="str">
        <f t="shared" si="1"/>
        <v>121003226010</v>
      </c>
      <c r="D23" s="1" t="s">
        <v>166</v>
      </c>
    </row>
    <row r="24" ht="15.75" customHeight="1">
      <c r="A24" s="1">
        <v>121003.0</v>
      </c>
      <c r="B24" s="1">
        <v>400705.0</v>
      </c>
      <c r="C24" s="1" t="str">
        <f t="shared" si="1"/>
        <v>121003400705</v>
      </c>
      <c r="D24" s="1" t="s">
        <v>165</v>
      </c>
    </row>
    <row r="25" ht="15.75" customHeight="1">
      <c r="A25" s="1">
        <v>121003.0</v>
      </c>
      <c r="B25" s="1">
        <v>262405.0</v>
      </c>
      <c r="C25" s="1" t="str">
        <f t="shared" si="1"/>
        <v>121003262405</v>
      </c>
      <c r="D25" s="1" t="s">
        <v>166</v>
      </c>
    </row>
    <row r="26" ht="15.75" customHeight="1">
      <c r="A26" s="1">
        <v>121003.0</v>
      </c>
      <c r="B26" s="1">
        <v>394210.0</v>
      </c>
      <c r="C26" s="1" t="str">
        <f t="shared" si="1"/>
        <v>121003394210</v>
      </c>
      <c r="D26" s="1" t="s">
        <v>165</v>
      </c>
    </row>
    <row r="27" ht="15.75" customHeight="1">
      <c r="A27" s="1">
        <v>121003.0</v>
      </c>
      <c r="B27" s="1">
        <v>411014.0</v>
      </c>
      <c r="C27" s="1" t="str">
        <f t="shared" si="1"/>
        <v>121003411014</v>
      </c>
      <c r="D27" s="1" t="s">
        <v>165</v>
      </c>
    </row>
    <row r="28" ht="15.75" customHeight="1">
      <c r="A28" s="1">
        <v>121003.0</v>
      </c>
      <c r="B28" s="1">
        <v>783301.0</v>
      </c>
      <c r="C28" s="1" t="str">
        <f t="shared" si="1"/>
        <v>121003783301</v>
      </c>
      <c r="D28" s="1" t="s">
        <v>167</v>
      </c>
    </row>
    <row r="29" ht="15.75" customHeight="1">
      <c r="A29" s="1">
        <v>121003.0</v>
      </c>
      <c r="B29" s="1">
        <v>486661.0</v>
      </c>
      <c r="C29" s="1" t="str">
        <f t="shared" si="1"/>
        <v>121003486661</v>
      </c>
      <c r="D29" s="1" t="s">
        <v>165</v>
      </c>
    </row>
    <row r="30" ht="15.75" customHeight="1">
      <c r="A30" s="1">
        <v>121003.0</v>
      </c>
      <c r="B30" s="1">
        <v>244001.0</v>
      </c>
      <c r="C30" s="1" t="str">
        <f t="shared" si="1"/>
        <v>121003244001</v>
      </c>
      <c r="D30" s="1" t="s">
        <v>166</v>
      </c>
    </row>
    <row r="31" ht="15.75" customHeight="1">
      <c r="A31" s="1">
        <v>121003.0</v>
      </c>
      <c r="B31" s="1">
        <v>492001.0</v>
      </c>
      <c r="C31" s="1" t="str">
        <f t="shared" si="1"/>
        <v>121003492001</v>
      </c>
      <c r="D31" s="1" t="s">
        <v>165</v>
      </c>
    </row>
    <row r="32" ht="15.75" customHeight="1">
      <c r="A32" s="1">
        <v>121003.0</v>
      </c>
      <c r="B32" s="1">
        <v>517128.0</v>
      </c>
      <c r="C32" s="1" t="str">
        <f t="shared" si="1"/>
        <v>121003517128</v>
      </c>
      <c r="D32" s="1" t="s">
        <v>165</v>
      </c>
    </row>
    <row r="33" ht="15.75" customHeight="1">
      <c r="A33" s="1">
        <v>121003.0</v>
      </c>
      <c r="B33" s="1">
        <v>562110.0</v>
      </c>
      <c r="C33" s="1" t="str">
        <f t="shared" si="1"/>
        <v>121003562110</v>
      </c>
      <c r="D33" s="1" t="s">
        <v>165</v>
      </c>
    </row>
    <row r="34" ht="15.75" customHeight="1">
      <c r="A34" s="1">
        <v>121003.0</v>
      </c>
      <c r="B34" s="1">
        <v>831006.0</v>
      </c>
      <c r="C34" s="1" t="str">
        <f t="shared" si="1"/>
        <v>121003831006</v>
      </c>
      <c r="D34" s="1" t="s">
        <v>165</v>
      </c>
    </row>
    <row r="35" ht="15.75" customHeight="1">
      <c r="A35" s="1">
        <v>121003.0</v>
      </c>
      <c r="B35" s="1">
        <v>140604.0</v>
      </c>
      <c r="C35" s="1" t="str">
        <f t="shared" si="1"/>
        <v>121003140604</v>
      </c>
      <c r="D35" s="1" t="s">
        <v>166</v>
      </c>
    </row>
    <row r="36" ht="15.75" customHeight="1">
      <c r="A36" s="1">
        <v>121003.0</v>
      </c>
      <c r="B36" s="1">
        <v>723146.0</v>
      </c>
      <c r="C36" s="1" t="str">
        <f t="shared" si="1"/>
        <v>121003723146</v>
      </c>
      <c r="D36" s="1" t="s">
        <v>165</v>
      </c>
    </row>
    <row r="37" ht="15.75" customHeight="1">
      <c r="A37" s="1">
        <v>121003.0</v>
      </c>
      <c r="B37" s="1">
        <v>421204.0</v>
      </c>
      <c r="C37" s="1" t="str">
        <f t="shared" si="1"/>
        <v>121003421204</v>
      </c>
      <c r="D37" s="1" t="s">
        <v>165</v>
      </c>
    </row>
    <row r="38" ht="15.75" customHeight="1">
      <c r="A38" s="1">
        <v>121003.0</v>
      </c>
      <c r="B38" s="1">
        <v>263139.0</v>
      </c>
      <c r="C38" s="1" t="str">
        <f t="shared" si="1"/>
        <v>121003263139</v>
      </c>
      <c r="D38" s="1" t="s">
        <v>166</v>
      </c>
    </row>
    <row r="39" ht="15.75" customHeight="1">
      <c r="A39" s="1">
        <v>121003.0</v>
      </c>
      <c r="B39" s="1">
        <v>743263.0</v>
      </c>
      <c r="C39" s="1" t="str">
        <f t="shared" si="1"/>
        <v>121003743263</v>
      </c>
      <c r="D39" s="1" t="s">
        <v>165</v>
      </c>
    </row>
    <row r="40" ht="15.75" customHeight="1">
      <c r="A40" s="1">
        <v>121003.0</v>
      </c>
      <c r="B40" s="1">
        <v>392150.0</v>
      </c>
      <c r="C40" s="1" t="str">
        <f t="shared" si="1"/>
        <v>121003392150</v>
      </c>
      <c r="D40" s="1" t="s">
        <v>165</v>
      </c>
    </row>
    <row r="41" ht="15.75" customHeight="1">
      <c r="A41" s="1">
        <v>121003.0</v>
      </c>
      <c r="B41" s="1">
        <v>382830.0</v>
      </c>
      <c r="C41" s="1" t="str">
        <f t="shared" si="1"/>
        <v>121003382830</v>
      </c>
      <c r="D41" s="1" t="s">
        <v>165</v>
      </c>
    </row>
    <row r="42" ht="15.75" customHeight="1">
      <c r="A42" s="1">
        <v>121003.0</v>
      </c>
      <c r="B42" s="1">
        <v>711303.0</v>
      </c>
      <c r="C42" s="1" t="str">
        <f t="shared" si="1"/>
        <v>121003711303</v>
      </c>
      <c r="D42" s="1" t="s">
        <v>165</v>
      </c>
    </row>
    <row r="43" ht="15.75" customHeight="1">
      <c r="A43" s="1">
        <v>121003.0</v>
      </c>
      <c r="B43" s="1">
        <v>283102.0</v>
      </c>
      <c r="C43" s="1" t="str">
        <f t="shared" si="1"/>
        <v>121003283102</v>
      </c>
      <c r="D43" s="1" t="s">
        <v>166</v>
      </c>
    </row>
    <row r="44" ht="15.75" customHeight="1">
      <c r="A44" s="1">
        <v>121003.0</v>
      </c>
      <c r="B44" s="1">
        <v>370201.0</v>
      </c>
      <c r="C44" s="1" t="str">
        <f t="shared" si="1"/>
        <v>121003370201</v>
      </c>
      <c r="D44" s="1" t="s">
        <v>165</v>
      </c>
    </row>
    <row r="45" ht="15.75" customHeight="1">
      <c r="A45" s="1">
        <v>121003.0</v>
      </c>
      <c r="B45" s="1">
        <v>248001.0</v>
      </c>
      <c r="C45" s="1" t="str">
        <f t="shared" si="1"/>
        <v>121003248001</v>
      </c>
      <c r="D45" s="1" t="s">
        <v>166</v>
      </c>
    </row>
    <row r="46" ht="15.75" customHeight="1">
      <c r="A46" s="1">
        <v>121003.0</v>
      </c>
      <c r="B46" s="1">
        <v>144001.0</v>
      </c>
      <c r="C46" s="1" t="str">
        <f t="shared" si="1"/>
        <v>121003144001</v>
      </c>
      <c r="D46" s="1" t="s">
        <v>166</v>
      </c>
    </row>
    <row r="47" ht="15.75" customHeight="1">
      <c r="A47" s="1">
        <v>121003.0</v>
      </c>
      <c r="B47" s="1">
        <v>403401.0</v>
      </c>
      <c r="C47" s="1" t="str">
        <f t="shared" si="1"/>
        <v>121003403401</v>
      </c>
      <c r="D47" s="1" t="s">
        <v>165</v>
      </c>
    </row>
    <row r="48" ht="15.75" customHeight="1">
      <c r="A48" s="1">
        <v>121003.0</v>
      </c>
      <c r="B48" s="1">
        <v>452001.0</v>
      </c>
      <c r="C48" s="1" t="str">
        <f t="shared" si="1"/>
        <v>121003452001</v>
      </c>
      <c r="D48" s="1" t="s">
        <v>165</v>
      </c>
    </row>
    <row r="49" ht="15.75" customHeight="1">
      <c r="A49" s="1">
        <v>121003.0</v>
      </c>
      <c r="B49" s="1">
        <v>721636.0</v>
      </c>
      <c r="C49" s="1" t="str">
        <f t="shared" si="1"/>
        <v>121003721636</v>
      </c>
      <c r="D49" s="1" t="s">
        <v>165</v>
      </c>
    </row>
    <row r="50" ht="15.75" customHeight="1">
      <c r="A50" s="1">
        <v>121003.0</v>
      </c>
      <c r="B50" s="1">
        <v>831002.0</v>
      </c>
      <c r="C50" s="1" t="str">
        <f t="shared" si="1"/>
        <v>121003831002</v>
      </c>
      <c r="D50" s="1" t="s">
        <v>165</v>
      </c>
    </row>
    <row r="51" ht="15.75" customHeight="1">
      <c r="A51" s="1">
        <v>121003.0</v>
      </c>
      <c r="B51" s="1">
        <v>226004.0</v>
      </c>
      <c r="C51" s="1" t="str">
        <f t="shared" si="1"/>
        <v>121003226004</v>
      </c>
      <c r="D51" s="1" t="s">
        <v>166</v>
      </c>
    </row>
    <row r="52" ht="15.75" customHeight="1">
      <c r="A52" s="1">
        <v>121003.0</v>
      </c>
      <c r="B52" s="1">
        <v>248001.0</v>
      </c>
      <c r="C52" s="1" t="str">
        <f t="shared" si="1"/>
        <v>121003248001</v>
      </c>
      <c r="D52" s="1" t="s">
        <v>166</v>
      </c>
    </row>
    <row r="53" ht="15.75" customHeight="1">
      <c r="A53" s="1">
        <v>121003.0</v>
      </c>
      <c r="B53" s="1">
        <v>410206.0</v>
      </c>
      <c r="C53" s="1" t="str">
        <f t="shared" si="1"/>
        <v>121003410206</v>
      </c>
      <c r="D53" s="1" t="s">
        <v>165</v>
      </c>
    </row>
    <row r="54" ht="15.75" customHeight="1">
      <c r="A54" s="1">
        <v>121003.0</v>
      </c>
      <c r="B54" s="1">
        <v>516503.0</v>
      </c>
      <c r="C54" s="1" t="str">
        <f t="shared" si="1"/>
        <v>121003516503</v>
      </c>
      <c r="D54" s="1" t="s">
        <v>165</v>
      </c>
    </row>
    <row r="55" ht="15.75" customHeight="1">
      <c r="A55" s="1">
        <v>121003.0</v>
      </c>
      <c r="B55" s="1">
        <v>742103.0</v>
      </c>
      <c r="C55" s="1" t="str">
        <f t="shared" si="1"/>
        <v>121003742103</v>
      </c>
      <c r="D55" s="1" t="s">
        <v>165</v>
      </c>
    </row>
    <row r="56" ht="15.75" customHeight="1">
      <c r="A56" s="1">
        <v>121003.0</v>
      </c>
      <c r="B56" s="1">
        <v>452018.0</v>
      </c>
      <c r="C56" s="1" t="str">
        <f t="shared" si="1"/>
        <v>121003452018</v>
      </c>
      <c r="D56" s="1" t="s">
        <v>165</v>
      </c>
    </row>
    <row r="57" ht="15.75" customHeight="1">
      <c r="A57" s="1">
        <v>121003.0</v>
      </c>
      <c r="B57" s="1">
        <v>208001.0</v>
      </c>
      <c r="C57" s="1" t="str">
        <f t="shared" si="1"/>
        <v>121003208001</v>
      </c>
      <c r="D57" s="1" t="s">
        <v>166</v>
      </c>
    </row>
    <row r="58" ht="15.75" customHeight="1">
      <c r="A58" s="1">
        <v>121003.0</v>
      </c>
      <c r="B58" s="1">
        <v>244713.0</v>
      </c>
      <c r="C58" s="1" t="str">
        <f t="shared" si="1"/>
        <v>121003244713</v>
      </c>
      <c r="D58" s="1" t="s">
        <v>166</v>
      </c>
    </row>
    <row r="59" ht="15.75" customHeight="1">
      <c r="A59" s="1">
        <v>121003.0</v>
      </c>
      <c r="B59" s="1">
        <v>580007.0</v>
      </c>
      <c r="C59" s="1" t="str">
        <f t="shared" si="1"/>
        <v>121003580007</v>
      </c>
      <c r="D59" s="1" t="s">
        <v>165</v>
      </c>
    </row>
    <row r="60" ht="15.75" customHeight="1">
      <c r="A60" s="1">
        <v>121003.0</v>
      </c>
      <c r="B60" s="1">
        <v>360005.0</v>
      </c>
      <c r="C60" s="1" t="str">
        <f t="shared" si="1"/>
        <v>121003360005</v>
      </c>
      <c r="D60" s="1" t="s">
        <v>165</v>
      </c>
    </row>
    <row r="61" ht="15.75" customHeight="1">
      <c r="A61" s="1">
        <v>121003.0</v>
      </c>
      <c r="B61" s="1">
        <v>313027.0</v>
      </c>
      <c r="C61" s="1" t="str">
        <f t="shared" si="1"/>
        <v>121003313027</v>
      </c>
      <c r="D61" s="1" t="s">
        <v>166</v>
      </c>
    </row>
    <row r="62" ht="15.75" customHeight="1">
      <c r="A62" s="1">
        <v>121003.0</v>
      </c>
      <c r="B62" s="1">
        <v>341001.0</v>
      </c>
      <c r="C62" s="1" t="str">
        <f t="shared" si="1"/>
        <v>121003341001</v>
      </c>
      <c r="D62" s="1" t="s">
        <v>166</v>
      </c>
    </row>
    <row r="63" ht="15.75" customHeight="1">
      <c r="A63" s="1">
        <v>121003.0</v>
      </c>
      <c r="B63" s="1">
        <v>332715.0</v>
      </c>
      <c r="C63" s="1" t="str">
        <f t="shared" si="1"/>
        <v>121003332715</v>
      </c>
      <c r="D63" s="1" t="s">
        <v>166</v>
      </c>
    </row>
    <row r="64" ht="15.75" customHeight="1">
      <c r="A64" s="1">
        <v>121003.0</v>
      </c>
      <c r="B64" s="1">
        <v>302031.0</v>
      </c>
      <c r="C64" s="1" t="str">
        <f t="shared" si="1"/>
        <v>121003302031</v>
      </c>
      <c r="D64" s="1" t="s">
        <v>166</v>
      </c>
    </row>
    <row r="65" ht="15.75" customHeight="1">
      <c r="A65" s="1">
        <v>121003.0</v>
      </c>
      <c r="B65" s="1">
        <v>335001.0</v>
      </c>
      <c r="C65" s="1" t="str">
        <f t="shared" si="1"/>
        <v>121003335001</v>
      </c>
      <c r="D65" s="1" t="s">
        <v>166</v>
      </c>
    </row>
    <row r="66" ht="15.75" customHeight="1">
      <c r="A66" s="1">
        <v>121003.0</v>
      </c>
      <c r="B66" s="1">
        <v>334004.0</v>
      </c>
      <c r="C66" s="1" t="str">
        <f t="shared" si="1"/>
        <v>121003334004</v>
      </c>
      <c r="D66" s="1" t="s">
        <v>166</v>
      </c>
    </row>
    <row r="67" ht="15.75" customHeight="1">
      <c r="A67" s="1">
        <v>121003.0</v>
      </c>
      <c r="B67" s="1">
        <v>321001.0</v>
      </c>
      <c r="C67" s="1" t="str">
        <f t="shared" si="1"/>
        <v>121003321001</v>
      </c>
      <c r="D67" s="1" t="s">
        <v>166</v>
      </c>
    </row>
    <row r="68" ht="15.75" customHeight="1">
      <c r="A68" s="1">
        <v>121003.0</v>
      </c>
      <c r="B68" s="1">
        <v>324001.0</v>
      </c>
      <c r="C68" s="1" t="str">
        <f t="shared" si="1"/>
        <v>121003324001</v>
      </c>
      <c r="D68" s="1" t="s">
        <v>166</v>
      </c>
    </row>
    <row r="69" ht="15.75" customHeight="1">
      <c r="A69" s="1">
        <v>121003.0</v>
      </c>
      <c r="B69" s="1">
        <v>321608.0</v>
      </c>
      <c r="C69" s="1" t="str">
        <f t="shared" si="1"/>
        <v>121003321608</v>
      </c>
      <c r="D69" s="1" t="s">
        <v>166</v>
      </c>
    </row>
    <row r="70" ht="15.75" customHeight="1">
      <c r="A70" s="1">
        <v>121003.0</v>
      </c>
      <c r="B70" s="1">
        <v>302002.0</v>
      </c>
      <c r="C70" s="1" t="str">
        <f t="shared" si="1"/>
        <v>121003302002</v>
      </c>
      <c r="D70" s="1" t="s">
        <v>166</v>
      </c>
    </row>
    <row r="71" ht="15.75" customHeight="1">
      <c r="A71" s="1">
        <v>121003.0</v>
      </c>
      <c r="B71" s="1">
        <v>311011.0</v>
      </c>
      <c r="C71" s="1" t="str">
        <f t="shared" si="1"/>
        <v>121003311011</v>
      </c>
      <c r="D71" s="1" t="s">
        <v>166</v>
      </c>
    </row>
    <row r="72" ht="15.75" customHeight="1">
      <c r="A72" s="1">
        <v>121003.0</v>
      </c>
      <c r="B72" s="1">
        <v>306302.0</v>
      </c>
      <c r="C72" s="1" t="str">
        <f t="shared" si="1"/>
        <v>121003306302</v>
      </c>
      <c r="D72" s="1" t="s">
        <v>166</v>
      </c>
    </row>
    <row r="73" ht="15.75" customHeight="1">
      <c r="A73" s="1">
        <v>121003.0</v>
      </c>
      <c r="B73" s="1">
        <v>313001.0</v>
      </c>
      <c r="C73" s="1" t="str">
        <f t="shared" si="1"/>
        <v>121003313001</v>
      </c>
      <c r="D73" s="1" t="s">
        <v>166</v>
      </c>
    </row>
    <row r="74" ht="15.75" customHeight="1">
      <c r="A74" s="1">
        <v>121003.0</v>
      </c>
      <c r="B74" s="1">
        <v>302002.0</v>
      </c>
      <c r="C74" s="1" t="str">
        <f t="shared" si="1"/>
        <v>121003302002</v>
      </c>
      <c r="D74" s="1" t="s">
        <v>166</v>
      </c>
    </row>
    <row r="75" ht="15.75" customHeight="1">
      <c r="A75" s="1">
        <v>121003.0</v>
      </c>
      <c r="B75" s="1">
        <v>322255.0</v>
      </c>
      <c r="C75" s="1" t="str">
        <f t="shared" si="1"/>
        <v>121003322255</v>
      </c>
      <c r="D75" s="1" t="s">
        <v>166</v>
      </c>
    </row>
    <row r="76" ht="15.75" customHeight="1">
      <c r="A76" s="1">
        <v>121003.0</v>
      </c>
      <c r="B76" s="1">
        <v>302017.0</v>
      </c>
      <c r="C76" s="1" t="str">
        <f t="shared" si="1"/>
        <v>121003302017</v>
      </c>
      <c r="D76" s="1" t="s">
        <v>166</v>
      </c>
    </row>
    <row r="77" ht="15.75" customHeight="1">
      <c r="A77" s="1">
        <v>121003.0</v>
      </c>
      <c r="B77" s="1">
        <v>302017.0</v>
      </c>
      <c r="C77" s="1" t="str">
        <f t="shared" si="1"/>
        <v>121003302017</v>
      </c>
      <c r="D77" s="1" t="s">
        <v>166</v>
      </c>
    </row>
    <row r="78" ht="15.75" customHeight="1">
      <c r="A78" s="1">
        <v>121003.0</v>
      </c>
      <c r="B78" s="1">
        <v>335512.0</v>
      </c>
      <c r="C78" s="1" t="str">
        <f t="shared" si="1"/>
        <v>121003335512</v>
      </c>
      <c r="D78" s="1" t="s">
        <v>166</v>
      </c>
    </row>
    <row r="79" ht="15.75" customHeight="1">
      <c r="A79" s="1">
        <v>121003.0</v>
      </c>
      <c r="B79" s="1">
        <v>313001.0</v>
      </c>
      <c r="C79" s="1" t="str">
        <f t="shared" si="1"/>
        <v>121003313001</v>
      </c>
      <c r="D79" s="1" t="s">
        <v>166</v>
      </c>
    </row>
    <row r="80" ht="15.75" customHeight="1">
      <c r="A80" s="1">
        <v>121003.0</v>
      </c>
      <c r="B80" s="1">
        <v>313001.0</v>
      </c>
      <c r="C80" s="1" t="str">
        <f t="shared" si="1"/>
        <v>121003313001</v>
      </c>
      <c r="D80" s="1" t="s">
        <v>166</v>
      </c>
    </row>
    <row r="81" ht="15.75" customHeight="1">
      <c r="A81" s="1">
        <v>121003.0</v>
      </c>
      <c r="B81" s="1">
        <v>307026.0</v>
      </c>
      <c r="C81" s="1" t="str">
        <f t="shared" si="1"/>
        <v>121003307026</v>
      </c>
      <c r="D81" s="1" t="s">
        <v>166</v>
      </c>
    </row>
    <row r="82" ht="15.75" customHeight="1">
      <c r="A82" s="1">
        <v>121003.0</v>
      </c>
      <c r="B82" s="1">
        <v>327025.0</v>
      </c>
      <c r="C82" s="1" t="str">
        <f t="shared" si="1"/>
        <v>121003327025</v>
      </c>
      <c r="D82" s="1" t="s">
        <v>166</v>
      </c>
    </row>
    <row r="83" ht="15.75" customHeight="1">
      <c r="A83" s="1">
        <v>121003.0</v>
      </c>
      <c r="B83" s="1">
        <v>313333.0</v>
      </c>
      <c r="C83" s="1" t="str">
        <f t="shared" si="1"/>
        <v>121003313333</v>
      </c>
      <c r="D83" s="1" t="s">
        <v>166</v>
      </c>
    </row>
    <row r="84" ht="15.75" customHeight="1">
      <c r="A84" s="1">
        <v>121003.0</v>
      </c>
      <c r="B84" s="1">
        <v>313001.0</v>
      </c>
      <c r="C84" s="1" t="str">
        <f t="shared" si="1"/>
        <v>121003313001</v>
      </c>
      <c r="D84" s="1" t="s">
        <v>166</v>
      </c>
    </row>
    <row r="85" ht="15.75" customHeight="1">
      <c r="A85" s="1">
        <v>121003.0</v>
      </c>
      <c r="B85" s="1">
        <v>342008.0</v>
      </c>
      <c r="C85" s="1" t="str">
        <f t="shared" si="1"/>
        <v>121003342008</v>
      </c>
      <c r="D85" s="1" t="s">
        <v>166</v>
      </c>
    </row>
    <row r="86" ht="15.75" customHeight="1">
      <c r="A86" s="1">
        <v>121003.0</v>
      </c>
      <c r="B86" s="1">
        <v>314401.0</v>
      </c>
      <c r="C86" s="1" t="str">
        <f t="shared" si="1"/>
        <v>121003314401</v>
      </c>
      <c r="D86" s="1" t="s">
        <v>166</v>
      </c>
    </row>
    <row r="87" ht="15.75" customHeight="1">
      <c r="A87" s="1">
        <v>121003.0</v>
      </c>
      <c r="B87" s="1">
        <v>342301.0</v>
      </c>
      <c r="C87" s="1" t="str">
        <f t="shared" si="1"/>
        <v>121003342301</v>
      </c>
      <c r="D87" s="1" t="s">
        <v>166</v>
      </c>
    </row>
    <row r="88" ht="15.75" customHeight="1">
      <c r="A88" s="1">
        <v>121003.0</v>
      </c>
      <c r="B88" s="1">
        <v>313003.0</v>
      </c>
      <c r="C88" s="1" t="str">
        <f t="shared" si="1"/>
        <v>121003313003</v>
      </c>
      <c r="D88" s="1" t="s">
        <v>166</v>
      </c>
    </row>
    <row r="89" ht="15.75" customHeight="1">
      <c r="A89" s="1">
        <v>121003.0</v>
      </c>
      <c r="B89" s="1">
        <v>173212.0</v>
      </c>
      <c r="C89" s="1" t="str">
        <f t="shared" si="1"/>
        <v>121003173212</v>
      </c>
      <c r="D89" s="1" t="s">
        <v>167</v>
      </c>
    </row>
    <row r="90" ht="15.75" customHeight="1">
      <c r="A90" s="1">
        <v>121003.0</v>
      </c>
      <c r="B90" s="1">
        <v>174101.0</v>
      </c>
      <c r="C90" s="1" t="str">
        <f t="shared" si="1"/>
        <v>121003174101</v>
      </c>
      <c r="D90" s="1" t="s">
        <v>167</v>
      </c>
    </row>
    <row r="91" ht="15.75" customHeight="1">
      <c r="A91" s="1">
        <v>121003.0</v>
      </c>
      <c r="B91" s="1">
        <v>173213.0</v>
      </c>
      <c r="C91" s="1" t="str">
        <f t="shared" si="1"/>
        <v>121003173213</v>
      </c>
      <c r="D91" s="1" t="s">
        <v>167</v>
      </c>
    </row>
    <row r="92" ht="15.75" customHeight="1">
      <c r="A92" s="1">
        <v>121003.0</v>
      </c>
      <c r="B92" s="1">
        <v>302017.0</v>
      </c>
      <c r="C92" s="1" t="str">
        <f t="shared" si="1"/>
        <v>121003302017</v>
      </c>
      <c r="D92" s="1" t="s">
        <v>166</v>
      </c>
    </row>
    <row r="93" ht="15.75" customHeight="1">
      <c r="A93" s="1">
        <v>121003.0</v>
      </c>
      <c r="B93" s="1">
        <v>322201.0</v>
      </c>
      <c r="C93" s="1" t="str">
        <f t="shared" si="1"/>
        <v>121003322201</v>
      </c>
      <c r="D93" s="1" t="s">
        <v>166</v>
      </c>
    </row>
    <row r="94" ht="15.75" customHeight="1">
      <c r="A94" s="1">
        <v>121003.0</v>
      </c>
      <c r="B94" s="1">
        <v>314001.0</v>
      </c>
      <c r="C94" s="1" t="str">
        <f t="shared" si="1"/>
        <v>121003314001</v>
      </c>
      <c r="D94" s="1" t="s">
        <v>166</v>
      </c>
    </row>
    <row r="95" ht="15.75" customHeight="1">
      <c r="A95" s="1">
        <v>121003.0</v>
      </c>
      <c r="B95" s="1">
        <v>331022.0</v>
      </c>
      <c r="C95" s="1" t="str">
        <f t="shared" si="1"/>
        <v>121003331022</v>
      </c>
      <c r="D95" s="1" t="s">
        <v>166</v>
      </c>
    </row>
    <row r="96" ht="15.75" customHeight="1">
      <c r="A96" s="1">
        <v>121003.0</v>
      </c>
      <c r="B96" s="1">
        <v>305801.0</v>
      </c>
      <c r="C96" s="1" t="str">
        <f t="shared" si="1"/>
        <v>121003305801</v>
      </c>
      <c r="D96" s="1" t="s">
        <v>166</v>
      </c>
    </row>
    <row r="97" ht="15.75" customHeight="1">
      <c r="A97" s="1">
        <v>121003.0</v>
      </c>
      <c r="B97" s="1">
        <v>335502.0</v>
      </c>
      <c r="C97" s="1" t="str">
        <f t="shared" si="1"/>
        <v>121003335502</v>
      </c>
      <c r="D97" s="1" t="s">
        <v>166</v>
      </c>
    </row>
    <row r="98" ht="15.75" customHeight="1">
      <c r="A98" s="1">
        <v>121003.0</v>
      </c>
      <c r="B98" s="1">
        <v>306116.0</v>
      </c>
      <c r="C98" s="1" t="str">
        <f t="shared" si="1"/>
        <v>121003306116</v>
      </c>
      <c r="D98" s="1" t="s">
        <v>166</v>
      </c>
    </row>
    <row r="99" ht="15.75" customHeight="1">
      <c r="A99" s="1">
        <v>121003.0</v>
      </c>
      <c r="B99" s="1">
        <v>311001.0</v>
      </c>
      <c r="C99" s="1" t="str">
        <f t="shared" si="1"/>
        <v>121003311001</v>
      </c>
      <c r="D99" s="1" t="s">
        <v>166</v>
      </c>
    </row>
    <row r="100" ht="15.75" customHeight="1">
      <c r="A100" s="1">
        <v>121003.0</v>
      </c>
      <c r="B100" s="1">
        <v>302019.0</v>
      </c>
      <c r="C100" s="1" t="str">
        <f t="shared" si="1"/>
        <v>121003302019</v>
      </c>
      <c r="D100" s="1" t="s">
        <v>166</v>
      </c>
    </row>
    <row r="101" ht="15.75" customHeight="1">
      <c r="A101" s="1">
        <v>121003.0</v>
      </c>
      <c r="B101" s="1">
        <v>302039.0</v>
      </c>
      <c r="C101" s="1" t="str">
        <f t="shared" si="1"/>
        <v>121003302039</v>
      </c>
      <c r="D101" s="1" t="s">
        <v>166</v>
      </c>
    </row>
    <row r="102" ht="15.75" customHeight="1">
      <c r="A102" s="1">
        <v>121003.0</v>
      </c>
      <c r="B102" s="1">
        <v>335803.0</v>
      </c>
      <c r="C102" s="1" t="str">
        <f t="shared" si="1"/>
        <v>121003335803</v>
      </c>
      <c r="D102" s="1" t="s">
        <v>166</v>
      </c>
    </row>
    <row r="103" ht="15.75" customHeight="1">
      <c r="A103" s="1">
        <v>121003.0</v>
      </c>
      <c r="B103" s="1">
        <v>335001.0</v>
      </c>
      <c r="C103" s="1" t="str">
        <f t="shared" si="1"/>
        <v>121003335001</v>
      </c>
      <c r="D103" s="1" t="s">
        <v>166</v>
      </c>
    </row>
    <row r="104" ht="15.75" customHeight="1">
      <c r="A104" s="1">
        <v>121003.0</v>
      </c>
      <c r="B104" s="1">
        <v>175101.0</v>
      </c>
      <c r="C104" s="1" t="str">
        <f t="shared" si="1"/>
        <v>121003175101</v>
      </c>
      <c r="D104" s="1" t="s">
        <v>167</v>
      </c>
    </row>
    <row r="105" ht="15.75" customHeight="1">
      <c r="A105" s="1">
        <v>121003.0</v>
      </c>
      <c r="B105" s="1">
        <v>303903.0</v>
      </c>
      <c r="C105" s="1" t="str">
        <f t="shared" si="1"/>
        <v>121003303903</v>
      </c>
      <c r="D105" s="1" t="s">
        <v>166</v>
      </c>
    </row>
    <row r="106" ht="15.75" customHeight="1">
      <c r="A106" s="1">
        <v>121003.0</v>
      </c>
      <c r="B106" s="1">
        <v>342012.0</v>
      </c>
      <c r="C106" s="1" t="str">
        <f t="shared" si="1"/>
        <v>121003342012</v>
      </c>
      <c r="D106" s="1" t="s">
        <v>166</v>
      </c>
    </row>
    <row r="107" ht="15.75" customHeight="1">
      <c r="A107" s="1">
        <v>121003.0</v>
      </c>
      <c r="B107" s="1">
        <v>334001.0</v>
      </c>
      <c r="C107" s="1" t="str">
        <f t="shared" si="1"/>
        <v>121003334001</v>
      </c>
      <c r="D107" s="1" t="s">
        <v>166</v>
      </c>
    </row>
    <row r="108" ht="15.75" customHeight="1">
      <c r="A108" s="1">
        <v>121003.0</v>
      </c>
      <c r="B108" s="1">
        <v>302031.0</v>
      </c>
      <c r="C108" s="1" t="str">
        <f t="shared" si="1"/>
        <v>121003302031</v>
      </c>
      <c r="D108" s="1" t="s">
        <v>166</v>
      </c>
    </row>
    <row r="109" ht="15.75" customHeight="1">
      <c r="A109" s="1">
        <v>121003.0</v>
      </c>
      <c r="B109" s="1">
        <v>302012.0</v>
      </c>
      <c r="C109" s="1" t="str">
        <f t="shared" si="1"/>
        <v>121003302012</v>
      </c>
      <c r="D109" s="1" t="s">
        <v>166</v>
      </c>
    </row>
    <row r="110" ht="15.75" customHeight="1">
      <c r="A110" s="1">
        <v>121003.0</v>
      </c>
      <c r="B110" s="1">
        <v>342014.0</v>
      </c>
      <c r="C110" s="1" t="str">
        <f t="shared" si="1"/>
        <v>121003342014</v>
      </c>
      <c r="D110" s="1" t="s">
        <v>166</v>
      </c>
    </row>
    <row r="111" ht="15.75" customHeight="1">
      <c r="A111" s="1">
        <v>121003.0</v>
      </c>
      <c r="B111" s="1">
        <v>324005.0</v>
      </c>
      <c r="C111" s="1" t="str">
        <f t="shared" si="1"/>
        <v>121003324005</v>
      </c>
      <c r="D111" s="1" t="s">
        <v>166</v>
      </c>
    </row>
    <row r="112" ht="15.75" customHeight="1">
      <c r="A112" s="1">
        <v>121003.0</v>
      </c>
      <c r="B112" s="1">
        <v>302001.0</v>
      </c>
      <c r="C112" s="1" t="str">
        <f t="shared" si="1"/>
        <v>121003302001</v>
      </c>
      <c r="D112" s="1" t="s">
        <v>166</v>
      </c>
    </row>
    <row r="113" ht="15.75" customHeight="1">
      <c r="A113" s="1">
        <v>121003.0</v>
      </c>
      <c r="B113" s="1">
        <v>302004.0</v>
      </c>
      <c r="C113" s="1" t="str">
        <f t="shared" si="1"/>
        <v>121003302004</v>
      </c>
      <c r="D113" s="1" t="s">
        <v>166</v>
      </c>
    </row>
    <row r="114" ht="15.75" customHeight="1">
      <c r="A114" s="1">
        <v>121003.0</v>
      </c>
      <c r="B114" s="1">
        <v>302018.0</v>
      </c>
      <c r="C114" s="1" t="str">
        <f t="shared" si="1"/>
        <v>121003302018</v>
      </c>
      <c r="D114" s="1" t="s">
        <v>166</v>
      </c>
    </row>
    <row r="115" ht="15.75" customHeight="1">
      <c r="A115" s="1">
        <v>121003.0</v>
      </c>
      <c r="B115" s="1">
        <v>302017.0</v>
      </c>
      <c r="C115" s="1" t="str">
        <f t="shared" si="1"/>
        <v>121003302017</v>
      </c>
      <c r="D115" s="1" t="s">
        <v>166</v>
      </c>
    </row>
    <row r="116" ht="15.75" customHeight="1">
      <c r="A116" s="1">
        <v>121003.0</v>
      </c>
      <c r="B116" s="1">
        <v>324008.0</v>
      </c>
      <c r="C116" s="1" t="str">
        <f t="shared" si="1"/>
        <v>121003324008</v>
      </c>
      <c r="D116" s="1" t="s">
        <v>166</v>
      </c>
    </row>
    <row r="117" ht="15.75" customHeight="1">
      <c r="A117" s="1">
        <v>121003.0</v>
      </c>
      <c r="B117" s="1">
        <v>302020.0</v>
      </c>
      <c r="C117" s="1" t="str">
        <f t="shared" si="1"/>
        <v>121003302020</v>
      </c>
      <c r="D117" s="1" t="s">
        <v>166</v>
      </c>
    </row>
    <row r="118" ht="15.75" customHeight="1">
      <c r="A118" s="1">
        <v>121003.0</v>
      </c>
      <c r="B118" s="1">
        <v>302018.0</v>
      </c>
      <c r="C118" s="1" t="str">
        <f t="shared" si="1"/>
        <v>121003302018</v>
      </c>
      <c r="D118" s="1" t="s">
        <v>166</v>
      </c>
    </row>
    <row r="119" ht="15.75" customHeight="1">
      <c r="A119" s="1">
        <v>121003.0</v>
      </c>
      <c r="B119" s="1">
        <v>302017.0</v>
      </c>
      <c r="C119" s="1" t="str">
        <f t="shared" si="1"/>
        <v>121003302017</v>
      </c>
      <c r="D119" s="1" t="s">
        <v>166</v>
      </c>
    </row>
    <row r="120" ht="15.75" customHeight="1">
      <c r="A120" s="1">
        <v>121003.0</v>
      </c>
      <c r="B120" s="1">
        <v>302012.0</v>
      </c>
      <c r="C120" s="1" t="str">
        <f t="shared" si="1"/>
        <v>121003302012</v>
      </c>
      <c r="D120" s="1" t="s">
        <v>166</v>
      </c>
    </row>
    <row r="121" ht="15.75" customHeight="1">
      <c r="A121" s="1">
        <v>121003.0</v>
      </c>
      <c r="B121" s="1">
        <v>325207.0</v>
      </c>
      <c r="C121" s="1" t="str">
        <f t="shared" si="1"/>
        <v>121003325207</v>
      </c>
      <c r="D121" s="1" t="s">
        <v>166</v>
      </c>
    </row>
    <row r="122" ht="15.75" customHeight="1">
      <c r="A122" s="1">
        <v>121003.0</v>
      </c>
      <c r="B122" s="1">
        <v>303702.0</v>
      </c>
      <c r="C122" s="1" t="str">
        <f t="shared" si="1"/>
        <v>121003303702</v>
      </c>
      <c r="D122" s="1" t="s">
        <v>166</v>
      </c>
    </row>
    <row r="123" ht="15.75" customHeight="1">
      <c r="A123" s="1">
        <v>121003.0</v>
      </c>
      <c r="B123" s="1">
        <v>313301.0</v>
      </c>
      <c r="C123" s="1" t="str">
        <f t="shared" si="1"/>
        <v>121003313301</v>
      </c>
      <c r="D123" s="1" t="s">
        <v>166</v>
      </c>
    </row>
    <row r="124" ht="15.75" customHeight="1">
      <c r="A124" s="1">
        <v>121003.0</v>
      </c>
      <c r="B124" s="1">
        <v>173212.0</v>
      </c>
      <c r="C124" s="1" t="str">
        <f t="shared" si="1"/>
        <v>121003173212</v>
      </c>
      <c r="D124" s="1" t="s">
        <v>167</v>
      </c>
    </row>
    <row r="125" ht="15.75" customHeight="1">
      <c r="A125" s="1">
        <v>121003.0</v>
      </c>
      <c r="B125" s="1">
        <v>302020.0</v>
      </c>
      <c r="C125" s="1" t="str">
        <f t="shared" si="1"/>
        <v>121003302020</v>
      </c>
      <c r="D125" s="1" t="s">
        <v>166</v>
      </c>
    </row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15.0"/>
    <col customWidth="1" min="3" max="3" width="15.29"/>
    <col customWidth="1" min="4" max="4" width="19.0"/>
    <col customWidth="1" min="5" max="5" width="17.43"/>
    <col customWidth="1" min="6" max="6" width="15.86"/>
    <col customWidth="1" min="7" max="7" width="5.43"/>
    <col customWidth="1" min="8" max="8" width="23.57"/>
    <col customWidth="1" min="9" max="9" width="18.86"/>
    <col customWidth="1" min="10" max="27" width="8.71"/>
  </cols>
  <sheetData>
    <row r="1">
      <c r="A1" s="2" t="s">
        <v>5</v>
      </c>
      <c r="B1" s="2" t="s">
        <v>168</v>
      </c>
      <c r="C1" s="11" t="s">
        <v>169</v>
      </c>
      <c r="D1" s="2" t="s">
        <v>162</v>
      </c>
      <c r="E1" s="2" t="s">
        <v>163</v>
      </c>
      <c r="F1" s="2" t="s">
        <v>170</v>
      </c>
      <c r="G1" s="2" t="s">
        <v>148</v>
      </c>
      <c r="H1" s="2" t="s">
        <v>149</v>
      </c>
      <c r="I1" s="11" t="s">
        <v>171</v>
      </c>
    </row>
    <row r="2">
      <c r="A2" s="1" t="s">
        <v>139</v>
      </c>
      <c r="B2" s="1" t="s">
        <v>172</v>
      </c>
      <c r="C2" s="12">
        <v>1.3</v>
      </c>
      <c r="D2" s="1">
        <v>121003.0</v>
      </c>
      <c r="E2" s="1" t="s">
        <v>173</v>
      </c>
      <c r="F2" s="1" t="str">
        <f t="shared" ref="F2:F125" si="1">CONCATENATE(D2,E2)</f>
        <v>121003507101</v>
      </c>
      <c r="G2" s="1" t="s">
        <v>165</v>
      </c>
      <c r="H2" s="1" t="s">
        <v>174</v>
      </c>
      <c r="I2" s="12">
        <v>135.0</v>
      </c>
    </row>
    <row r="3">
      <c r="A3" s="1" t="s">
        <v>136</v>
      </c>
      <c r="B3" s="1" t="s">
        <v>175</v>
      </c>
      <c r="C3" s="12">
        <v>1.0</v>
      </c>
      <c r="D3" s="1">
        <v>121003.0</v>
      </c>
      <c r="E3" s="1" t="s">
        <v>176</v>
      </c>
      <c r="F3" s="1" t="str">
        <f t="shared" si="1"/>
        <v>121003486886</v>
      </c>
      <c r="G3" s="1" t="s">
        <v>165</v>
      </c>
      <c r="H3" s="1" t="s">
        <v>174</v>
      </c>
      <c r="I3" s="12">
        <v>90.2</v>
      </c>
    </row>
    <row r="4">
      <c r="A4" s="1" t="s">
        <v>133</v>
      </c>
      <c r="B4" s="1" t="s">
        <v>177</v>
      </c>
      <c r="C4" s="12">
        <v>2.5</v>
      </c>
      <c r="D4" s="1">
        <v>121003.0</v>
      </c>
      <c r="E4" s="1" t="s">
        <v>178</v>
      </c>
      <c r="F4" s="1" t="str">
        <f t="shared" si="1"/>
        <v>121003532484</v>
      </c>
      <c r="G4" s="1" t="s">
        <v>165</v>
      </c>
      <c r="H4" s="1" t="s">
        <v>174</v>
      </c>
      <c r="I4" s="12">
        <v>224.6</v>
      </c>
    </row>
    <row r="5">
      <c r="A5" s="1" t="s">
        <v>131</v>
      </c>
      <c r="B5" s="1" t="s">
        <v>179</v>
      </c>
      <c r="C5" s="12">
        <v>1.0</v>
      </c>
      <c r="D5" s="1">
        <v>121003.0</v>
      </c>
      <c r="E5" s="1" t="s">
        <v>180</v>
      </c>
      <c r="F5" s="1" t="str">
        <f t="shared" si="1"/>
        <v>121003143001</v>
      </c>
      <c r="G5" s="1" t="s">
        <v>166</v>
      </c>
      <c r="H5" s="1" t="s">
        <v>174</v>
      </c>
      <c r="I5" s="12">
        <v>61.3</v>
      </c>
    </row>
    <row r="6">
      <c r="A6" s="1" t="s">
        <v>111</v>
      </c>
      <c r="B6" s="1" t="s">
        <v>181</v>
      </c>
      <c r="C6" s="12">
        <v>0.15</v>
      </c>
      <c r="D6" s="1">
        <v>121003.0</v>
      </c>
      <c r="E6" s="1" t="s">
        <v>182</v>
      </c>
      <c r="F6" s="1" t="str">
        <f t="shared" si="1"/>
        <v>121003515591</v>
      </c>
      <c r="G6" s="1" t="s">
        <v>165</v>
      </c>
      <c r="H6" s="1" t="s">
        <v>174</v>
      </c>
      <c r="I6" s="12">
        <v>45.4</v>
      </c>
    </row>
    <row r="7">
      <c r="A7" s="1" t="s">
        <v>123</v>
      </c>
      <c r="B7" s="1" t="s">
        <v>183</v>
      </c>
      <c r="C7" s="12">
        <v>0.15</v>
      </c>
      <c r="D7" s="1">
        <v>121003.0</v>
      </c>
      <c r="E7" s="1" t="s">
        <v>184</v>
      </c>
      <c r="F7" s="1" t="str">
        <f t="shared" si="1"/>
        <v>121003326502</v>
      </c>
      <c r="G7" s="1" t="s">
        <v>165</v>
      </c>
      <c r="H7" s="1" t="s">
        <v>174</v>
      </c>
      <c r="I7" s="12">
        <v>45.4</v>
      </c>
    </row>
    <row r="8">
      <c r="A8" s="1" t="s">
        <v>114</v>
      </c>
      <c r="B8" s="1" t="s">
        <v>185</v>
      </c>
      <c r="C8" s="12">
        <v>1.0</v>
      </c>
      <c r="D8" s="1">
        <v>121003.0</v>
      </c>
      <c r="E8" s="1" t="s">
        <v>186</v>
      </c>
      <c r="F8" s="1" t="str">
        <f t="shared" si="1"/>
        <v>121003208019</v>
      </c>
      <c r="G8" s="1" t="s">
        <v>166</v>
      </c>
      <c r="H8" s="1" t="s">
        <v>174</v>
      </c>
      <c r="I8" s="12">
        <v>61.3</v>
      </c>
    </row>
    <row r="9">
      <c r="A9" s="1" t="s">
        <v>109</v>
      </c>
      <c r="B9" s="1" t="s">
        <v>187</v>
      </c>
      <c r="C9" s="12">
        <v>1.15</v>
      </c>
      <c r="D9" s="1">
        <v>121003.0</v>
      </c>
      <c r="E9" s="1" t="s">
        <v>188</v>
      </c>
      <c r="F9" s="1" t="str">
        <f t="shared" si="1"/>
        <v>121003140301</v>
      </c>
      <c r="G9" s="1" t="s">
        <v>166</v>
      </c>
      <c r="H9" s="1" t="s">
        <v>174</v>
      </c>
      <c r="I9" s="12">
        <v>89.6</v>
      </c>
    </row>
    <row r="10">
      <c r="A10" s="1" t="s">
        <v>107</v>
      </c>
      <c r="B10" s="1" t="s">
        <v>189</v>
      </c>
      <c r="C10" s="12">
        <v>0.5</v>
      </c>
      <c r="D10" s="1">
        <v>121003.0</v>
      </c>
      <c r="E10" s="1" t="s">
        <v>190</v>
      </c>
      <c r="F10" s="1" t="str">
        <f t="shared" si="1"/>
        <v>121003396001</v>
      </c>
      <c r="G10" s="1" t="s">
        <v>165</v>
      </c>
      <c r="H10" s="1" t="s">
        <v>174</v>
      </c>
      <c r="I10" s="12">
        <v>45.4</v>
      </c>
    </row>
    <row r="11">
      <c r="A11" s="1" t="s">
        <v>105</v>
      </c>
      <c r="B11" s="1" t="s">
        <v>191</v>
      </c>
      <c r="C11" s="12">
        <v>0.5</v>
      </c>
      <c r="D11" s="1">
        <v>121003.0</v>
      </c>
      <c r="E11" s="1" t="s">
        <v>192</v>
      </c>
      <c r="F11" s="1" t="str">
        <f t="shared" si="1"/>
        <v>121003711106</v>
      </c>
      <c r="G11" s="1" t="s">
        <v>165</v>
      </c>
      <c r="H11" s="1" t="s">
        <v>174</v>
      </c>
      <c r="I11" s="12">
        <v>45.4</v>
      </c>
    </row>
    <row r="12">
      <c r="A12" s="1" t="s">
        <v>98</v>
      </c>
      <c r="B12" s="1" t="s">
        <v>193</v>
      </c>
      <c r="C12" s="12">
        <v>0.79</v>
      </c>
      <c r="D12" s="1">
        <v>121003.0</v>
      </c>
      <c r="E12" s="1" t="s">
        <v>194</v>
      </c>
      <c r="F12" s="1" t="str">
        <f t="shared" si="1"/>
        <v>121003284001</v>
      </c>
      <c r="G12" s="1" t="s">
        <v>166</v>
      </c>
      <c r="H12" s="1" t="s">
        <v>174</v>
      </c>
      <c r="I12" s="12">
        <v>61.3</v>
      </c>
    </row>
    <row r="13">
      <c r="A13" s="1" t="s">
        <v>95</v>
      </c>
      <c r="B13" s="1" t="s">
        <v>195</v>
      </c>
      <c r="C13" s="12">
        <v>0.72</v>
      </c>
      <c r="D13" s="1">
        <v>121003.0</v>
      </c>
      <c r="E13" s="1" t="s">
        <v>196</v>
      </c>
      <c r="F13" s="1" t="str">
        <f t="shared" si="1"/>
        <v>121003441601</v>
      </c>
      <c r="G13" s="1" t="s">
        <v>165</v>
      </c>
      <c r="H13" s="1" t="s">
        <v>174</v>
      </c>
      <c r="I13" s="12">
        <v>90.2</v>
      </c>
    </row>
    <row r="14">
      <c r="A14" s="1" t="s">
        <v>94</v>
      </c>
      <c r="B14" s="1" t="s">
        <v>197</v>
      </c>
      <c r="C14" s="12">
        <v>1.08</v>
      </c>
      <c r="D14" s="1">
        <v>121003.0</v>
      </c>
      <c r="E14" s="1" t="s">
        <v>198</v>
      </c>
      <c r="F14" s="1" t="str">
        <f t="shared" si="1"/>
        <v>121003248006</v>
      </c>
      <c r="G14" s="1" t="s">
        <v>166</v>
      </c>
      <c r="H14" s="1" t="s">
        <v>174</v>
      </c>
      <c r="I14" s="12">
        <v>89.6</v>
      </c>
    </row>
    <row r="15">
      <c r="A15" s="1" t="s">
        <v>93</v>
      </c>
      <c r="B15" s="1" t="s">
        <v>199</v>
      </c>
      <c r="C15" s="12">
        <v>1.0</v>
      </c>
      <c r="D15" s="1">
        <v>121003.0</v>
      </c>
      <c r="E15" s="1" t="s">
        <v>200</v>
      </c>
      <c r="F15" s="1" t="str">
        <f t="shared" si="1"/>
        <v>121003485001</v>
      </c>
      <c r="G15" s="1" t="s">
        <v>165</v>
      </c>
      <c r="H15" s="1" t="s">
        <v>174</v>
      </c>
      <c r="I15" s="12">
        <v>90.2</v>
      </c>
    </row>
    <row r="16">
      <c r="A16" s="1" t="s">
        <v>96</v>
      </c>
      <c r="B16" s="1" t="s">
        <v>201</v>
      </c>
      <c r="C16" s="12">
        <v>0.15</v>
      </c>
      <c r="D16" s="1">
        <v>121003.0</v>
      </c>
      <c r="E16" s="1" t="s">
        <v>202</v>
      </c>
      <c r="F16" s="1" t="str">
        <f t="shared" si="1"/>
        <v>121003845438</v>
      </c>
      <c r="G16" s="1" t="s">
        <v>165</v>
      </c>
      <c r="H16" s="1" t="s">
        <v>174</v>
      </c>
      <c r="I16" s="12">
        <v>45.4</v>
      </c>
    </row>
    <row r="17">
      <c r="A17" s="1" t="s">
        <v>89</v>
      </c>
      <c r="B17" s="1" t="s">
        <v>203</v>
      </c>
      <c r="C17" s="12">
        <v>1.28</v>
      </c>
      <c r="D17" s="1">
        <v>121003.0</v>
      </c>
      <c r="E17" s="1" t="s">
        <v>204</v>
      </c>
      <c r="F17" s="1" t="str">
        <f t="shared" si="1"/>
        <v>121003463106</v>
      </c>
      <c r="G17" s="1" t="s">
        <v>165</v>
      </c>
      <c r="H17" s="1" t="s">
        <v>174</v>
      </c>
      <c r="I17" s="12">
        <v>135.0</v>
      </c>
    </row>
    <row r="18">
      <c r="A18" s="1" t="s">
        <v>88</v>
      </c>
      <c r="B18" s="1" t="s">
        <v>205</v>
      </c>
      <c r="C18" s="12">
        <v>0.5</v>
      </c>
      <c r="D18" s="1">
        <v>121003.0</v>
      </c>
      <c r="E18" s="1" t="s">
        <v>188</v>
      </c>
      <c r="F18" s="1" t="str">
        <f t="shared" si="1"/>
        <v>121003140301</v>
      </c>
      <c r="G18" s="1" t="s">
        <v>166</v>
      </c>
      <c r="H18" s="1" t="s">
        <v>174</v>
      </c>
      <c r="I18" s="12">
        <v>33.0</v>
      </c>
    </row>
    <row r="19">
      <c r="A19" s="1" t="s">
        <v>87</v>
      </c>
      <c r="B19" s="1" t="s">
        <v>206</v>
      </c>
      <c r="C19" s="12">
        <v>0.79</v>
      </c>
      <c r="D19" s="1">
        <v>121003.0</v>
      </c>
      <c r="E19" s="1" t="s">
        <v>207</v>
      </c>
      <c r="F19" s="1" t="str">
        <f t="shared" si="1"/>
        <v>121003495671</v>
      </c>
      <c r="G19" s="1" t="s">
        <v>165</v>
      </c>
      <c r="H19" s="1" t="s">
        <v>174</v>
      </c>
      <c r="I19" s="12">
        <v>90.2</v>
      </c>
    </row>
    <row r="20">
      <c r="A20" s="1" t="s">
        <v>85</v>
      </c>
      <c r="B20" s="1" t="s">
        <v>208</v>
      </c>
      <c r="C20" s="12">
        <v>0.2</v>
      </c>
      <c r="D20" s="1">
        <v>121003.0</v>
      </c>
      <c r="E20" s="1" t="s">
        <v>209</v>
      </c>
      <c r="F20" s="1" t="str">
        <f t="shared" si="1"/>
        <v>121003673002</v>
      </c>
      <c r="G20" s="1" t="s">
        <v>167</v>
      </c>
      <c r="H20" s="1" t="s">
        <v>210</v>
      </c>
      <c r="I20" s="12">
        <v>107.3</v>
      </c>
    </row>
    <row r="21" ht="15.75" customHeight="1">
      <c r="A21" s="1" t="s">
        <v>83</v>
      </c>
      <c r="B21" s="1" t="s">
        <v>211</v>
      </c>
      <c r="C21" s="12">
        <v>0.79</v>
      </c>
      <c r="D21" s="1">
        <v>121003.0</v>
      </c>
      <c r="E21" s="1" t="s">
        <v>212</v>
      </c>
      <c r="F21" s="1" t="str">
        <f t="shared" si="1"/>
        <v>121003208002</v>
      </c>
      <c r="G21" s="1" t="s">
        <v>166</v>
      </c>
      <c r="H21" s="1" t="s">
        <v>174</v>
      </c>
      <c r="I21" s="12">
        <v>61.3</v>
      </c>
    </row>
    <row r="22" ht="15.75" customHeight="1">
      <c r="A22" s="1" t="s">
        <v>82</v>
      </c>
      <c r="B22" s="1" t="s">
        <v>213</v>
      </c>
      <c r="C22" s="12">
        <v>0.86</v>
      </c>
      <c r="D22" s="1">
        <v>121003.0</v>
      </c>
      <c r="E22" s="1" t="s">
        <v>214</v>
      </c>
      <c r="F22" s="1" t="str">
        <f t="shared" si="1"/>
        <v>121003416010</v>
      </c>
      <c r="G22" s="1" t="s">
        <v>165</v>
      </c>
      <c r="H22" s="1" t="s">
        <v>174</v>
      </c>
      <c r="I22" s="12">
        <v>90.2</v>
      </c>
    </row>
    <row r="23" ht="15.75" customHeight="1">
      <c r="A23" s="1" t="s">
        <v>80</v>
      </c>
      <c r="B23" s="1" t="s">
        <v>215</v>
      </c>
      <c r="C23" s="12">
        <v>1.2</v>
      </c>
      <c r="D23" s="1">
        <v>121003.0</v>
      </c>
      <c r="E23" s="1" t="s">
        <v>216</v>
      </c>
      <c r="F23" s="1" t="str">
        <f t="shared" si="1"/>
        <v>121003226010</v>
      </c>
      <c r="G23" s="1" t="s">
        <v>166</v>
      </c>
      <c r="H23" s="1" t="s">
        <v>174</v>
      </c>
      <c r="I23" s="12">
        <v>89.6</v>
      </c>
    </row>
    <row r="24" ht="15.75" customHeight="1">
      <c r="A24" s="1" t="s">
        <v>91</v>
      </c>
      <c r="B24" s="1" t="s">
        <v>217</v>
      </c>
      <c r="C24" s="12">
        <v>0.7</v>
      </c>
      <c r="D24" s="1">
        <v>121003.0</v>
      </c>
      <c r="E24" s="1" t="s">
        <v>218</v>
      </c>
      <c r="F24" s="1" t="str">
        <f t="shared" si="1"/>
        <v>121003400705</v>
      </c>
      <c r="G24" s="1" t="s">
        <v>165</v>
      </c>
      <c r="H24" s="1" t="s">
        <v>210</v>
      </c>
      <c r="I24" s="12">
        <v>172.8</v>
      </c>
    </row>
    <row r="25" ht="15.75" customHeight="1">
      <c r="A25" s="1" t="s">
        <v>46</v>
      </c>
      <c r="B25" s="1" t="s">
        <v>219</v>
      </c>
      <c r="C25" s="12">
        <v>0.6</v>
      </c>
      <c r="D25" s="1">
        <v>121003.0</v>
      </c>
      <c r="E25" s="1" t="s">
        <v>220</v>
      </c>
      <c r="F25" s="1" t="str">
        <f t="shared" si="1"/>
        <v>121003262405</v>
      </c>
      <c r="G25" s="1" t="s">
        <v>166</v>
      </c>
      <c r="H25" s="1" t="s">
        <v>210</v>
      </c>
      <c r="I25" s="12">
        <v>102.3</v>
      </c>
    </row>
    <row r="26" ht="15.75" customHeight="1">
      <c r="A26" s="1" t="s">
        <v>39</v>
      </c>
      <c r="B26" s="1" t="s">
        <v>221</v>
      </c>
      <c r="C26" s="12">
        <v>0.99</v>
      </c>
      <c r="D26" s="1">
        <v>121003.0</v>
      </c>
      <c r="E26" s="1" t="s">
        <v>222</v>
      </c>
      <c r="F26" s="1" t="str">
        <f t="shared" si="1"/>
        <v>121003394210</v>
      </c>
      <c r="G26" s="1" t="s">
        <v>165</v>
      </c>
      <c r="H26" s="1" t="s">
        <v>210</v>
      </c>
      <c r="I26" s="12">
        <v>172.8</v>
      </c>
    </row>
    <row r="27" ht="15.75" customHeight="1">
      <c r="A27" s="1" t="s">
        <v>36</v>
      </c>
      <c r="B27" s="1" t="s">
        <v>223</v>
      </c>
      <c r="C27" s="12">
        <v>0.7</v>
      </c>
      <c r="D27" s="1">
        <v>121003.0</v>
      </c>
      <c r="E27" s="1" t="s">
        <v>224</v>
      </c>
      <c r="F27" s="1" t="str">
        <f t="shared" si="1"/>
        <v>121003411014</v>
      </c>
      <c r="G27" s="1" t="s">
        <v>165</v>
      </c>
      <c r="H27" s="1" t="s">
        <v>210</v>
      </c>
      <c r="I27" s="12">
        <v>172.8</v>
      </c>
    </row>
    <row r="28" ht="15.75" customHeight="1">
      <c r="A28" s="1" t="s">
        <v>35</v>
      </c>
      <c r="B28" s="1" t="s">
        <v>225</v>
      </c>
      <c r="C28" s="12">
        <v>0.8</v>
      </c>
      <c r="D28" s="1">
        <v>121003.0</v>
      </c>
      <c r="E28" s="1" t="s">
        <v>226</v>
      </c>
      <c r="F28" s="1" t="str">
        <f t="shared" si="1"/>
        <v>121003783301</v>
      </c>
      <c r="G28" s="1" t="s">
        <v>167</v>
      </c>
      <c r="H28" s="1" t="s">
        <v>210</v>
      </c>
      <c r="I28" s="12">
        <v>213.5</v>
      </c>
    </row>
    <row r="29" ht="15.75" customHeight="1">
      <c r="A29" s="1" t="s">
        <v>30</v>
      </c>
      <c r="B29" s="1" t="s">
        <v>227</v>
      </c>
      <c r="C29" s="12">
        <v>1.2</v>
      </c>
      <c r="D29" s="1">
        <v>121003.0</v>
      </c>
      <c r="E29" s="1" t="s">
        <v>228</v>
      </c>
      <c r="F29" s="1" t="str">
        <f t="shared" si="1"/>
        <v>121003486661</v>
      </c>
      <c r="G29" s="1" t="s">
        <v>165</v>
      </c>
      <c r="H29" s="1" t="s">
        <v>210</v>
      </c>
      <c r="I29" s="12">
        <v>258.9</v>
      </c>
    </row>
    <row r="30" ht="15.75" customHeight="1">
      <c r="A30" s="1" t="s">
        <v>37</v>
      </c>
      <c r="B30" s="1" t="s">
        <v>229</v>
      </c>
      <c r="C30" s="12">
        <v>1.3</v>
      </c>
      <c r="D30" s="1">
        <v>121003.0</v>
      </c>
      <c r="E30" s="1" t="s">
        <v>230</v>
      </c>
      <c r="F30" s="1" t="str">
        <f t="shared" si="1"/>
        <v>121003244001</v>
      </c>
      <c r="G30" s="1" t="s">
        <v>166</v>
      </c>
      <c r="H30" s="1" t="s">
        <v>210</v>
      </c>
      <c r="I30" s="12">
        <v>151.1</v>
      </c>
    </row>
    <row r="31" ht="15.75" customHeight="1">
      <c r="A31" s="1" t="s">
        <v>21</v>
      </c>
      <c r="B31" s="1" t="s">
        <v>231</v>
      </c>
      <c r="C31" s="12">
        <v>0.7</v>
      </c>
      <c r="D31" s="1">
        <v>121003.0</v>
      </c>
      <c r="E31" s="1" t="s">
        <v>232</v>
      </c>
      <c r="F31" s="1" t="str">
        <f t="shared" si="1"/>
        <v>121003492001</v>
      </c>
      <c r="G31" s="1" t="s">
        <v>165</v>
      </c>
      <c r="H31" s="1" t="s">
        <v>210</v>
      </c>
      <c r="I31" s="12">
        <v>172.8</v>
      </c>
    </row>
    <row r="32" ht="15.75" customHeight="1">
      <c r="A32" s="1" t="s">
        <v>20</v>
      </c>
      <c r="B32" s="1" t="s">
        <v>233</v>
      </c>
      <c r="C32" s="12">
        <v>1.6</v>
      </c>
      <c r="D32" s="1">
        <v>121003.0</v>
      </c>
      <c r="E32" s="1" t="s">
        <v>234</v>
      </c>
      <c r="F32" s="1" t="str">
        <f t="shared" si="1"/>
        <v>121003517128</v>
      </c>
      <c r="G32" s="1" t="s">
        <v>165</v>
      </c>
      <c r="H32" s="1" t="s">
        <v>210</v>
      </c>
      <c r="I32" s="12">
        <v>345.0</v>
      </c>
    </row>
    <row r="33" ht="15.75" customHeight="1">
      <c r="A33" s="1" t="s">
        <v>57</v>
      </c>
      <c r="B33" s="1" t="s">
        <v>235</v>
      </c>
      <c r="C33" s="12">
        <v>1.13</v>
      </c>
      <c r="D33" s="1">
        <v>121003.0</v>
      </c>
      <c r="E33" s="1" t="s">
        <v>236</v>
      </c>
      <c r="F33" s="1" t="str">
        <f t="shared" si="1"/>
        <v>121003562110</v>
      </c>
      <c r="G33" s="1" t="s">
        <v>165</v>
      </c>
      <c r="H33" s="1" t="s">
        <v>210</v>
      </c>
      <c r="I33" s="12">
        <v>258.9</v>
      </c>
    </row>
    <row r="34" ht="15.75" customHeight="1">
      <c r="A34" s="1" t="s">
        <v>67</v>
      </c>
      <c r="B34" s="1" t="s">
        <v>237</v>
      </c>
      <c r="C34" s="12">
        <v>0.6</v>
      </c>
      <c r="D34" s="1">
        <v>121003.0</v>
      </c>
      <c r="E34" s="1" t="s">
        <v>238</v>
      </c>
      <c r="F34" s="1" t="str">
        <f t="shared" si="1"/>
        <v>121003831006</v>
      </c>
      <c r="G34" s="1" t="s">
        <v>165</v>
      </c>
      <c r="H34" s="1" t="s">
        <v>210</v>
      </c>
      <c r="I34" s="12">
        <v>172.8</v>
      </c>
    </row>
    <row r="35" ht="15.75" customHeight="1">
      <c r="A35" s="1" t="s">
        <v>142</v>
      </c>
      <c r="B35" s="1" t="s">
        <v>239</v>
      </c>
      <c r="C35" s="12">
        <v>2.92</v>
      </c>
      <c r="D35" s="1">
        <v>121003.0</v>
      </c>
      <c r="E35" s="1" t="s">
        <v>240</v>
      </c>
      <c r="F35" s="1" t="str">
        <f t="shared" si="1"/>
        <v>121003140604</v>
      </c>
      <c r="G35" s="1" t="s">
        <v>166</v>
      </c>
      <c r="H35" s="1" t="s">
        <v>174</v>
      </c>
      <c r="I35" s="12">
        <v>174.5</v>
      </c>
    </row>
    <row r="36" ht="15.75" customHeight="1">
      <c r="A36" s="1" t="s">
        <v>141</v>
      </c>
      <c r="B36" s="1" t="s">
        <v>241</v>
      </c>
      <c r="C36" s="12">
        <v>0.68</v>
      </c>
      <c r="D36" s="1">
        <v>121003.0</v>
      </c>
      <c r="E36" s="1" t="s">
        <v>242</v>
      </c>
      <c r="F36" s="1" t="str">
        <f t="shared" si="1"/>
        <v>121003723146</v>
      </c>
      <c r="G36" s="1" t="s">
        <v>165</v>
      </c>
      <c r="H36" s="1" t="s">
        <v>174</v>
      </c>
      <c r="I36" s="12">
        <v>90.2</v>
      </c>
    </row>
    <row r="37" ht="15.75" customHeight="1">
      <c r="A37" s="1" t="s">
        <v>140</v>
      </c>
      <c r="B37" s="1" t="s">
        <v>243</v>
      </c>
      <c r="C37" s="12">
        <v>0.71</v>
      </c>
      <c r="D37" s="1">
        <v>121003.0</v>
      </c>
      <c r="E37" s="1" t="s">
        <v>244</v>
      </c>
      <c r="F37" s="1" t="str">
        <f t="shared" si="1"/>
        <v>121003421204</v>
      </c>
      <c r="G37" s="1" t="s">
        <v>165</v>
      </c>
      <c r="H37" s="1" t="s">
        <v>174</v>
      </c>
      <c r="I37" s="12">
        <v>90.2</v>
      </c>
    </row>
    <row r="38" ht="15.75" customHeight="1">
      <c r="A38" s="1" t="s">
        <v>138</v>
      </c>
      <c r="B38" s="1" t="s">
        <v>245</v>
      </c>
      <c r="C38" s="12">
        <v>0.78</v>
      </c>
      <c r="D38" s="1">
        <v>121003.0</v>
      </c>
      <c r="E38" s="1" t="s">
        <v>246</v>
      </c>
      <c r="F38" s="1" t="str">
        <f t="shared" si="1"/>
        <v>121003263139</v>
      </c>
      <c r="G38" s="1" t="s">
        <v>166</v>
      </c>
      <c r="H38" s="1" t="s">
        <v>174</v>
      </c>
      <c r="I38" s="12">
        <v>61.3</v>
      </c>
    </row>
    <row r="39" ht="15.75" customHeight="1">
      <c r="A39" s="1" t="s">
        <v>137</v>
      </c>
      <c r="B39" s="1" t="s">
        <v>247</v>
      </c>
      <c r="C39" s="12">
        <v>1.27</v>
      </c>
      <c r="D39" s="1">
        <v>121003.0</v>
      </c>
      <c r="E39" s="1" t="s">
        <v>248</v>
      </c>
      <c r="F39" s="1" t="str">
        <f t="shared" si="1"/>
        <v>121003743263</v>
      </c>
      <c r="G39" s="1" t="s">
        <v>165</v>
      </c>
      <c r="H39" s="1" t="s">
        <v>174</v>
      </c>
      <c r="I39" s="12">
        <v>135.0</v>
      </c>
    </row>
    <row r="40" ht="15.75" customHeight="1">
      <c r="A40" s="1" t="s">
        <v>134</v>
      </c>
      <c r="B40" s="1" t="s">
        <v>249</v>
      </c>
      <c r="C40" s="12">
        <v>0.7</v>
      </c>
      <c r="D40" s="1">
        <v>121003.0</v>
      </c>
      <c r="E40" s="1" t="s">
        <v>250</v>
      </c>
      <c r="F40" s="1" t="str">
        <f t="shared" si="1"/>
        <v>121003392150</v>
      </c>
      <c r="G40" s="1" t="s">
        <v>165</v>
      </c>
      <c r="H40" s="1" t="s">
        <v>174</v>
      </c>
      <c r="I40" s="12">
        <v>90.2</v>
      </c>
    </row>
    <row r="41" ht="15.75" customHeight="1">
      <c r="A41" s="1" t="s">
        <v>132</v>
      </c>
      <c r="B41" s="1" t="s">
        <v>251</v>
      </c>
      <c r="C41" s="12">
        <v>0.69</v>
      </c>
      <c r="D41" s="1">
        <v>121003.0</v>
      </c>
      <c r="E41" s="1" t="s">
        <v>252</v>
      </c>
      <c r="F41" s="1" t="str">
        <f t="shared" si="1"/>
        <v>121003382830</v>
      </c>
      <c r="G41" s="1" t="s">
        <v>165</v>
      </c>
      <c r="H41" s="1" t="s">
        <v>174</v>
      </c>
      <c r="I41" s="12">
        <v>90.2</v>
      </c>
    </row>
    <row r="42" ht="15.75" customHeight="1">
      <c r="A42" s="1" t="s">
        <v>129</v>
      </c>
      <c r="B42" s="1" t="s">
        <v>253</v>
      </c>
      <c r="C42" s="12">
        <v>0.68</v>
      </c>
      <c r="D42" s="1">
        <v>121003.0</v>
      </c>
      <c r="E42" s="1" t="s">
        <v>254</v>
      </c>
      <c r="F42" s="1" t="str">
        <f t="shared" si="1"/>
        <v>121003711303</v>
      </c>
      <c r="G42" s="1" t="s">
        <v>165</v>
      </c>
      <c r="H42" s="1" t="s">
        <v>174</v>
      </c>
      <c r="I42" s="12">
        <v>90.2</v>
      </c>
    </row>
    <row r="43" ht="15.75" customHeight="1">
      <c r="A43" s="1" t="s">
        <v>128</v>
      </c>
      <c r="B43" s="1" t="s">
        <v>255</v>
      </c>
      <c r="C43" s="12">
        <v>1.0</v>
      </c>
      <c r="D43" s="1">
        <v>121003.0</v>
      </c>
      <c r="E43" s="1" t="s">
        <v>256</v>
      </c>
      <c r="F43" s="1" t="str">
        <f t="shared" si="1"/>
        <v>121003283102</v>
      </c>
      <c r="G43" s="1" t="s">
        <v>166</v>
      </c>
      <c r="H43" s="1" t="s">
        <v>174</v>
      </c>
      <c r="I43" s="12">
        <v>61.3</v>
      </c>
    </row>
    <row r="44" ht="15.75" customHeight="1">
      <c r="A44" s="1" t="s">
        <v>127</v>
      </c>
      <c r="B44" s="1" t="s">
        <v>257</v>
      </c>
      <c r="C44" s="12">
        <v>1.16</v>
      </c>
      <c r="D44" s="1">
        <v>121003.0</v>
      </c>
      <c r="E44" s="1" t="s">
        <v>258</v>
      </c>
      <c r="F44" s="1" t="str">
        <f t="shared" si="1"/>
        <v>121003370201</v>
      </c>
      <c r="G44" s="1" t="s">
        <v>165</v>
      </c>
      <c r="H44" s="1" t="s">
        <v>174</v>
      </c>
      <c r="I44" s="12">
        <v>135.0</v>
      </c>
    </row>
    <row r="45" ht="15.75" customHeight="1">
      <c r="A45" s="1" t="s">
        <v>126</v>
      </c>
      <c r="B45" s="1" t="s">
        <v>259</v>
      </c>
      <c r="C45" s="12">
        <v>0.68</v>
      </c>
      <c r="D45" s="1">
        <v>121003.0</v>
      </c>
      <c r="E45" s="1" t="s">
        <v>260</v>
      </c>
      <c r="F45" s="1" t="str">
        <f t="shared" si="1"/>
        <v>121003248001</v>
      </c>
      <c r="G45" s="1" t="s">
        <v>166</v>
      </c>
      <c r="H45" s="1" t="s">
        <v>174</v>
      </c>
      <c r="I45" s="12">
        <v>61.3</v>
      </c>
    </row>
    <row r="46" ht="15.75" customHeight="1">
      <c r="A46" s="1" t="s">
        <v>125</v>
      </c>
      <c r="B46" s="1" t="s">
        <v>261</v>
      </c>
      <c r="C46" s="12">
        <v>1.08</v>
      </c>
      <c r="D46" s="1">
        <v>121003.0</v>
      </c>
      <c r="E46" s="1" t="s">
        <v>262</v>
      </c>
      <c r="F46" s="1" t="str">
        <f t="shared" si="1"/>
        <v>121003144001</v>
      </c>
      <c r="G46" s="1" t="s">
        <v>166</v>
      </c>
      <c r="H46" s="1" t="s">
        <v>174</v>
      </c>
      <c r="I46" s="12">
        <v>89.6</v>
      </c>
    </row>
    <row r="47" ht="15.75" customHeight="1">
      <c r="A47" s="1" t="s">
        <v>124</v>
      </c>
      <c r="B47" s="1" t="s">
        <v>263</v>
      </c>
      <c r="C47" s="12">
        <v>0.69</v>
      </c>
      <c r="D47" s="1">
        <v>121003.0</v>
      </c>
      <c r="E47" s="1" t="s">
        <v>264</v>
      </c>
      <c r="F47" s="1" t="str">
        <f t="shared" si="1"/>
        <v>121003403401</v>
      </c>
      <c r="G47" s="1" t="s">
        <v>165</v>
      </c>
      <c r="H47" s="1" t="s">
        <v>174</v>
      </c>
      <c r="I47" s="12">
        <v>90.2</v>
      </c>
    </row>
    <row r="48" ht="15.75" customHeight="1">
      <c r="A48" s="1" t="s">
        <v>121</v>
      </c>
      <c r="B48" s="1" t="s">
        <v>265</v>
      </c>
      <c r="C48" s="12">
        <v>1.13</v>
      </c>
      <c r="D48" s="1">
        <v>121003.0</v>
      </c>
      <c r="E48" s="1" t="s">
        <v>266</v>
      </c>
      <c r="F48" s="1" t="str">
        <f t="shared" si="1"/>
        <v>121003452001</v>
      </c>
      <c r="G48" s="1" t="s">
        <v>165</v>
      </c>
      <c r="H48" s="1" t="s">
        <v>174</v>
      </c>
      <c r="I48" s="12">
        <v>135.0</v>
      </c>
    </row>
    <row r="49" ht="15.75" customHeight="1">
      <c r="A49" s="1" t="s">
        <v>120</v>
      </c>
      <c r="B49" s="1" t="s">
        <v>267</v>
      </c>
      <c r="C49" s="12">
        <v>0.69</v>
      </c>
      <c r="D49" s="1">
        <v>121003.0</v>
      </c>
      <c r="E49" s="1" t="s">
        <v>268</v>
      </c>
      <c r="F49" s="1" t="str">
        <f t="shared" si="1"/>
        <v>121003721636</v>
      </c>
      <c r="G49" s="1" t="s">
        <v>165</v>
      </c>
      <c r="H49" s="1" t="s">
        <v>174</v>
      </c>
      <c r="I49" s="12">
        <v>90.2</v>
      </c>
    </row>
    <row r="50" ht="15.75" customHeight="1">
      <c r="A50" s="1" t="s">
        <v>122</v>
      </c>
      <c r="B50" s="1" t="s">
        <v>269</v>
      </c>
      <c r="C50" s="12">
        <v>0.68</v>
      </c>
      <c r="D50" s="1">
        <v>121003.0</v>
      </c>
      <c r="E50" s="1" t="s">
        <v>270</v>
      </c>
      <c r="F50" s="1" t="str">
        <f t="shared" si="1"/>
        <v>121003831002</v>
      </c>
      <c r="G50" s="1" t="s">
        <v>165</v>
      </c>
      <c r="H50" s="1" t="s">
        <v>174</v>
      </c>
      <c r="I50" s="12">
        <v>90.2</v>
      </c>
    </row>
    <row r="51" ht="15.75" customHeight="1">
      <c r="A51" s="1" t="s">
        <v>118</v>
      </c>
      <c r="B51" s="1" t="s">
        <v>271</v>
      </c>
      <c r="C51" s="12">
        <v>2.86</v>
      </c>
      <c r="D51" s="1">
        <v>121003.0</v>
      </c>
      <c r="E51" s="1" t="s">
        <v>272</v>
      </c>
      <c r="F51" s="1" t="str">
        <f t="shared" si="1"/>
        <v>121003226004</v>
      </c>
      <c r="G51" s="1" t="s">
        <v>166</v>
      </c>
      <c r="H51" s="1" t="s">
        <v>174</v>
      </c>
      <c r="I51" s="12">
        <v>174.5</v>
      </c>
    </row>
    <row r="52" ht="15.75" customHeight="1">
      <c r="A52" s="1" t="s">
        <v>117</v>
      </c>
      <c r="B52" s="1" t="s">
        <v>273</v>
      </c>
      <c r="C52" s="12">
        <v>1.35</v>
      </c>
      <c r="D52" s="1">
        <v>121003.0</v>
      </c>
      <c r="E52" s="1" t="s">
        <v>260</v>
      </c>
      <c r="F52" s="1" t="str">
        <f t="shared" si="1"/>
        <v>121003248001</v>
      </c>
      <c r="G52" s="1" t="s">
        <v>166</v>
      </c>
      <c r="H52" s="1" t="s">
        <v>174</v>
      </c>
      <c r="I52" s="12">
        <v>89.6</v>
      </c>
    </row>
    <row r="53" ht="15.75" customHeight="1">
      <c r="A53" s="1" t="s">
        <v>112</v>
      </c>
      <c r="B53" s="1" t="s">
        <v>274</v>
      </c>
      <c r="C53" s="12">
        <v>0.68</v>
      </c>
      <c r="D53" s="1">
        <v>121003.0</v>
      </c>
      <c r="E53" s="1" t="s">
        <v>275</v>
      </c>
      <c r="F53" s="1" t="str">
        <f t="shared" si="1"/>
        <v>121003410206</v>
      </c>
      <c r="G53" s="1" t="s">
        <v>165</v>
      </c>
      <c r="H53" s="1" t="s">
        <v>174</v>
      </c>
      <c r="I53" s="12">
        <v>90.2</v>
      </c>
    </row>
    <row r="54" ht="15.75" customHeight="1">
      <c r="A54" s="1" t="s">
        <v>110</v>
      </c>
      <c r="B54" s="1" t="s">
        <v>276</v>
      </c>
      <c r="C54" s="12">
        <v>1.64</v>
      </c>
      <c r="D54" s="1">
        <v>121003.0</v>
      </c>
      <c r="E54" s="1" t="s">
        <v>277</v>
      </c>
      <c r="F54" s="1" t="str">
        <f t="shared" si="1"/>
        <v>121003516503</v>
      </c>
      <c r="G54" s="1" t="s">
        <v>165</v>
      </c>
      <c r="H54" s="1" t="s">
        <v>174</v>
      </c>
      <c r="I54" s="12">
        <v>179.8</v>
      </c>
    </row>
    <row r="55" ht="15.75" customHeight="1">
      <c r="A55" s="1" t="s">
        <v>108</v>
      </c>
      <c r="B55" s="1" t="s">
        <v>278</v>
      </c>
      <c r="C55" s="12">
        <v>0.67</v>
      </c>
      <c r="D55" s="1">
        <v>121003.0</v>
      </c>
      <c r="E55" s="1" t="s">
        <v>279</v>
      </c>
      <c r="F55" s="1" t="str">
        <f t="shared" si="1"/>
        <v>121003742103</v>
      </c>
      <c r="G55" s="1" t="s">
        <v>165</v>
      </c>
      <c r="H55" s="1" t="s">
        <v>174</v>
      </c>
      <c r="I55" s="12">
        <v>90.2</v>
      </c>
    </row>
    <row r="56" ht="15.75" customHeight="1">
      <c r="A56" s="1" t="s">
        <v>102</v>
      </c>
      <c r="B56" s="1" t="s">
        <v>280</v>
      </c>
      <c r="C56" s="12">
        <v>2.0</v>
      </c>
      <c r="D56" s="1">
        <v>121003.0</v>
      </c>
      <c r="E56" s="1" t="s">
        <v>281</v>
      </c>
      <c r="F56" s="1" t="str">
        <f t="shared" si="1"/>
        <v>121003452018</v>
      </c>
      <c r="G56" s="1" t="s">
        <v>165</v>
      </c>
      <c r="H56" s="1" t="s">
        <v>174</v>
      </c>
      <c r="I56" s="12">
        <v>179.8</v>
      </c>
    </row>
    <row r="57" ht="15.75" customHeight="1">
      <c r="A57" s="1" t="s">
        <v>101</v>
      </c>
      <c r="B57" s="1" t="s">
        <v>282</v>
      </c>
      <c r="C57" s="12">
        <v>1.0</v>
      </c>
      <c r="D57" s="1">
        <v>121003.0</v>
      </c>
      <c r="E57" s="1" t="s">
        <v>283</v>
      </c>
      <c r="F57" s="1" t="str">
        <f t="shared" si="1"/>
        <v>121003208001</v>
      </c>
      <c r="G57" s="1" t="s">
        <v>166</v>
      </c>
      <c r="H57" s="1" t="s">
        <v>174</v>
      </c>
      <c r="I57" s="12">
        <v>61.3</v>
      </c>
    </row>
    <row r="58" ht="15.75" customHeight="1">
      <c r="A58" s="1" t="s">
        <v>70</v>
      </c>
      <c r="B58" s="1" t="s">
        <v>284</v>
      </c>
      <c r="C58" s="12">
        <v>1.5</v>
      </c>
      <c r="D58" s="1">
        <v>121003.0</v>
      </c>
      <c r="E58" s="1" t="s">
        <v>285</v>
      </c>
      <c r="F58" s="1" t="str">
        <f t="shared" si="1"/>
        <v>121003244713</v>
      </c>
      <c r="G58" s="1" t="s">
        <v>166</v>
      </c>
      <c r="H58" s="1" t="s">
        <v>174</v>
      </c>
      <c r="I58" s="12">
        <v>89.6</v>
      </c>
    </row>
    <row r="59" ht="15.75" customHeight="1">
      <c r="A59" s="1" t="s">
        <v>69</v>
      </c>
      <c r="B59" s="1" t="s">
        <v>286</v>
      </c>
      <c r="C59" s="12">
        <v>1.5</v>
      </c>
      <c r="D59" s="1">
        <v>121003.0</v>
      </c>
      <c r="E59" s="1" t="s">
        <v>287</v>
      </c>
      <c r="F59" s="1" t="str">
        <f t="shared" si="1"/>
        <v>121003580007</v>
      </c>
      <c r="G59" s="1" t="s">
        <v>165</v>
      </c>
      <c r="H59" s="1" t="s">
        <v>174</v>
      </c>
      <c r="I59" s="12">
        <v>135.0</v>
      </c>
    </row>
    <row r="60" ht="15.75" customHeight="1">
      <c r="A60" s="1" t="s">
        <v>68</v>
      </c>
      <c r="B60" s="1" t="s">
        <v>288</v>
      </c>
      <c r="C60" s="12">
        <v>3.0</v>
      </c>
      <c r="D60" s="1">
        <v>121003.0</v>
      </c>
      <c r="E60" s="1" t="s">
        <v>289</v>
      </c>
      <c r="F60" s="1" t="str">
        <f t="shared" si="1"/>
        <v>121003360005</v>
      </c>
      <c r="G60" s="1" t="s">
        <v>165</v>
      </c>
      <c r="H60" s="1" t="s">
        <v>174</v>
      </c>
      <c r="I60" s="12">
        <v>269.4</v>
      </c>
    </row>
    <row r="61" ht="15.75" customHeight="1">
      <c r="A61" s="1" t="s">
        <v>130</v>
      </c>
      <c r="B61" s="1" t="s">
        <v>290</v>
      </c>
      <c r="C61" s="12">
        <v>1.7</v>
      </c>
      <c r="D61" s="1">
        <v>121003.0</v>
      </c>
      <c r="E61" s="1" t="s">
        <v>291</v>
      </c>
      <c r="F61" s="1" t="str">
        <f t="shared" si="1"/>
        <v>121003313027</v>
      </c>
      <c r="G61" s="1" t="s">
        <v>165</v>
      </c>
      <c r="H61" s="1" t="s">
        <v>174</v>
      </c>
      <c r="I61" s="12">
        <v>179.8</v>
      </c>
    </row>
    <row r="62" ht="15.75" customHeight="1">
      <c r="A62" s="1" t="s">
        <v>106</v>
      </c>
      <c r="B62" s="1" t="s">
        <v>292</v>
      </c>
      <c r="C62" s="12">
        <v>0.79</v>
      </c>
      <c r="D62" s="1">
        <v>121003.0</v>
      </c>
      <c r="E62" s="1" t="s">
        <v>293</v>
      </c>
      <c r="F62" s="1" t="str">
        <f t="shared" si="1"/>
        <v>121003341001</v>
      </c>
      <c r="G62" s="1" t="s">
        <v>165</v>
      </c>
      <c r="H62" s="1" t="s">
        <v>174</v>
      </c>
      <c r="I62" s="12">
        <v>90.2</v>
      </c>
    </row>
    <row r="63" ht="15.75" customHeight="1">
      <c r="A63" s="1" t="s">
        <v>90</v>
      </c>
      <c r="B63" s="1" t="s">
        <v>294</v>
      </c>
      <c r="C63" s="12">
        <v>0.5</v>
      </c>
      <c r="D63" s="1">
        <v>121003.0</v>
      </c>
      <c r="E63" s="1" t="s">
        <v>295</v>
      </c>
      <c r="F63" s="1" t="str">
        <f t="shared" si="1"/>
        <v>121003332715</v>
      </c>
      <c r="G63" s="1" t="s">
        <v>165</v>
      </c>
      <c r="H63" s="1" t="s">
        <v>174</v>
      </c>
      <c r="I63" s="12">
        <v>45.4</v>
      </c>
    </row>
    <row r="64" ht="15.75" customHeight="1">
      <c r="A64" s="1" t="s">
        <v>86</v>
      </c>
      <c r="B64" s="1" t="s">
        <v>296</v>
      </c>
      <c r="C64" s="12">
        <v>0.77</v>
      </c>
      <c r="D64" s="1">
        <v>121003.0</v>
      </c>
      <c r="E64" s="1" t="s">
        <v>297</v>
      </c>
      <c r="F64" s="1" t="str">
        <f t="shared" si="1"/>
        <v>121003302031</v>
      </c>
      <c r="G64" s="1" t="s">
        <v>165</v>
      </c>
      <c r="H64" s="1" t="s">
        <v>174</v>
      </c>
      <c r="I64" s="12">
        <v>90.2</v>
      </c>
    </row>
    <row r="65" ht="15.75" customHeight="1">
      <c r="A65" s="1" t="s">
        <v>77</v>
      </c>
      <c r="B65" s="1" t="s">
        <v>298</v>
      </c>
      <c r="C65" s="12">
        <v>0.8</v>
      </c>
      <c r="D65" s="1">
        <v>121003.0</v>
      </c>
      <c r="E65" s="1" t="s">
        <v>299</v>
      </c>
      <c r="F65" s="1" t="str">
        <f t="shared" si="1"/>
        <v>121003335001</v>
      </c>
      <c r="G65" s="1" t="s">
        <v>165</v>
      </c>
      <c r="H65" s="1" t="s">
        <v>174</v>
      </c>
      <c r="I65" s="12">
        <v>90.2</v>
      </c>
    </row>
    <row r="66" ht="15.75" customHeight="1">
      <c r="A66" s="1" t="s">
        <v>65</v>
      </c>
      <c r="B66" s="1" t="s">
        <v>300</v>
      </c>
      <c r="C66" s="12">
        <v>0.76</v>
      </c>
      <c r="D66" s="1">
        <v>121003.0</v>
      </c>
      <c r="E66" s="1" t="s">
        <v>301</v>
      </c>
      <c r="F66" s="1" t="str">
        <f t="shared" si="1"/>
        <v>121003334004</v>
      </c>
      <c r="G66" s="1" t="s">
        <v>165</v>
      </c>
      <c r="H66" s="1" t="s">
        <v>174</v>
      </c>
      <c r="I66" s="12">
        <v>90.2</v>
      </c>
    </row>
    <row r="67" ht="15.75" customHeight="1">
      <c r="A67" s="1" t="s">
        <v>58</v>
      </c>
      <c r="B67" s="1" t="s">
        <v>302</v>
      </c>
      <c r="C67" s="12">
        <v>0.76</v>
      </c>
      <c r="D67" s="1">
        <v>121003.0</v>
      </c>
      <c r="E67" s="1" t="s">
        <v>303</v>
      </c>
      <c r="F67" s="1" t="str">
        <f t="shared" si="1"/>
        <v>121003321001</v>
      </c>
      <c r="G67" s="1" t="s">
        <v>165</v>
      </c>
      <c r="H67" s="1" t="s">
        <v>174</v>
      </c>
      <c r="I67" s="12">
        <v>90.2</v>
      </c>
    </row>
    <row r="68" ht="15.75" customHeight="1">
      <c r="A68" s="1" t="s">
        <v>56</v>
      </c>
      <c r="B68" s="1" t="s">
        <v>304</v>
      </c>
      <c r="C68" s="12">
        <v>0.6</v>
      </c>
      <c r="D68" s="1">
        <v>121003.0</v>
      </c>
      <c r="E68" s="1" t="s">
        <v>305</v>
      </c>
      <c r="F68" s="1" t="str">
        <f t="shared" si="1"/>
        <v>121003324001</v>
      </c>
      <c r="G68" s="1" t="s">
        <v>165</v>
      </c>
      <c r="H68" s="1" t="s">
        <v>174</v>
      </c>
      <c r="I68" s="12">
        <v>90.2</v>
      </c>
    </row>
    <row r="69" ht="15.75" customHeight="1">
      <c r="A69" s="1" t="s">
        <v>53</v>
      </c>
      <c r="B69" s="1" t="s">
        <v>306</v>
      </c>
      <c r="C69" s="12">
        <v>0.59</v>
      </c>
      <c r="D69" s="1">
        <v>121003.0</v>
      </c>
      <c r="E69" s="1" t="s">
        <v>307</v>
      </c>
      <c r="F69" s="1" t="str">
        <f t="shared" si="1"/>
        <v>121003321608</v>
      </c>
      <c r="G69" s="1" t="s">
        <v>165</v>
      </c>
      <c r="H69" s="1" t="s">
        <v>174</v>
      </c>
      <c r="I69" s="12">
        <v>90.2</v>
      </c>
    </row>
    <row r="70" ht="15.75" customHeight="1">
      <c r="A70" s="1" t="s">
        <v>52</v>
      </c>
      <c r="B70" s="1" t="s">
        <v>308</v>
      </c>
      <c r="C70" s="12">
        <v>0.8</v>
      </c>
      <c r="D70" s="1">
        <v>121003.0</v>
      </c>
      <c r="E70" s="1" t="s">
        <v>309</v>
      </c>
      <c r="F70" s="1" t="str">
        <f t="shared" si="1"/>
        <v>121003302002</v>
      </c>
      <c r="G70" s="1" t="s">
        <v>165</v>
      </c>
      <c r="H70" s="1" t="s">
        <v>174</v>
      </c>
      <c r="I70" s="12">
        <v>90.2</v>
      </c>
    </row>
    <row r="71" ht="15.75" customHeight="1">
      <c r="A71" s="1" t="s">
        <v>49</v>
      </c>
      <c r="B71" s="1" t="s">
        <v>310</v>
      </c>
      <c r="C71" s="12">
        <v>0.5</v>
      </c>
      <c r="D71" s="1">
        <v>121003.0</v>
      </c>
      <c r="E71" s="1" t="s">
        <v>311</v>
      </c>
      <c r="F71" s="1" t="str">
        <f t="shared" si="1"/>
        <v>121003311011</v>
      </c>
      <c r="G71" s="1" t="s">
        <v>165</v>
      </c>
      <c r="H71" s="1" t="s">
        <v>210</v>
      </c>
      <c r="I71" s="12">
        <v>86.7</v>
      </c>
    </row>
    <row r="72" ht="15.75" customHeight="1">
      <c r="A72" s="1" t="s">
        <v>45</v>
      </c>
      <c r="B72" s="1" t="s">
        <v>312</v>
      </c>
      <c r="C72" s="12">
        <v>2.94</v>
      </c>
      <c r="D72" s="1">
        <v>121003.0</v>
      </c>
      <c r="E72" s="1" t="s">
        <v>313</v>
      </c>
      <c r="F72" s="1" t="str">
        <f t="shared" si="1"/>
        <v>121003306302</v>
      </c>
      <c r="G72" s="1" t="s">
        <v>165</v>
      </c>
      <c r="H72" s="1" t="s">
        <v>174</v>
      </c>
      <c r="I72" s="12">
        <v>269.4</v>
      </c>
    </row>
    <row r="73" ht="15.75" customHeight="1">
      <c r="A73" s="1" t="s">
        <v>43</v>
      </c>
      <c r="B73" s="1" t="s">
        <v>314</v>
      </c>
      <c r="C73" s="12">
        <v>1.0</v>
      </c>
      <c r="D73" s="1">
        <v>121003.0</v>
      </c>
      <c r="E73" s="1" t="s">
        <v>315</v>
      </c>
      <c r="F73" s="1" t="str">
        <f t="shared" si="1"/>
        <v>121003313001</v>
      </c>
      <c r="G73" s="1" t="s">
        <v>165</v>
      </c>
      <c r="H73" s="1" t="s">
        <v>174</v>
      </c>
      <c r="I73" s="12">
        <v>90.2</v>
      </c>
    </row>
    <row r="74" ht="15.75" customHeight="1">
      <c r="A74" s="1" t="s">
        <v>47</v>
      </c>
      <c r="B74" s="1" t="s">
        <v>316</v>
      </c>
      <c r="C74" s="12">
        <v>0.61</v>
      </c>
      <c r="D74" s="1">
        <v>121003.0</v>
      </c>
      <c r="E74" s="1" t="s">
        <v>309</v>
      </c>
      <c r="F74" s="1" t="str">
        <f t="shared" si="1"/>
        <v>121003302002</v>
      </c>
      <c r="G74" s="1" t="s">
        <v>165</v>
      </c>
      <c r="H74" s="1" t="s">
        <v>174</v>
      </c>
      <c r="I74" s="12">
        <v>90.2</v>
      </c>
    </row>
    <row r="75" ht="15.75" customHeight="1">
      <c r="A75" s="1" t="s">
        <v>42</v>
      </c>
      <c r="B75" s="1" t="s">
        <v>317</v>
      </c>
      <c r="C75" s="12">
        <v>0.15</v>
      </c>
      <c r="D75" s="1">
        <v>121003.0</v>
      </c>
      <c r="E75" s="1" t="s">
        <v>318</v>
      </c>
      <c r="F75" s="1" t="str">
        <f t="shared" si="1"/>
        <v>121003322255</v>
      </c>
      <c r="G75" s="1" t="s">
        <v>165</v>
      </c>
      <c r="H75" s="1" t="s">
        <v>210</v>
      </c>
      <c r="I75" s="12">
        <v>86.7</v>
      </c>
    </row>
    <row r="76" ht="15.75" customHeight="1">
      <c r="A76" s="1" t="s">
        <v>41</v>
      </c>
      <c r="B76" s="1" t="s">
        <v>319</v>
      </c>
      <c r="C76" s="12">
        <v>0.2</v>
      </c>
      <c r="D76" s="1">
        <v>121003.0</v>
      </c>
      <c r="E76" s="1" t="s">
        <v>320</v>
      </c>
      <c r="F76" s="1" t="str">
        <f t="shared" si="1"/>
        <v>121003302017</v>
      </c>
      <c r="G76" s="1" t="s">
        <v>165</v>
      </c>
      <c r="H76" s="1" t="s">
        <v>174</v>
      </c>
      <c r="I76" s="12">
        <v>45.4</v>
      </c>
    </row>
    <row r="77" ht="15.75" customHeight="1">
      <c r="A77" s="1" t="s">
        <v>40</v>
      </c>
      <c r="B77" s="1" t="s">
        <v>321</v>
      </c>
      <c r="C77" s="12">
        <v>0.7</v>
      </c>
      <c r="D77" s="1">
        <v>121003.0</v>
      </c>
      <c r="E77" s="1" t="s">
        <v>320</v>
      </c>
      <c r="F77" s="1" t="str">
        <f t="shared" si="1"/>
        <v>121003302017</v>
      </c>
      <c r="G77" s="1" t="s">
        <v>165</v>
      </c>
      <c r="H77" s="1" t="s">
        <v>174</v>
      </c>
      <c r="I77" s="12">
        <v>90.2</v>
      </c>
    </row>
    <row r="78" ht="15.75" customHeight="1">
      <c r="A78" s="1" t="s">
        <v>38</v>
      </c>
      <c r="B78" s="1" t="s">
        <v>322</v>
      </c>
      <c r="C78" s="12">
        <v>0.5</v>
      </c>
      <c r="D78" s="1">
        <v>121003.0</v>
      </c>
      <c r="E78" s="1" t="s">
        <v>323</v>
      </c>
      <c r="F78" s="1" t="str">
        <f t="shared" si="1"/>
        <v>121003335512</v>
      </c>
      <c r="G78" s="1" t="s">
        <v>165</v>
      </c>
      <c r="H78" s="1" t="s">
        <v>174</v>
      </c>
      <c r="I78" s="12">
        <v>45.4</v>
      </c>
    </row>
    <row r="79" ht="15.75" customHeight="1">
      <c r="A79" s="1" t="s">
        <v>31</v>
      </c>
      <c r="B79" s="1" t="s">
        <v>324</v>
      </c>
      <c r="C79" s="12">
        <v>2.1</v>
      </c>
      <c r="D79" s="1">
        <v>121003.0</v>
      </c>
      <c r="E79" s="1" t="s">
        <v>315</v>
      </c>
      <c r="F79" s="1" t="str">
        <f t="shared" si="1"/>
        <v>121003313001</v>
      </c>
      <c r="G79" s="1" t="s">
        <v>165</v>
      </c>
      <c r="H79" s="1" t="s">
        <v>174</v>
      </c>
      <c r="I79" s="12">
        <v>224.6</v>
      </c>
    </row>
    <row r="80" ht="15.75" customHeight="1">
      <c r="A80" s="1" t="s">
        <v>29</v>
      </c>
      <c r="B80" s="1" t="s">
        <v>325</v>
      </c>
      <c r="C80" s="12">
        <v>0.2</v>
      </c>
      <c r="D80" s="1">
        <v>121003.0</v>
      </c>
      <c r="E80" s="1" t="s">
        <v>315</v>
      </c>
      <c r="F80" s="1" t="str">
        <f t="shared" si="1"/>
        <v>121003313001</v>
      </c>
      <c r="G80" s="1" t="s">
        <v>165</v>
      </c>
      <c r="H80" s="1" t="s">
        <v>174</v>
      </c>
      <c r="I80" s="12">
        <v>45.4</v>
      </c>
    </row>
    <row r="81" ht="15.75" customHeight="1">
      <c r="A81" s="1" t="s">
        <v>27</v>
      </c>
      <c r="B81" s="1" t="s">
        <v>326</v>
      </c>
      <c r="C81" s="12">
        <v>0.2</v>
      </c>
      <c r="D81" s="1">
        <v>121003.0</v>
      </c>
      <c r="E81" s="1" t="s">
        <v>327</v>
      </c>
      <c r="F81" s="1" t="str">
        <f t="shared" si="1"/>
        <v>121003307026</v>
      </c>
      <c r="G81" s="1" t="s">
        <v>165</v>
      </c>
      <c r="H81" s="1" t="s">
        <v>174</v>
      </c>
      <c r="I81" s="12">
        <v>45.4</v>
      </c>
    </row>
    <row r="82" ht="15.75" customHeight="1">
      <c r="A82" s="1" t="s">
        <v>26</v>
      </c>
      <c r="B82" s="1" t="s">
        <v>328</v>
      </c>
      <c r="C82" s="12">
        <v>0.15</v>
      </c>
      <c r="D82" s="1">
        <v>121003.0</v>
      </c>
      <c r="E82" s="1" t="s">
        <v>329</v>
      </c>
      <c r="F82" s="1" t="str">
        <f t="shared" si="1"/>
        <v>121003327025</v>
      </c>
      <c r="G82" s="1" t="s">
        <v>165</v>
      </c>
      <c r="H82" s="1" t="s">
        <v>174</v>
      </c>
      <c r="I82" s="12">
        <v>45.4</v>
      </c>
    </row>
    <row r="83" ht="15.75" customHeight="1">
      <c r="A83" s="1" t="s">
        <v>25</v>
      </c>
      <c r="B83" s="1" t="s">
        <v>330</v>
      </c>
      <c r="C83" s="12">
        <v>0.8</v>
      </c>
      <c r="D83" s="1">
        <v>121003.0</v>
      </c>
      <c r="E83" s="1" t="s">
        <v>331</v>
      </c>
      <c r="F83" s="1" t="str">
        <f t="shared" si="1"/>
        <v>121003313333</v>
      </c>
      <c r="G83" s="1" t="s">
        <v>165</v>
      </c>
      <c r="H83" s="1" t="s">
        <v>174</v>
      </c>
      <c r="I83" s="12">
        <v>90.2</v>
      </c>
    </row>
    <row r="84" ht="15.75" customHeight="1">
      <c r="A84" s="1" t="s">
        <v>24</v>
      </c>
      <c r="B84" s="1" t="s">
        <v>332</v>
      </c>
      <c r="C84" s="12">
        <v>0.2</v>
      </c>
      <c r="D84" s="1">
        <v>121003.0</v>
      </c>
      <c r="E84" s="1" t="s">
        <v>315</v>
      </c>
      <c r="F84" s="1" t="str">
        <f t="shared" si="1"/>
        <v>121003313001</v>
      </c>
      <c r="G84" s="1" t="s">
        <v>165</v>
      </c>
      <c r="H84" s="1" t="s">
        <v>174</v>
      </c>
      <c r="I84" s="12">
        <v>45.4</v>
      </c>
    </row>
    <row r="85" ht="15.75" customHeight="1">
      <c r="A85" s="1" t="s">
        <v>23</v>
      </c>
      <c r="B85" s="1" t="s">
        <v>333</v>
      </c>
      <c r="C85" s="12">
        <v>0.5</v>
      </c>
      <c r="D85" s="1">
        <v>121003.0</v>
      </c>
      <c r="E85" s="1" t="s">
        <v>334</v>
      </c>
      <c r="F85" s="1" t="str">
        <f t="shared" si="1"/>
        <v>121003342008</v>
      </c>
      <c r="G85" s="1" t="s">
        <v>165</v>
      </c>
      <c r="H85" s="1" t="s">
        <v>174</v>
      </c>
      <c r="I85" s="12">
        <v>45.4</v>
      </c>
    </row>
    <row r="86" ht="15.75" customHeight="1">
      <c r="A86" s="1" t="s">
        <v>28</v>
      </c>
      <c r="B86" s="1" t="s">
        <v>335</v>
      </c>
      <c r="C86" s="12">
        <v>0.6</v>
      </c>
      <c r="D86" s="1">
        <v>121003.0</v>
      </c>
      <c r="E86" s="1" t="s">
        <v>336</v>
      </c>
      <c r="F86" s="1" t="str">
        <f t="shared" si="1"/>
        <v>121003314401</v>
      </c>
      <c r="G86" s="1" t="s">
        <v>165</v>
      </c>
      <c r="H86" s="1" t="s">
        <v>174</v>
      </c>
      <c r="I86" s="12">
        <v>90.2</v>
      </c>
    </row>
    <row r="87" ht="15.75" customHeight="1">
      <c r="A87" s="1" t="s">
        <v>22</v>
      </c>
      <c r="B87" s="1" t="s">
        <v>337</v>
      </c>
      <c r="C87" s="12">
        <v>1.1</v>
      </c>
      <c r="D87" s="1">
        <v>121003.0</v>
      </c>
      <c r="E87" s="1" t="s">
        <v>338</v>
      </c>
      <c r="F87" s="1" t="str">
        <f t="shared" si="1"/>
        <v>121003342301</v>
      </c>
      <c r="G87" s="1" t="s">
        <v>165</v>
      </c>
      <c r="H87" s="1" t="s">
        <v>174</v>
      </c>
      <c r="I87" s="12">
        <v>135.0</v>
      </c>
    </row>
    <row r="88" ht="15.75" customHeight="1">
      <c r="A88" s="1" t="s">
        <v>33</v>
      </c>
      <c r="B88" s="1" t="s">
        <v>339</v>
      </c>
      <c r="C88" s="12">
        <v>0.15</v>
      </c>
      <c r="D88" s="1">
        <v>121003.0</v>
      </c>
      <c r="E88" s="1" t="s">
        <v>340</v>
      </c>
      <c r="F88" s="1" t="str">
        <f t="shared" si="1"/>
        <v>121003313003</v>
      </c>
      <c r="G88" s="1" t="s">
        <v>165</v>
      </c>
      <c r="H88" s="1" t="s">
        <v>174</v>
      </c>
      <c r="I88" s="12">
        <v>45.4</v>
      </c>
    </row>
    <row r="89" ht="15.75" customHeight="1">
      <c r="A89" s="1" t="s">
        <v>50</v>
      </c>
      <c r="B89" s="1" t="s">
        <v>341</v>
      </c>
      <c r="C89" s="12">
        <v>0.8</v>
      </c>
      <c r="D89" s="1">
        <v>121003.0</v>
      </c>
      <c r="E89" s="1" t="s">
        <v>342</v>
      </c>
      <c r="F89" s="1" t="str">
        <f t="shared" si="1"/>
        <v>121003173212</v>
      </c>
      <c r="G89" s="1" t="s">
        <v>166</v>
      </c>
      <c r="H89" s="1" t="s">
        <v>174</v>
      </c>
      <c r="I89" s="12">
        <v>61.3</v>
      </c>
    </row>
    <row r="90" ht="15.75" customHeight="1">
      <c r="A90" s="1" t="s">
        <v>34</v>
      </c>
      <c r="B90" s="1" t="s">
        <v>343</v>
      </c>
      <c r="C90" s="12">
        <v>0.3</v>
      </c>
      <c r="D90" s="1">
        <v>121003.0</v>
      </c>
      <c r="E90" s="1" t="s">
        <v>344</v>
      </c>
      <c r="F90" s="1" t="str">
        <f t="shared" si="1"/>
        <v>121003174101</v>
      </c>
      <c r="G90" s="1" t="s">
        <v>166</v>
      </c>
      <c r="H90" s="1" t="s">
        <v>174</v>
      </c>
      <c r="I90" s="12">
        <v>33.0</v>
      </c>
    </row>
    <row r="91" ht="15.75" customHeight="1">
      <c r="A91" s="1" t="s">
        <v>19</v>
      </c>
      <c r="B91" s="1" t="s">
        <v>345</v>
      </c>
      <c r="C91" s="12">
        <v>1.6</v>
      </c>
      <c r="D91" s="1">
        <v>121003.0</v>
      </c>
      <c r="E91" s="1" t="s">
        <v>346</v>
      </c>
      <c r="F91" s="1" t="str">
        <f t="shared" si="1"/>
        <v>121003173213</v>
      </c>
      <c r="G91" s="1" t="s">
        <v>166</v>
      </c>
      <c r="H91" s="1" t="s">
        <v>174</v>
      </c>
      <c r="I91" s="12">
        <v>117.9</v>
      </c>
    </row>
    <row r="92" ht="15.75" customHeight="1">
      <c r="A92" s="1" t="s">
        <v>135</v>
      </c>
      <c r="B92" s="1" t="s">
        <v>347</v>
      </c>
      <c r="C92" s="12">
        <v>0.71</v>
      </c>
      <c r="D92" s="1">
        <v>121003.0</v>
      </c>
      <c r="E92" s="1" t="s">
        <v>320</v>
      </c>
      <c r="F92" s="1" t="str">
        <f t="shared" si="1"/>
        <v>121003302017</v>
      </c>
      <c r="G92" s="1" t="s">
        <v>165</v>
      </c>
      <c r="H92" s="1" t="s">
        <v>174</v>
      </c>
      <c r="I92" s="12">
        <v>90.2</v>
      </c>
    </row>
    <row r="93" ht="15.75" customHeight="1">
      <c r="A93" s="1" t="s">
        <v>119</v>
      </c>
      <c r="B93" s="1" t="s">
        <v>348</v>
      </c>
      <c r="C93" s="12">
        <v>1.02</v>
      </c>
      <c r="D93" s="1">
        <v>121003.0</v>
      </c>
      <c r="E93" s="1" t="s">
        <v>349</v>
      </c>
      <c r="F93" s="1" t="str">
        <f t="shared" si="1"/>
        <v>121003322201</v>
      </c>
      <c r="G93" s="1" t="s">
        <v>165</v>
      </c>
      <c r="H93" s="1" t="s">
        <v>174</v>
      </c>
      <c r="I93" s="12">
        <v>135.0</v>
      </c>
    </row>
    <row r="94" ht="15.75" customHeight="1">
      <c r="A94" s="1" t="s">
        <v>116</v>
      </c>
      <c r="B94" s="1" t="s">
        <v>350</v>
      </c>
      <c r="C94" s="12">
        <v>0.59</v>
      </c>
      <c r="D94" s="1">
        <v>121003.0</v>
      </c>
      <c r="E94" s="1" t="s">
        <v>351</v>
      </c>
      <c r="F94" s="1" t="str">
        <f t="shared" si="1"/>
        <v>121003314001</v>
      </c>
      <c r="G94" s="1" t="s">
        <v>165</v>
      </c>
      <c r="H94" s="1" t="s">
        <v>174</v>
      </c>
      <c r="I94" s="12">
        <v>90.2</v>
      </c>
    </row>
    <row r="95" ht="15.75" customHeight="1">
      <c r="A95" s="1" t="s">
        <v>115</v>
      </c>
      <c r="B95" s="1" t="s">
        <v>352</v>
      </c>
      <c r="C95" s="12">
        <v>0.69</v>
      </c>
      <c r="D95" s="1">
        <v>121003.0</v>
      </c>
      <c r="E95" s="1" t="s">
        <v>353</v>
      </c>
      <c r="F95" s="1" t="str">
        <f t="shared" si="1"/>
        <v>121003331022</v>
      </c>
      <c r="G95" s="1" t="s">
        <v>165</v>
      </c>
      <c r="H95" s="1" t="s">
        <v>174</v>
      </c>
      <c r="I95" s="12">
        <v>90.2</v>
      </c>
    </row>
    <row r="96" ht="15.75" customHeight="1">
      <c r="A96" s="1" t="s">
        <v>113</v>
      </c>
      <c r="B96" s="1" t="s">
        <v>354</v>
      </c>
      <c r="C96" s="12">
        <v>0.68</v>
      </c>
      <c r="D96" s="1">
        <v>121003.0</v>
      </c>
      <c r="E96" s="1" t="s">
        <v>355</v>
      </c>
      <c r="F96" s="1" t="str">
        <f t="shared" si="1"/>
        <v>121003305801</v>
      </c>
      <c r="G96" s="1" t="s">
        <v>165</v>
      </c>
      <c r="H96" s="1" t="s">
        <v>174</v>
      </c>
      <c r="I96" s="12">
        <v>90.2</v>
      </c>
    </row>
    <row r="97" ht="15.75" customHeight="1">
      <c r="A97" s="1" t="s">
        <v>104</v>
      </c>
      <c r="B97" s="1" t="s">
        <v>356</v>
      </c>
      <c r="C97" s="12">
        <v>2.28</v>
      </c>
      <c r="D97" s="1">
        <v>121003.0</v>
      </c>
      <c r="E97" s="1" t="s">
        <v>357</v>
      </c>
      <c r="F97" s="1" t="str">
        <f t="shared" si="1"/>
        <v>121003335502</v>
      </c>
      <c r="G97" s="1" t="s">
        <v>165</v>
      </c>
      <c r="H97" s="1" t="s">
        <v>174</v>
      </c>
      <c r="I97" s="12">
        <v>224.6</v>
      </c>
    </row>
    <row r="98" ht="15.75" customHeight="1">
      <c r="A98" s="1" t="s">
        <v>99</v>
      </c>
      <c r="B98" s="1" t="s">
        <v>358</v>
      </c>
      <c r="C98" s="12">
        <v>0.68</v>
      </c>
      <c r="D98" s="1">
        <v>121003.0</v>
      </c>
      <c r="E98" s="1" t="s">
        <v>359</v>
      </c>
      <c r="F98" s="1" t="str">
        <f t="shared" si="1"/>
        <v>121003306116</v>
      </c>
      <c r="G98" s="1" t="s">
        <v>165</v>
      </c>
      <c r="H98" s="1" t="s">
        <v>174</v>
      </c>
      <c r="I98" s="12">
        <v>90.2</v>
      </c>
    </row>
    <row r="99" ht="15.75" customHeight="1">
      <c r="A99" s="1" t="s">
        <v>97</v>
      </c>
      <c r="B99" s="1" t="s">
        <v>360</v>
      </c>
      <c r="C99" s="12">
        <v>0.74</v>
      </c>
      <c r="D99" s="1">
        <v>121003.0</v>
      </c>
      <c r="E99" s="1" t="s">
        <v>361</v>
      </c>
      <c r="F99" s="1" t="str">
        <f t="shared" si="1"/>
        <v>121003311001</v>
      </c>
      <c r="G99" s="1" t="s">
        <v>165</v>
      </c>
      <c r="H99" s="1" t="s">
        <v>174</v>
      </c>
      <c r="I99" s="12">
        <v>90.2</v>
      </c>
    </row>
    <row r="100" ht="15.75" customHeight="1">
      <c r="A100" s="1" t="s">
        <v>92</v>
      </c>
      <c r="B100" s="1" t="s">
        <v>362</v>
      </c>
      <c r="C100" s="12">
        <v>4.13</v>
      </c>
      <c r="D100" s="1">
        <v>121003.0</v>
      </c>
      <c r="E100" s="1" t="s">
        <v>363</v>
      </c>
      <c r="F100" s="1" t="str">
        <f t="shared" si="1"/>
        <v>121003302019</v>
      </c>
      <c r="G100" s="1" t="s">
        <v>165</v>
      </c>
      <c r="H100" s="1" t="s">
        <v>174</v>
      </c>
      <c r="I100" s="12">
        <v>403.8</v>
      </c>
    </row>
    <row r="101" ht="15.75" customHeight="1">
      <c r="A101" s="1" t="s">
        <v>103</v>
      </c>
      <c r="B101" s="1" t="s">
        <v>364</v>
      </c>
      <c r="C101" s="12">
        <v>0.73</v>
      </c>
      <c r="D101" s="1">
        <v>121003.0</v>
      </c>
      <c r="E101" s="1" t="s">
        <v>365</v>
      </c>
      <c r="F101" s="1" t="str">
        <f t="shared" si="1"/>
        <v>121003302039</v>
      </c>
      <c r="G101" s="1" t="s">
        <v>165</v>
      </c>
      <c r="H101" s="1" t="s">
        <v>174</v>
      </c>
      <c r="I101" s="12">
        <v>90.2</v>
      </c>
    </row>
    <row r="102" ht="15.75" customHeight="1">
      <c r="A102" s="1" t="s">
        <v>100</v>
      </c>
      <c r="B102" s="1" t="s">
        <v>366</v>
      </c>
      <c r="C102" s="12">
        <v>1.04</v>
      </c>
      <c r="D102" s="1">
        <v>121003.0</v>
      </c>
      <c r="E102" s="1" t="s">
        <v>367</v>
      </c>
      <c r="F102" s="1" t="str">
        <f t="shared" si="1"/>
        <v>121003335803</v>
      </c>
      <c r="G102" s="1" t="s">
        <v>165</v>
      </c>
      <c r="H102" s="1" t="s">
        <v>174</v>
      </c>
      <c r="I102" s="12">
        <v>135.0</v>
      </c>
    </row>
    <row r="103" ht="15.75" customHeight="1">
      <c r="A103" s="1" t="s">
        <v>84</v>
      </c>
      <c r="B103" s="1" t="s">
        <v>368</v>
      </c>
      <c r="C103" s="12">
        <v>0.7</v>
      </c>
      <c r="D103" s="1">
        <v>121003.0</v>
      </c>
      <c r="E103" s="1" t="s">
        <v>299</v>
      </c>
      <c r="F103" s="1" t="str">
        <f t="shared" si="1"/>
        <v>121003335001</v>
      </c>
      <c r="G103" s="1" t="s">
        <v>165</v>
      </c>
      <c r="H103" s="1" t="s">
        <v>174</v>
      </c>
      <c r="I103" s="12">
        <v>90.2</v>
      </c>
    </row>
    <row r="104" ht="15.75" customHeight="1">
      <c r="A104" s="1" t="s">
        <v>81</v>
      </c>
      <c r="B104" s="1" t="s">
        <v>369</v>
      </c>
      <c r="C104" s="12">
        <v>0.72</v>
      </c>
      <c r="D104" s="1">
        <v>121003.0</v>
      </c>
      <c r="E104" s="1" t="s">
        <v>370</v>
      </c>
      <c r="F104" s="1" t="str">
        <f t="shared" si="1"/>
        <v>121003175101</v>
      </c>
      <c r="G104" s="1" t="s">
        <v>166</v>
      </c>
      <c r="H104" s="1" t="s">
        <v>174</v>
      </c>
      <c r="I104" s="12">
        <v>61.3</v>
      </c>
    </row>
    <row r="105" ht="15.75" customHeight="1">
      <c r="A105" s="1" t="s">
        <v>79</v>
      </c>
      <c r="B105" s="1" t="s">
        <v>371</v>
      </c>
      <c r="C105" s="12">
        <v>0.72</v>
      </c>
      <c r="D105" s="1">
        <v>121003.0</v>
      </c>
      <c r="E105" s="1" t="s">
        <v>372</v>
      </c>
      <c r="F105" s="1" t="str">
        <f t="shared" si="1"/>
        <v>121003303903</v>
      </c>
      <c r="G105" s="1" t="s">
        <v>165</v>
      </c>
      <c r="H105" s="1" t="s">
        <v>174</v>
      </c>
      <c r="I105" s="12">
        <v>90.2</v>
      </c>
    </row>
    <row r="106" ht="15.75" customHeight="1">
      <c r="A106" s="1" t="s">
        <v>78</v>
      </c>
      <c r="B106" s="1" t="s">
        <v>373</v>
      </c>
      <c r="C106" s="12">
        <v>1.63</v>
      </c>
      <c r="D106" s="1">
        <v>121003.0</v>
      </c>
      <c r="E106" s="1" t="s">
        <v>374</v>
      </c>
      <c r="F106" s="1" t="str">
        <f t="shared" si="1"/>
        <v>121003342012</v>
      </c>
      <c r="G106" s="1" t="s">
        <v>165</v>
      </c>
      <c r="H106" s="1" t="s">
        <v>174</v>
      </c>
      <c r="I106" s="12">
        <v>179.8</v>
      </c>
    </row>
    <row r="107" ht="15.75" customHeight="1">
      <c r="A107" s="1" t="s">
        <v>76</v>
      </c>
      <c r="B107" s="1" t="s">
        <v>375</v>
      </c>
      <c r="C107" s="12">
        <v>2.47</v>
      </c>
      <c r="D107" s="1">
        <v>121003.0</v>
      </c>
      <c r="E107" s="1" t="s">
        <v>376</v>
      </c>
      <c r="F107" s="1" t="str">
        <f t="shared" si="1"/>
        <v>121003334001</v>
      </c>
      <c r="G107" s="1" t="s">
        <v>165</v>
      </c>
      <c r="H107" s="1" t="s">
        <v>174</v>
      </c>
      <c r="I107" s="12">
        <v>224.6</v>
      </c>
    </row>
    <row r="108" ht="15.75" customHeight="1">
      <c r="A108" s="1" t="s">
        <v>75</v>
      </c>
      <c r="B108" s="1" t="s">
        <v>377</v>
      </c>
      <c r="C108" s="12">
        <v>0.67</v>
      </c>
      <c r="D108" s="1">
        <v>121003.0</v>
      </c>
      <c r="E108" s="1" t="s">
        <v>297</v>
      </c>
      <c r="F108" s="1" t="str">
        <f t="shared" si="1"/>
        <v>121003302031</v>
      </c>
      <c r="G108" s="1" t="s">
        <v>165</v>
      </c>
      <c r="H108" s="1" t="s">
        <v>174</v>
      </c>
      <c r="I108" s="12">
        <v>90.2</v>
      </c>
    </row>
    <row r="109" ht="15.75" customHeight="1">
      <c r="A109" s="1" t="s">
        <v>74</v>
      </c>
      <c r="B109" s="1" t="s">
        <v>378</v>
      </c>
      <c r="C109" s="12">
        <v>0.72</v>
      </c>
      <c r="D109" s="1">
        <v>121003.0</v>
      </c>
      <c r="E109" s="1" t="s">
        <v>379</v>
      </c>
      <c r="F109" s="1" t="str">
        <f t="shared" si="1"/>
        <v>121003302012</v>
      </c>
      <c r="G109" s="1" t="s">
        <v>165</v>
      </c>
      <c r="H109" s="1" t="s">
        <v>174</v>
      </c>
      <c r="I109" s="12">
        <v>90.2</v>
      </c>
    </row>
    <row r="110" ht="15.75" customHeight="1">
      <c r="A110" s="1" t="s">
        <v>73</v>
      </c>
      <c r="B110" s="1" t="s">
        <v>380</v>
      </c>
      <c r="C110" s="12">
        <v>0.72</v>
      </c>
      <c r="D110" s="1">
        <v>121003.0</v>
      </c>
      <c r="E110" s="1" t="s">
        <v>381</v>
      </c>
      <c r="F110" s="1" t="str">
        <f t="shared" si="1"/>
        <v>121003342014</v>
      </c>
      <c r="G110" s="1" t="s">
        <v>165</v>
      </c>
      <c r="H110" s="1" t="s">
        <v>174</v>
      </c>
      <c r="I110" s="12">
        <v>90.2</v>
      </c>
    </row>
    <row r="111" ht="15.75" customHeight="1">
      <c r="A111" s="1" t="s">
        <v>72</v>
      </c>
      <c r="B111" s="1" t="s">
        <v>382</v>
      </c>
      <c r="C111" s="12">
        <v>0.68</v>
      </c>
      <c r="D111" s="1">
        <v>121003.0</v>
      </c>
      <c r="E111" s="1" t="s">
        <v>383</v>
      </c>
      <c r="F111" s="1" t="str">
        <f t="shared" si="1"/>
        <v>121003324005</v>
      </c>
      <c r="G111" s="1" t="s">
        <v>165</v>
      </c>
      <c r="H111" s="1" t="s">
        <v>174</v>
      </c>
      <c r="I111" s="12">
        <v>90.2</v>
      </c>
    </row>
    <row r="112" ht="15.75" customHeight="1">
      <c r="A112" s="1" t="s">
        <v>66</v>
      </c>
      <c r="B112" s="1" t="s">
        <v>384</v>
      </c>
      <c r="C112" s="12">
        <v>0.82</v>
      </c>
      <c r="D112" s="1">
        <v>121003.0</v>
      </c>
      <c r="E112" s="1" t="s">
        <v>385</v>
      </c>
      <c r="F112" s="1" t="str">
        <f t="shared" si="1"/>
        <v>121003302001</v>
      </c>
      <c r="G112" s="1" t="s">
        <v>165</v>
      </c>
      <c r="H112" s="1" t="s">
        <v>174</v>
      </c>
      <c r="I112" s="12">
        <v>90.2</v>
      </c>
    </row>
    <row r="113" ht="15.75" customHeight="1">
      <c r="A113" s="1" t="s">
        <v>64</v>
      </c>
      <c r="B113" s="1" t="s">
        <v>386</v>
      </c>
      <c r="C113" s="12">
        <v>0.66</v>
      </c>
      <c r="D113" s="1">
        <v>121003.0</v>
      </c>
      <c r="E113" s="1" t="s">
        <v>387</v>
      </c>
      <c r="F113" s="1" t="str">
        <f t="shared" si="1"/>
        <v>121003302004</v>
      </c>
      <c r="G113" s="1" t="s">
        <v>165</v>
      </c>
      <c r="H113" s="1" t="s">
        <v>174</v>
      </c>
      <c r="I113" s="12">
        <v>90.2</v>
      </c>
    </row>
    <row r="114" ht="15.75" customHeight="1">
      <c r="A114" s="1" t="s">
        <v>63</v>
      </c>
      <c r="B114" s="1" t="s">
        <v>388</v>
      </c>
      <c r="C114" s="12">
        <v>0.68</v>
      </c>
      <c r="D114" s="1">
        <v>121003.0</v>
      </c>
      <c r="E114" s="1" t="s">
        <v>389</v>
      </c>
      <c r="F114" s="1" t="str">
        <f t="shared" si="1"/>
        <v>121003302018</v>
      </c>
      <c r="G114" s="1" t="s">
        <v>165</v>
      </c>
      <c r="H114" s="1" t="s">
        <v>174</v>
      </c>
      <c r="I114" s="12">
        <v>90.2</v>
      </c>
    </row>
    <row r="115" ht="15.75" customHeight="1">
      <c r="A115" s="1" t="s">
        <v>62</v>
      </c>
      <c r="B115" s="1" t="s">
        <v>390</v>
      </c>
      <c r="C115" s="12">
        <v>1.86</v>
      </c>
      <c r="D115" s="1">
        <v>121003.0</v>
      </c>
      <c r="E115" s="1" t="s">
        <v>320</v>
      </c>
      <c r="F115" s="1" t="str">
        <f t="shared" si="1"/>
        <v>121003302017</v>
      </c>
      <c r="G115" s="1" t="s">
        <v>165</v>
      </c>
      <c r="H115" s="1" t="s">
        <v>174</v>
      </c>
      <c r="I115" s="12">
        <v>179.8</v>
      </c>
    </row>
    <row r="116" ht="15.75" customHeight="1">
      <c r="A116" s="1" t="s">
        <v>61</v>
      </c>
      <c r="B116" s="1" t="s">
        <v>391</v>
      </c>
      <c r="C116" s="12">
        <v>2.27</v>
      </c>
      <c r="D116" s="1">
        <v>121003.0</v>
      </c>
      <c r="E116" s="1" t="s">
        <v>392</v>
      </c>
      <c r="F116" s="1" t="str">
        <f t="shared" si="1"/>
        <v>121003324008</v>
      </c>
      <c r="G116" s="1" t="s">
        <v>165</v>
      </c>
      <c r="H116" s="1" t="s">
        <v>174</v>
      </c>
      <c r="I116" s="12">
        <v>224.6</v>
      </c>
    </row>
    <row r="117" ht="15.75" customHeight="1">
      <c r="A117" s="1" t="s">
        <v>60</v>
      </c>
      <c r="B117" s="1" t="s">
        <v>393</v>
      </c>
      <c r="C117" s="12">
        <v>0.68</v>
      </c>
      <c r="D117" s="1">
        <v>121003.0</v>
      </c>
      <c r="E117" s="1" t="s">
        <v>394</v>
      </c>
      <c r="F117" s="1" t="str">
        <f t="shared" si="1"/>
        <v>121003302020</v>
      </c>
      <c r="G117" s="1" t="s">
        <v>165</v>
      </c>
      <c r="H117" s="1" t="s">
        <v>174</v>
      </c>
      <c r="I117" s="12">
        <v>90.2</v>
      </c>
    </row>
    <row r="118" ht="15.75" customHeight="1">
      <c r="A118" s="1" t="s">
        <v>59</v>
      </c>
      <c r="B118" s="1" t="s">
        <v>395</v>
      </c>
      <c r="C118" s="12">
        <v>0.72</v>
      </c>
      <c r="D118" s="1">
        <v>121003.0</v>
      </c>
      <c r="E118" s="1" t="s">
        <v>389</v>
      </c>
      <c r="F118" s="1" t="str">
        <f t="shared" si="1"/>
        <v>121003302018</v>
      </c>
      <c r="G118" s="1" t="s">
        <v>165</v>
      </c>
      <c r="H118" s="1" t="s">
        <v>174</v>
      </c>
      <c r="I118" s="12">
        <v>90.2</v>
      </c>
    </row>
    <row r="119" ht="15.75" customHeight="1">
      <c r="A119" s="1" t="s">
        <v>54</v>
      </c>
      <c r="B119" s="1" t="s">
        <v>396</v>
      </c>
      <c r="C119" s="12">
        <v>1.1</v>
      </c>
      <c r="D119" s="1">
        <v>121003.0</v>
      </c>
      <c r="E119" s="1" t="s">
        <v>320</v>
      </c>
      <c r="F119" s="1" t="str">
        <f t="shared" si="1"/>
        <v>121003302017</v>
      </c>
      <c r="G119" s="1" t="s">
        <v>165</v>
      </c>
      <c r="H119" s="1" t="s">
        <v>174</v>
      </c>
      <c r="I119" s="12">
        <v>135.0</v>
      </c>
    </row>
    <row r="120" ht="15.75" customHeight="1">
      <c r="A120" s="1" t="s">
        <v>48</v>
      </c>
      <c r="B120" s="1" t="s">
        <v>397</v>
      </c>
      <c r="C120" s="12">
        <v>0.67</v>
      </c>
      <c r="D120" s="1">
        <v>121003.0</v>
      </c>
      <c r="E120" s="1" t="s">
        <v>379</v>
      </c>
      <c r="F120" s="1" t="str">
        <f t="shared" si="1"/>
        <v>121003302012</v>
      </c>
      <c r="G120" s="1" t="s">
        <v>165</v>
      </c>
      <c r="H120" s="1" t="s">
        <v>174</v>
      </c>
      <c r="I120" s="12">
        <v>90.2</v>
      </c>
    </row>
    <row r="121" ht="15.75" customHeight="1">
      <c r="A121" s="1" t="s">
        <v>44</v>
      </c>
      <c r="B121" s="1" t="s">
        <v>398</v>
      </c>
      <c r="C121" s="12">
        <v>0.73</v>
      </c>
      <c r="D121" s="1">
        <v>121003.0</v>
      </c>
      <c r="E121" s="1" t="s">
        <v>399</v>
      </c>
      <c r="F121" s="1" t="str">
        <f t="shared" si="1"/>
        <v>121003325207</v>
      </c>
      <c r="G121" s="1" t="s">
        <v>165</v>
      </c>
      <c r="H121" s="1" t="s">
        <v>174</v>
      </c>
      <c r="I121" s="12">
        <v>90.2</v>
      </c>
    </row>
    <row r="122" ht="15.75" customHeight="1">
      <c r="A122" s="1" t="s">
        <v>71</v>
      </c>
      <c r="B122" s="1" t="s">
        <v>400</v>
      </c>
      <c r="C122" s="12">
        <v>0.5</v>
      </c>
      <c r="D122" s="1">
        <v>121003.0</v>
      </c>
      <c r="E122" s="1" t="s">
        <v>401</v>
      </c>
      <c r="F122" s="1" t="str">
        <f t="shared" si="1"/>
        <v>121003303702</v>
      </c>
      <c r="G122" s="1" t="s">
        <v>165</v>
      </c>
      <c r="H122" s="1" t="s">
        <v>210</v>
      </c>
      <c r="I122" s="12">
        <v>86.7</v>
      </c>
    </row>
    <row r="123" ht="15.75" customHeight="1">
      <c r="A123" s="1" t="s">
        <v>32</v>
      </c>
      <c r="B123" s="1" t="s">
        <v>402</v>
      </c>
      <c r="C123" s="12">
        <v>0.5</v>
      </c>
      <c r="D123" s="1">
        <v>121003.0</v>
      </c>
      <c r="E123" s="1" t="s">
        <v>403</v>
      </c>
      <c r="F123" s="1" t="str">
        <f t="shared" si="1"/>
        <v>121003313301</v>
      </c>
      <c r="G123" s="1" t="s">
        <v>165</v>
      </c>
      <c r="H123" s="1" t="s">
        <v>174</v>
      </c>
      <c r="I123" s="12">
        <v>45.4</v>
      </c>
    </row>
    <row r="124" ht="15.75" customHeight="1">
      <c r="A124" s="1" t="s">
        <v>51</v>
      </c>
      <c r="B124" s="1" t="s">
        <v>404</v>
      </c>
      <c r="C124" s="12">
        <v>0.5</v>
      </c>
      <c r="D124" s="1">
        <v>121003.0</v>
      </c>
      <c r="E124" s="1" t="s">
        <v>342</v>
      </c>
      <c r="F124" s="1" t="str">
        <f t="shared" si="1"/>
        <v>121003173212</v>
      </c>
      <c r="G124" s="1" t="s">
        <v>166</v>
      </c>
      <c r="H124" s="1" t="s">
        <v>174</v>
      </c>
      <c r="I124" s="12">
        <v>33.0</v>
      </c>
    </row>
    <row r="125" ht="15.75" customHeight="1">
      <c r="A125" s="1" t="s">
        <v>55</v>
      </c>
      <c r="B125" s="1" t="s">
        <v>405</v>
      </c>
      <c r="C125" s="12">
        <v>0.5</v>
      </c>
      <c r="D125" s="1">
        <v>121003.0</v>
      </c>
      <c r="E125" s="1" t="s">
        <v>394</v>
      </c>
      <c r="F125" s="1" t="str">
        <f t="shared" si="1"/>
        <v>121003302020</v>
      </c>
      <c r="G125" s="1" t="s">
        <v>165</v>
      </c>
      <c r="H125" s="1" t="s">
        <v>174</v>
      </c>
      <c r="I125" s="12">
        <v>45.4</v>
      </c>
    </row>
    <row r="126" ht="15.75" customHeight="1">
      <c r="C126" s="13"/>
      <c r="I126" s="13"/>
    </row>
    <row r="127" ht="15.75" customHeight="1">
      <c r="C127" s="13"/>
      <c r="I127" s="13"/>
    </row>
    <row r="128" ht="15.75" customHeight="1">
      <c r="C128" s="13"/>
      <c r="I128" s="13"/>
    </row>
    <row r="129" ht="15.75" customHeight="1">
      <c r="C129" s="13"/>
      <c r="I129" s="13"/>
    </row>
    <row r="130" ht="15.75" customHeight="1">
      <c r="C130" s="13"/>
      <c r="I130" s="13"/>
    </row>
    <row r="131" ht="15.75" customHeight="1">
      <c r="C131" s="13"/>
      <c r="I131" s="13"/>
    </row>
    <row r="132" ht="15.75" customHeight="1">
      <c r="C132" s="13"/>
      <c r="I132" s="13"/>
    </row>
    <row r="133" ht="15.75" customHeight="1">
      <c r="C133" s="13"/>
      <c r="I133" s="13"/>
    </row>
    <row r="134" ht="15.75" customHeight="1">
      <c r="C134" s="13"/>
      <c r="I134" s="13"/>
    </row>
    <row r="135" ht="15.75" customHeight="1">
      <c r="C135" s="13"/>
      <c r="I135" s="13"/>
    </row>
    <row r="136" ht="15.75" customHeight="1">
      <c r="C136" s="13"/>
      <c r="I136" s="13"/>
    </row>
    <row r="137" ht="15.75" customHeight="1">
      <c r="C137" s="13"/>
      <c r="I137" s="13"/>
    </row>
    <row r="138" ht="15.75" customHeight="1">
      <c r="C138" s="13"/>
      <c r="I138" s="13"/>
    </row>
    <row r="139" ht="15.75" customHeight="1">
      <c r="C139" s="13"/>
      <c r="I139" s="13"/>
    </row>
    <row r="140" ht="15.75" customHeight="1">
      <c r="C140" s="13"/>
      <c r="I140" s="13"/>
    </row>
    <row r="141" ht="15.75" customHeight="1">
      <c r="C141" s="13"/>
      <c r="I141" s="13"/>
    </row>
    <row r="142" ht="15.75" customHeight="1">
      <c r="C142" s="13"/>
      <c r="I142" s="13"/>
    </row>
    <row r="143" ht="15.75" customHeight="1">
      <c r="C143" s="13"/>
      <c r="I143" s="13"/>
    </row>
    <row r="144" ht="15.75" customHeight="1">
      <c r="C144" s="13"/>
      <c r="I144" s="13"/>
    </row>
    <row r="145" ht="15.75" customHeight="1">
      <c r="C145" s="13"/>
      <c r="I145" s="13"/>
    </row>
    <row r="146" ht="15.75" customHeight="1">
      <c r="C146" s="13"/>
      <c r="I146" s="13"/>
    </row>
    <row r="147" ht="15.75" customHeight="1">
      <c r="C147" s="13"/>
      <c r="I147" s="13"/>
    </row>
    <row r="148" ht="15.75" customHeight="1">
      <c r="C148" s="13"/>
      <c r="I148" s="13"/>
    </row>
    <row r="149" ht="15.75" customHeight="1">
      <c r="C149" s="13"/>
      <c r="I149" s="13"/>
    </row>
    <row r="150" ht="15.75" customHeight="1">
      <c r="C150" s="13"/>
      <c r="I150" s="13"/>
    </row>
    <row r="151" ht="15.75" customHeight="1">
      <c r="C151" s="13"/>
      <c r="I151" s="13"/>
    </row>
    <row r="152" ht="15.75" customHeight="1">
      <c r="C152" s="13"/>
      <c r="I152" s="13"/>
    </row>
    <row r="153" ht="15.75" customHeight="1">
      <c r="C153" s="13"/>
      <c r="I153" s="13"/>
    </row>
    <row r="154" ht="15.75" customHeight="1">
      <c r="C154" s="13"/>
      <c r="I154" s="13"/>
    </row>
    <row r="155" ht="15.75" customHeight="1">
      <c r="C155" s="13"/>
      <c r="I155" s="13"/>
    </row>
    <row r="156" ht="15.75" customHeight="1">
      <c r="C156" s="13"/>
      <c r="I156" s="13"/>
    </row>
    <row r="157" ht="15.75" customHeight="1">
      <c r="C157" s="13"/>
      <c r="I157" s="13"/>
    </row>
    <row r="158" ht="15.75" customHeight="1">
      <c r="C158" s="13"/>
      <c r="I158" s="13"/>
    </row>
    <row r="159" ht="15.75" customHeight="1">
      <c r="C159" s="13"/>
      <c r="I159" s="13"/>
    </row>
    <row r="160" ht="15.75" customHeight="1">
      <c r="C160" s="13"/>
      <c r="I160" s="13"/>
    </row>
    <row r="161" ht="15.75" customHeight="1">
      <c r="C161" s="13"/>
      <c r="I161" s="13"/>
    </row>
    <row r="162" ht="15.75" customHeight="1">
      <c r="C162" s="13"/>
      <c r="I162" s="13"/>
    </row>
    <row r="163" ht="15.75" customHeight="1">
      <c r="C163" s="13"/>
      <c r="I163" s="13"/>
    </row>
    <row r="164" ht="15.75" customHeight="1">
      <c r="C164" s="13"/>
      <c r="I164" s="13"/>
    </row>
    <row r="165" ht="15.75" customHeight="1">
      <c r="C165" s="13"/>
      <c r="I165" s="13"/>
    </row>
    <row r="166" ht="15.75" customHeight="1">
      <c r="C166" s="13"/>
      <c r="I166" s="13"/>
    </row>
    <row r="167" ht="15.75" customHeight="1">
      <c r="C167" s="13"/>
      <c r="I167" s="13"/>
    </row>
    <row r="168" ht="15.75" customHeight="1">
      <c r="C168" s="13"/>
      <c r="I168" s="13"/>
    </row>
    <row r="169" ht="15.75" customHeight="1">
      <c r="C169" s="13"/>
      <c r="I169" s="13"/>
    </row>
    <row r="170" ht="15.75" customHeight="1">
      <c r="C170" s="13"/>
      <c r="I170" s="13"/>
    </row>
    <row r="171" ht="15.75" customHeight="1">
      <c r="C171" s="13"/>
      <c r="I171" s="13"/>
    </row>
    <row r="172" ht="15.75" customHeight="1">
      <c r="C172" s="13"/>
      <c r="I172" s="13"/>
    </row>
    <row r="173" ht="15.75" customHeight="1">
      <c r="C173" s="13"/>
      <c r="I173" s="13"/>
    </row>
    <row r="174" ht="15.75" customHeight="1">
      <c r="C174" s="13"/>
      <c r="I174" s="13"/>
    </row>
    <row r="175" ht="15.75" customHeight="1">
      <c r="C175" s="13"/>
      <c r="I175" s="13"/>
    </row>
    <row r="176" ht="15.75" customHeight="1">
      <c r="C176" s="13"/>
      <c r="I176" s="13"/>
    </row>
    <row r="177" ht="15.75" customHeight="1">
      <c r="C177" s="13"/>
      <c r="I177" s="13"/>
    </row>
    <row r="178" ht="15.75" customHeight="1">
      <c r="C178" s="13"/>
      <c r="I178" s="13"/>
    </row>
    <row r="179" ht="15.75" customHeight="1">
      <c r="C179" s="13"/>
      <c r="I179" s="13"/>
    </row>
    <row r="180" ht="15.75" customHeight="1">
      <c r="C180" s="13"/>
      <c r="I180" s="13"/>
    </row>
    <row r="181" ht="15.75" customHeight="1">
      <c r="C181" s="13"/>
      <c r="I181" s="13"/>
    </row>
    <row r="182" ht="15.75" customHeight="1">
      <c r="C182" s="13"/>
      <c r="I182" s="13"/>
    </row>
    <row r="183" ht="15.75" customHeight="1">
      <c r="C183" s="13"/>
      <c r="I183" s="13"/>
    </row>
    <row r="184" ht="15.75" customHeight="1">
      <c r="C184" s="13"/>
      <c r="I184" s="13"/>
    </row>
    <row r="185" ht="15.75" customHeight="1">
      <c r="C185" s="13"/>
      <c r="I185" s="13"/>
    </row>
    <row r="186" ht="15.75" customHeight="1">
      <c r="C186" s="13"/>
      <c r="I186" s="13"/>
    </row>
    <row r="187" ht="15.75" customHeight="1">
      <c r="C187" s="13"/>
      <c r="I187" s="13"/>
    </row>
    <row r="188" ht="15.75" customHeight="1">
      <c r="C188" s="13"/>
      <c r="I188" s="13"/>
    </row>
    <row r="189" ht="15.75" customHeight="1">
      <c r="C189" s="13"/>
      <c r="I189" s="13"/>
    </row>
    <row r="190" ht="15.75" customHeight="1">
      <c r="C190" s="13"/>
      <c r="I190" s="13"/>
    </row>
    <row r="191" ht="15.75" customHeight="1">
      <c r="C191" s="13"/>
      <c r="I191" s="13"/>
    </row>
    <row r="192" ht="15.75" customHeight="1">
      <c r="C192" s="13"/>
      <c r="I192" s="13"/>
    </row>
    <row r="193" ht="15.75" customHeight="1">
      <c r="C193" s="13"/>
      <c r="I193" s="13"/>
    </row>
    <row r="194" ht="15.75" customHeight="1">
      <c r="C194" s="13"/>
      <c r="I194" s="13"/>
    </row>
    <row r="195" ht="15.75" customHeight="1">
      <c r="C195" s="13"/>
      <c r="I195" s="13"/>
    </row>
    <row r="196" ht="15.75" customHeight="1">
      <c r="C196" s="13"/>
      <c r="I196" s="13"/>
    </row>
    <row r="197" ht="15.75" customHeight="1">
      <c r="C197" s="13"/>
      <c r="I197" s="13"/>
    </row>
    <row r="198" ht="15.75" customHeight="1">
      <c r="C198" s="13"/>
      <c r="I198" s="13"/>
    </row>
    <row r="199" ht="15.75" customHeight="1">
      <c r="C199" s="13"/>
      <c r="I199" s="13"/>
    </row>
    <row r="200" ht="15.75" customHeight="1">
      <c r="C200" s="13"/>
      <c r="I200" s="13"/>
    </row>
    <row r="201" ht="15.75" customHeight="1">
      <c r="C201" s="13"/>
      <c r="I201" s="13"/>
    </row>
    <row r="202" ht="15.75" customHeight="1">
      <c r="C202" s="13"/>
      <c r="I202" s="13"/>
    </row>
    <row r="203" ht="15.75" customHeight="1">
      <c r="C203" s="13"/>
      <c r="I203" s="13"/>
    </row>
    <row r="204" ht="15.75" customHeight="1">
      <c r="C204" s="13"/>
      <c r="I204" s="13"/>
    </row>
    <row r="205" ht="15.75" customHeight="1">
      <c r="C205" s="13"/>
      <c r="I205" s="13"/>
    </row>
    <row r="206" ht="15.75" customHeight="1">
      <c r="C206" s="13"/>
      <c r="I206" s="13"/>
    </row>
    <row r="207" ht="15.75" customHeight="1">
      <c r="C207" s="13"/>
      <c r="I207" s="13"/>
    </row>
    <row r="208" ht="15.75" customHeight="1">
      <c r="C208" s="13"/>
      <c r="I208" s="13"/>
    </row>
    <row r="209" ht="15.75" customHeight="1">
      <c r="C209" s="13"/>
      <c r="I209" s="13"/>
    </row>
    <row r="210" ht="15.75" customHeight="1">
      <c r="C210" s="13"/>
      <c r="I210" s="13"/>
    </row>
    <row r="211" ht="15.75" customHeight="1">
      <c r="C211" s="13"/>
      <c r="I211" s="13"/>
    </row>
    <row r="212" ht="15.75" customHeight="1">
      <c r="C212" s="13"/>
      <c r="I212" s="13"/>
    </row>
    <row r="213" ht="15.75" customHeight="1">
      <c r="C213" s="13"/>
      <c r="I213" s="13"/>
    </row>
    <row r="214" ht="15.75" customHeight="1">
      <c r="C214" s="13"/>
      <c r="I214" s="13"/>
    </row>
    <row r="215" ht="15.75" customHeight="1">
      <c r="C215" s="13"/>
      <c r="I215" s="13"/>
    </row>
    <row r="216" ht="15.75" customHeight="1">
      <c r="C216" s="13"/>
      <c r="I216" s="13"/>
    </row>
    <row r="217" ht="15.75" customHeight="1">
      <c r="C217" s="13"/>
      <c r="I217" s="13"/>
    </row>
    <row r="218" ht="15.75" customHeight="1">
      <c r="C218" s="13"/>
      <c r="I218" s="13"/>
    </row>
    <row r="219" ht="15.75" customHeight="1">
      <c r="C219" s="13"/>
      <c r="I219" s="13"/>
    </row>
    <row r="220" ht="15.75" customHeight="1">
      <c r="C220" s="13"/>
      <c r="I220" s="13"/>
    </row>
    <row r="221" ht="15.75" customHeight="1">
      <c r="C221" s="13"/>
      <c r="I221" s="13"/>
    </row>
    <row r="222" ht="15.75" customHeight="1">
      <c r="C222" s="13"/>
      <c r="I222" s="13"/>
    </row>
    <row r="223" ht="15.75" customHeight="1">
      <c r="C223" s="13"/>
      <c r="I223" s="13"/>
    </row>
    <row r="224" ht="15.75" customHeight="1">
      <c r="C224" s="13"/>
      <c r="I224" s="13"/>
    </row>
    <row r="225" ht="15.75" customHeight="1">
      <c r="C225" s="13"/>
      <c r="I225" s="13"/>
    </row>
    <row r="226" ht="15.75" customHeight="1">
      <c r="C226" s="13"/>
      <c r="I226" s="13"/>
    </row>
    <row r="227" ht="15.75" customHeight="1">
      <c r="C227" s="13"/>
      <c r="I227" s="13"/>
    </row>
    <row r="228" ht="15.75" customHeight="1">
      <c r="C228" s="13"/>
      <c r="I228" s="13"/>
    </row>
    <row r="229" ht="15.75" customHeight="1">
      <c r="C229" s="13"/>
      <c r="I229" s="13"/>
    </row>
    <row r="230" ht="15.75" customHeight="1">
      <c r="C230" s="13"/>
      <c r="I230" s="13"/>
    </row>
    <row r="231" ht="15.75" customHeight="1">
      <c r="C231" s="13"/>
      <c r="I231" s="13"/>
    </row>
    <row r="232" ht="15.75" customHeight="1">
      <c r="C232" s="13"/>
      <c r="I232" s="13"/>
    </row>
    <row r="233" ht="15.75" customHeight="1">
      <c r="C233" s="13"/>
      <c r="I233" s="13"/>
    </row>
    <row r="234" ht="15.75" customHeight="1">
      <c r="C234" s="13"/>
      <c r="I234" s="13"/>
    </row>
    <row r="235" ht="15.75" customHeight="1">
      <c r="C235" s="13"/>
      <c r="I235" s="13"/>
    </row>
    <row r="236" ht="15.75" customHeight="1">
      <c r="C236" s="13"/>
      <c r="I236" s="13"/>
    </row>
    <row r="237" ht="15.75" customHeight="1">
      <c r="C237" s="13"/>
      <c r="I237" s="13"/>
    </row>
    <row r="238" ht="15.75" customHeight="1">
      <c r="C238" s="13"/>
      <c r="I238" s="13"/>
    </row>
    <row r="239" ht="15.75" customHeight="1">
      <c r="C239" s="13"/>
      <c r="I239" s="13"/>
    </row>
    <row r="240" ht="15.75" customHeight="1">
      <c r="C240" s="13"/>
      <c r="I240" s="13"/>
    </row>
    <row r="241" ht="15.75" customHeight="1">
      <c r="C241" s="13"/>
      <c r="I241" s="13"/>
    </row>
    <row r="242" ht="15.75" customHeight="1">
      <c r="C242" s="13"/>
      <c r="I242" s="13"/>
    </row>
    <row r="243" ht="15.75" customHeight="1">
      <c r="C243" s="13"/>
      <c r="I243" s="13"/>
    </row>
    <row r="244" ht="15.75" customHeight="1">
      <c r="C244" s="13"/>
      <c r="I244" s="13"/>
    </row>
    <row r="245" ht="15.75" customHeight="1">
      <c r="C245" s="13"/>
      <c r="I245" s="13"/>
    </row>
    <row r="246" ht="15.75" customHeight="1">
      <c r="C246" s="13"/>
      <c r="I246" s="13"/>
    </row>
    <row r="247" ht="15.75" customHeight="1">
      <c r="C247" s="13"/>
      <c r="I247" s="13"/>
    </row>
    <row r="248" ht="15.75" customHeight="1">
      <c r="C248" s="13"/>
      <c r="I248" s="13"/>
    </row>
    <row r="249" ht="15.75" customHeight="1">
      <c r="C249" s="13"/>
      <c r="I249" s="13"/>
    </row>
    <row r="250" ht="15.75" customHeight="1">
      <c r="C250" s="13"/>
      <c r="I250" s="13"/>
    </row>
    <row r="251" ht="15.75" customHeight="1">
      <c r="C251" s="13"/>
      <c r="I251" s="13"/>
    </row>
    <row r="252" ht="15.75" customHeight="1">
      <c r="C252" s="13"/>
      <c r="I252" s="13"/>
    </row>
    <row r="253" ht="15.75" customHeight="1">
      <c r="C253" s="13"/>
      <c r="I253" s="13"/>
    </row>
    <row r="254" ht="15.75" customHeight="1">
      <c r="C254" s="13"/>
      <c r="I254" s="13"/>
    </row>
    <row r="255" ht="15.75" customHeight="1">
      <c r="C255" s="13"/>
      <c r="I255" s="13"/>
    </row>
    <row r="256" ht="15.75" customHeight="1">
      <c r="C256" s="13"/>
      <c r="I256" s="13"/>
    </row>
    <row r="257" ht="15.75" customHeight="1">
      <c r="C257" s="13"/>
      <c r="I257" s="13"/>
    </row>
    <row r="258" ht="15.75" customHeight="1">
      <c r="C258" s="13"/>
      <c r="I258" s="13"/>
    </row>
    <row r="259" ht="15.75" customHeight="1">
      <c r="C259" s="13"/>
      <c r="I259" s="13"/>
    </row>
    <row r="260" ht="15.75" customHeight="1">
      <c r="C260" s="13"/>
      <c r="I260" s="13"/>
    </row>
    <row r="261" ht="15.75" customHeight="1">
      <c r="C261" s="13"/>
      <c r="I261" s="13"/>
    </row>
    <row r="262" ht="15.75" customHeight="1">
      <c r="C262" s="13"/>
      <c r="I262" s="13"/>
    </row>
    <row r="263" ht="15.75" customHeight="1">
      <c r="C263" s="13"/>
      <c r="I263" s="13"/>
    </row>
    <row r="264" ht="15.75" customHeight="1">
      <c r="C264" s="13"/>
      <c r="I264" s="13"/>
    </row>
    <row r="265" ht="15.75" customHeight="1">
      <c r="C265" s="13"/>
      <c r="I265" s="13"/>
    </row>
    <row r="266" ht="15.75" customHeight="1">
      <c r="C266" s="13"/>
      <c r="I266" s="13"/>
    </row>
    <row r="267" ht="15.75" customHeight="1">
      <c r="C267" s="13"/>
      <c r="I267" s="13"/>
    </row>
    <row r="268" ht="15.75" customHeight="1">
      <c r="C268" s="13"/>
      <c r="I268" s="13"/>
    </row>
    <row r="269" ht="15.75" customHeight="1">
      <c r="C269" s="13"/>
      <c r="I269" s="13"/>
    </row>
    <row r="270" ht="15.75" customHeight="1">
      <c r="C270" s="13"/>
      <c r="I270" s="13"/>
    </row>
    <row r="271" ht="15.75" customHeight="1">
      <c r="C271" s="13"/>
      <c r="I271" s="13"/>
    </row>
    <row r="272" ht="15.75" customHeight="1">
      <c r="C272" s="13"/>
      <c r="I272" s="13"/>
    </row>
    <row r="273" ht="15.75" customHeight="1">
      <c r="C273" s="13"/>
      <c r="I273" s="13"/>
    </row>
    <row r="274" ht="15.75" customHeight="1">
      <c r="C274" s="13"/>
      <c r="I274" s="13"/>
    </row>
    <row r="275" ht="15.75" customHeight="1">
      <c r="C275" s="13"/>
      <c r="I275" s="13"/>
    </row>
    <row r="276" ht="15.75" customHeight="1">
      <c r="C276" s="13"/>
      <c r="I276" s="13"/>
    </row>
    <row r="277" ht="15.75" customHeight="1">
      <c r="C277" s="13"/>
      <c r="I277" s="13"/>
    </row>
    <row r="278" ht="15.75" customHeight="1">
      <c r="C278" s="13"/>
      <c r="I278" s="13"/>
    </row>
    <row r="279" ht="15.75" customHeight="1">
      <c r="C279" s="13"/>
      <c r="I279" s="13"/>
    </row>
    <row r="280" ht="15.75" customHeight="1">
      <c r="C280" s="13"/>
      <c r="I280" s="13"/>
    </row>
    <row r="281" ht="15.75" customHeight="1">
      <c r="C281" s="13"/>
      <c r="I281" s="13"/>
    </row>
    <row r="282" ht="15.75" customHeight="1">
      <c r="C282" s="13"/>
      <c r="I282" s="13"/>
    </row>
    <row r="283" ht="15.75" customHeight="1">
      <c r="C283" s="13"/>
      <c r="I283" s="13"/>
    </row>
    <row r="284" ht="15.75" customHeight="1">
      <c r="C284" s="13"/>
      <c r="I284" s="13"/>
    </row>
    <row r="285" ht="15.75" customHeight="1">
      <c r="C285" s="13"/>
      <c r="I285" s="13"/>
    </row>
    <row r="286" ht="15.75" customHeight="1">
      <c r="C286" s="13"/>
      <c r="I286" s="13"/>
    </row>
    <row r="287" ht="15.75" customHeight="1">
      <c r="C287" s="13"/>
      <c r="I287" s="13"/>
    </row>
    <row r="288" ht="15.75" customHeight="1">
      <c r="C288" s="13"/>
      <c r="I288" s="13"/>
    </row>
    <row r="289" ht="15.75" customHeight="1">
      <c r="C289" s="13"/>
      <c r="I289" s="13"/>
    </row>
    <row r="290" ht="15.75" customHeight="1">
      <c r="C290" s="13"/>
      <c r="I290" s="13"/>
    </row>
    <row r="291" ht="15.75" customHeight="1">
      <c r="C291" s="13"/>
      <c r="I291" s="13"/>
    </row>
    <row r="292" ht="15.75" customHeight="1">
      <c r="C292" s="13"/>
      <c r="I292" s="13"/>
    </row>
    <row r="293" ht="15.75" customHeight="1">
      <c r="C293" s="13"/>
      <c r="I293" s="13"/>
    </row>
    <row r="294" ht="15.75" customHeight="1">
      <c r="C294" s="13"/>
      <c r="I294" s="13"/>
    </row>
    <row r="295" ht="15.75" customHeight="1">
      <c r="C295" s="13"/>
      <c r="I295" s="13"/>
    </row>
    <row r="296" ht="15.75" customHeight="1">
      <c r="C296" s="13"/>
      <c r="I296" s="13"/>
    </row>
    <row r="297" ht="15.75" customHeight="1">
      <c r="C297" s="13"/>
      <c r="I297" s="13"/>
    </row>
    <row r="298" ht="15.75" customHeight="1">
      <c r="C298" s="13"/>
      <c r="I298" s="13"/>
    </row>
    <row r="299" ht="15.75" customHeight="1">
      <c r="C299" s="13"/>
      <c r="I299" s="13"/>
    </row>
    <row r="300" ht="15.75" customHeight="1">
      <c r="C300" s="13"/>
      <c r="I300" s="13"/>
    </row>
    <row r="301" ht="15.75" customHeight="1">
      <c r="C301" s="13"/>
      <c r="I301" s="13"/>
    </row>
    <row r="302" ht="15.75" customHeight="1">
      <c r="C302" s="13"/>
      <c r="I302" s="13"/>
    </row>
    <row r="303" ht="15.75" customHeight="1">
      <c r="C303" s="13"/>
      <c r="I303" s="13"/>
    </row>
    <row r="304" ht="15.75" customHeight="1">
      <c r="C304" s="13"/>
      <c r="I304" s="13"/>
    </row>
    <row r="305" ht="15.75" customHeight="1">
      <c r="C305" s="13"/>
      <c r="I305" s="13"/>
    </row>
    <row r="306" ht="15.75" customHeight="1">
      <c r="C306" s="13"/>
      <c r="I306" s="13"/>
    </row>
    <row r="307" ht="15.75" customHeight="1">
      <c r="C307" s="13"/>
      <c r="I307" s="13"/>
    </row>
    <row r="308" ht="15.75" customHeight="1">
      <c r="C308" s="13"/>
      <c r="I308" s="13"/>
    </row>
    <row r="309" ht="15.75" customHeight="1">
      <c r="C309" s="13"/>
      <c r="I309" s="13"/>
    </row>
    <row r="310" ht="15.75" customHeight="1">
      <c r="C310" s="13"/>
      <c r="I310" s="13"/>
    </row>
    <row r="311" ht="15.75" customHeight="1">
      <c r="C311" s="13"/>
      <c r="I311" s="13"/>
    </row>
    <row r="312" ht="15.75" customHeight="1">
      <c r="C312" s="13"/>
      <c r="I312" s="13"/>
    </row>
    <row r="313" ht="15.75" customHeight="1">
      <c r="C313" s="13"/>
      <c r="I313" s="13"/>
    </row>
    <row r="314" ht="15.75" customHeight="1">
      <c r="C314" s="13"/>
      <c r="I314" s="13"/>
    </row>
    <row r="315" ht="15.75" customHeight="1">
      <c r="C315" s="13"/>
      <c r="I315" s="13"/>
    </row>
    <row r="316" ht="15.75" customHeight="1">
      <c r="C316" s="13"/>
      <c r="I316" s="13"/>
    </row>
    <row r="317" ht="15.75" customHeight="1">
      <c r="C317" s="13"/>
      <c r="I317" s="13"/>
    </row>
    <row r="318" ht="15.75" customHeight="1">
      <c r="C318" s="13"/>
      <c r="I318" s="13"/>
    </row>
    <row r="319" ht="15.75" customHeight="1">
      <c r="C319" s="13"/>
      <c r="I319" s="13"/>
    </row>
    <row r="320" ht="15.75" customHeight="1">
      <c r="C320" s="13"/>
      <c r="I320" s="13"/>
    </row>
    <row r="321" ht="15.75" customHeight="1">
      <c r="C321" s="13"/>
      <c r="I321" s="13"/>
    </row>
    <row r="322" ht="15.75" customHeight="1">
      <c r="C322" s="13"/>
      <c r="I322" s="13"/>
    </row>
    <row r="323" ht="15.75" customHeight="1">
      <c r="C323" s="13"/>
      <c r="I323" s="13"/>
    </row>
    <row r="324" ht="15.75" customHeight="1">
      <c r="C324" s="13"/>
      <c r="I324" s="13"/>
    </row>
    <row r="325" ht="15.75" customHeight="1">
      <c r="C325" s="13"/>
      <c r="I325" s="13"/>
    </row>
    <row r="326" ht="15.75" customHeight="1">
      <c r="C326" s="13"/>
      <c r="I326" s="13"/>
    </row>
    <row r="327" ht="15.75" customHeight="1">
      <c r="C327" s="13"/>
      <c r="I327" s="13"/>
    </row>
    <row r="328" ht="15.75" customHeight="1">
      <c r="C328" s="13"/>
      <c r="I328" s="13"/>
    </row>
    <row r="329" ht="15.75" customHeight="1">
      <c r="C329" s="13"/>
      <c r="I329" s="13"/>
    </row>
    <row r="330" ht="15.75" customHeight="1">
      <c r="C330" s="13"/>
      <c r="I330" s="13"/>
    </row>
    <row r="331" ht="15.75" customHeight="1">
      <c r="C331" s="13"/>
      <c r="I331" s="13"/>
    </row>
    <row r="332" ht="15.75" customHeight="1">
      <c r="C332" s="13"/>
      <c r="I332" s="13"/>
    </row>
    <row r="333" ht="15.75" customHeight="1">
      <c r="C333" s="13"/>
      <c r="I333" s="13"/>
    </row>
    <row r="334" ht="15.75" customHeight="1">
      <c r="C334" s="13"/>
      <c r="I334" s="13"/>
    </row>
    <row r="335" ht="15.75" customHeight="1">
      <c r="C335" s="13"/>
      <c r="I335" s="13"/>
    </row>
    <row r="336" ht="15.75" customHeight="1">
      <c r="C336" s="13"/>
      <c r="I336" s="13"/>
    </row>
    <row r="337" ht="15.75" customHeight="1">
      <c r="C337" s="13"/>
      <c r="I337" s="13"/>
    </row>
    <row r="338" ht="15.75" customHeight="1">
      <c r="C338" s="13"/>
      <c r="I338" s="13"/>
    </row>
    <row r="339" ht="15.75" customHeight="1">
      <c r="C339" s="13"/>
      <c r="I339" s="13"/>
    </row>
    <row r="340" ht="15.75" customHeight="1">
      <c r="C340" s="13"/>
      <c r="I340" s="13"/>
    </row>
    <row r="341" ht="15.75" customHeight="1">
      <c r="C341" s="13"/>
      <c r="I341" s="13"/>
    </row>
    <row r="342" ht="15.75" customHeight="1">
      <c r="C342" s="13"/>
      <c r="I342" s="13"/>
    </row>
    <row r="343" ht="15.75" customHeight="1">
      <c r="C343" s="13"/>
      <c r="I343" s="13"/>
    </row>
    <row r="344" ht="15.75" customHeight="1">
      <c r="C344" s="13"/>
      <c r="I344" s="13"/>
    </row>
    <row r="345" ht="15.75" customHeight="1">
      <c r="C345" s="13"/>
      <c r="I345" s="13"/>
    </row>
    <row r="346" ht="15.75" customHeight="1">
      <c r="C346" s="13"/>
      <c r="I346" s="13"/>
    </row>
    <row r="347" ht="15.75" customHeight="1">
      <c r="C347" s="13"/>
      <c r="I347" s="13"/>
    </row>
    <row r="348" ht="15.75" customHeight="1">
      <c r="C348" s="13"/>
      <c r="I348" s="13"/>
    </row>
    <row r="349" ht="15.75" customHeight="1">
      <c r="C349" s="13"/>
      <c r="I349" s="13"/>
    </row>
    <row r="350" ht="15.75" customHeight="1">
      <c r="C350" s="13"/>
      <c r="I350" s="13"/>
    </row>
    <row r="351" ht="15.75" customHeight="1">
      <c r="C351" s="13"/>
      <c r="I351" s="13"/>
    </row>
    <row r="352" ht="15.75" customHeight="1">
      <c r="C352" s="13"/>
      <c r="I352" s="13"/>
    </row>
    <row r="353" ht="15.75" customHeight="1">
      <c r="C353" s="13"/>
      <c r="I353" s="13"/>
    </row>
    <row r="354" ht="15.75" customHeight="1">
      <c r="C354" s="13"/>
      <c r="I354" s="13"/>
    </row>
    <row r="355" ht="15.75" customHeight="1">
      <c r="C355" s="13"/>
      <c r="I355" s="13"/>
    </row>
    <row r="356" ht="15.75" customHeight="1">
      <c r="C356" s="13"/>
      <c r="I356" s="13"/>
    </row>
    <row r="357" ht="15.75" customHeight="1">
      <c r="C357" s="13"/>
      <c r="I357" s="13"/>
    </row>
    <row r="358" ht="15.75" customHeight="1">
      <c r="C358" s="13"/>
      <c r="I358" s="13"/>
    </row>
    <row r="359" ht="15.75" customHeight="1">
      <c r="C359" s="13"/>
      <c r="I359" s="13"/>
    </row>
    <row r="360" ht="15.75" customHeight="1">
      <c r="C360" s="13"/>
      <c r="I360" s="13"/>
    </row>
    <row r="361" ht="15.75" customHeight="1">
      <c r="C361" s="13"/>
      <c r="I361" s="13"/>
    </row>
    <row r="362" ht="15.75" customHeight="1">
      <c r="C362" s="13"/>
      <c r="I362" s="13"/>
    </row>
    <row r="363" ht="15.75" customHeight="1">
      <c r="C363" s="13"/>
      <c r="I363" s="13"/>
    </row>
    <row r="364" ht="15.75" customHeight="1">
      <c r="C364" s="13"/>
      <c r="I364" s="13"/>
    </row>
    <row r="365" ht="15.75" customHeight="1">
      <c r="C365" s="13"/>
      <c r="I365" s="13"/>
    </row>
    <row r="366" ht="15.75" customHeight="1">
      <c r="C366" s="13"/>
      <c r="I366" s="13"/>
    </row>
    <row r="367" ht="15.75" customHeight="1">
      <c r="C367" s="13"/>
      <c r="I367" s="13"/>
    </row>
    <row r="368" ht="15.75" customHeight="1">
      <c r="C368" s="13"/>
      <c r="I368" s="13"/>
    </row>
    <row r="369" ht="15.75" customHeight="1">
      <c r="C369" s="13"/>
      <c r="I369" s="13"/>
    </row>
    <row r="370" ht="15.75" customHeight="1">
      <c r="C370" s="13"/>
      <c r="I370" s="13"/>
    </row>
    <row r="371" ht="15.75" customHeight="1">
      <c r="C371" s="13"/>
      <c r="I371" s="13"/>
    </row>
    <row r="372" ht="15.75" customHeight="1">
      <c r="C372" s="13"/>
      <c r="I372" s="13"/>
    </row>
    <row r="373" ht="15.75" customHeight="1">
      <c r="C373" s="13"/>
      <c r="I373" s="13"/>
    </row>
    <row r="374" ht="15.75" customHeight="1">
      <c r="C374" s="13"/>
      <c r="I374" s="13"/>
    </row>
    <row r="375" ht="15.75" customHeight="1">
      <c r="C375" s="13"/>
      <c r="I375" s="13"/>
    </row>
    <row r="376" ht="15.75" customHeight="1">
      <c r="C376" s="13"/>
      <c r="I376" s="13"/>
    </row>
    <row r="377" ht="15.75" customHeight="1">
      <c r="C377" s="13"/>
      <c r="I377" s="13"/>
    </row>
    <row r="378" ht="15.75" customHeight="1">
      <c r="C378" s="13"/>
      <c r="I378" s="13"/>
    </row>
    <row r="379" ht="15.75" customHeight="1">
      <c r="C379" s="13"/>
      <c r="I379" s="13"/>
    </row>
    <row r="380" ht="15.75" customHeight="1">
      <c r="C380" s="13"/>
      <c r="I380" s="13"/>
    </row>
    <row r="381" ht="15.75" customHeight="1">
      <c r="C381" s="13"/>
      <c r="I381" s="13"/>
    </row>
    <row r="382" ht="15.75" customHeight="1">
      <c r="C382" s="13"/>
      <c r="I382" s="13"/>
    </row>
    <row r="383" ht="15.75" customHeight="1">
      <c r="C383" s="13"/>
      <c r="I383" s="13"/>
    </row>
    <row r="384" ht="15.75" customHeight="1">
      <c r="C384" s="13"/>
      <c r="I384" s="13"/>
    </row>
    <row r="385" ht="15.75" customHeight="1">
      <c r="C385" s="13"/>
      <c r="I385" s="13"/>
    </row>
    <row r="386" ht="15.75" customHeight="1">
      <c r="C386" s="13"/>
      <c r="I386" s="13"/>
    </row>
    <row r="387" ht="15.75" customHeight="1">
      <c r="C387" s="13"/>
      <c r="I387" s="13"/>
    </row>
    <row r="388" ht="15.75" customHeight="1">
      <c r="C388" s="13"/>
      <c r="I388" s="13"/>
    </row>
    <row r="389" ht="15.75" customHeight="1">
      <c r="C389" s="13"/>
      <c r="I389" s="13"/>
    </row>
    <row r="390" ht="15.75" customHeight="1">
      <c r="C390" s="13"/>
      <c r="I390" s="13"/>
    </row>
    <row r="391" ht="15.75" customHeight="1">
      <c r="C391" s="13"/>
      <c r="I391" s="13"/>
    </row>
    <row r="392" ht="15.75" customHeight="1">
      <c r="C392" s="13"/>
      <c r="I392" s="13"/>
    </row>
    <row r="393" ht="15.75" customHeight="1">
      <c r="C393" s="13"/>
      <c r="I393" s="13"/>
    </row>
    <row r="394" ht="15.75" customHeight="1">
      <c r="C394" s="13"/>
      <c r="I394" s="13"/>
    </row>
    <row r="395" ht="15.75" customHeight="1">
      <c r="C395" s="13"/>
      <c r="I395" s="13"/>
    </row>
    <row r="396" ht="15.75" customHeight="1">
      <c r="C396" s="13"/>
      <c r="I396" s="13"/>
    </row>
    <row r="397" ht="15.75" customHeight="1">
      <c r="C397" s="13"/>
      <c r="I397" s="13"/>
    </row>
    <row r="398" ht="15.75" customHeight="1">
      <c r="C398" s="13"/>
      <c r="I398" s="13"/>
    </row>
    <row r="399" ht="15.75" customHeight="1">
      <c r="C399" s="13"/>
      <c r="I399" s="13"/>
    </row>
    <row r="400" ht="15.75" customHeight="1">
      <c r="C400" s="13"/>
      <c r="I400" s="13"/>
    </row>
    <row r="401" ht="15.75" customHeight="1">
      <c r="C401" s="13"/>
      <c r="I401" s="13"/>
    </row>
    <row r="402" ht="15.75" customHeight="1">
      <c r="C402" s="13"/>
      <c r="I402" s="13"/>
    </row>
    <row r="403" ht="15.75" customHeight="1">
      <c r="C403" s="13"/>
      <c r="I403" s="13"/>
    </row>
    <row r="404" ht="15.75" customHeight="1">
      <c r="C404" s="13"/>
      <c r="I404" s="13"/>
    </row>
    <row r="405" ht="15.75" customHeight="1">
      <c r="C405" s="13"/>
      <c r="I405" s="13"/>
    </row>
    <row r="406" ht="15.75" customHeight="1">
      <c r="C406" s="13"/>
      <c r="I406" s="13"/>
    </row>
    <row r="407" ht="15.75" customHeight="1">
      <c r="C407" s="13"/>
      <c r="I407" s="13"/>
    </row>
    <row r="408" ht="15.75" customHeight="1">
      <c r="C408" s="13"/>
      <c r="I408" s="13"/>
    </row>
    <row r="409" ht="15.75" customHeight="1">
      <c r="C409" s="13"/>
      <c r="I409" s="13"/>
    </row>
    <row r="410" ht="15.75" customHeight="1">
      <c r="C410" s="13"/>
      <c r="I410" s="13"/>
    </row>
    <row r="411" ht="15.75" customHeight="1">
      <c r="C411" s="13"/>
      <c r="I411" s="13"/>
    </row>
    <row r="412" ht="15.75" customHeight="1">
      <c r="C412" s="13"/>
      <c r="I412" s="13"/>
    </row>
    <row r="413" ht="15.75" customHeight="1">
      <c r="C413" s="13"/>
      <c r="I413" s="13"/>
    </row>
    <row r="414" ht="15.75" customHeight="1">
      <c r="C414" s="13"/>
      <c r="I414" s="13"/>
    </row>
    <row r="415" ht="15.75" customHeight="1">
      <c r="C415" s="13"/>
      <c r="I415" s="13"/>
    </row>
    <row r="416" ht="15.75" customHeight="1">
      <c r="C416" s="13"/>
      <c r="I416" s="13"/>
    </row>
    <row r="417" ht="15.75" customHeight="1">
      <c r="C417" s="13"/>
      <c r="I417" s="13"/>
    </row>
    <row r="418" ht="15.75" customHeight="1">
      <c r="C418" s="13"/>
      <c r="I418" s="13"/>
    </row>
    <row r="419" ht="15.75" customHeight="1">
      <c r="C419" s="13"/>
      <c r="I419" s="13"/>
    </row>
    <row r="420" ht="15.75" customHeight="1">
      <c r="C420" s="13"/>
      <c r="I420" s="13"/>
    </row>
    <row r="421" ht="15.75" customHeight="1">
      <c r="C421" s="13"/>
      <c r="I421" s="13"/>
    </row>
    <row r="422" ht="15.75" customHeight="1">
      <c r="C422" s="13"/>
      <c r="I422" s="13"/>
    </row>
    <row r="423" ht="15.75" customHeight="1">
      <c r="C423" s="13"/>
      <c r="I423" s="13"/>
    </row>
    <row r="424" ht="15.75" customHeight="1">
      <c r="C424" s="13"/>
      <c r="I424" s="13"/>
    </row>
    <row r="425" ht="15.75" customHeight="1">
      <c r="C425" s="13"/>
      <c r="I425" s="13"/>
    </row>
    <row r="426" ht="15.75" customHeight="1">
      <c r="C426" s="13"/>
      <c r="I426" s="13"/>
    </row>
    <row r="427" ht="15.75" customHeight="1">
      <c r="C427" s="13"/>
      <c r="I427" s="13"/>
    </row>
    <row r="428" ht="15.75" customHeight="1">
      <c r="C428" s="13"/>
      <c r="I428" s="13"/>
    </row>
    <row r="429" ht="15.75" customHeight="1">
      <c r="C429" s="13"/>
      <c r="I429" s="13"/>
    </row>
    <row r="430" ht="15.75" customHeight="1">
      <c r="C430" s="13"/>
      <c r="I430" s="13"/>
    </row>
    <row r="431" ht="15.75" customHeight="1">
      <c r="C431" s="13"/>
      <c r="I431" s="13"/>
    </row>
    <row r="432" ht="15.75" customHeight="1">
      <c r="C432" s="13"/>
      <c r="I432" s="13"/>
    </row>
    <row r="433" ht="15.75" customHeight="1">
      <c r="C433" s="13"/>
      <c r="I433" s="13"/>
    </row>
    <row r="434" ht="15.75" customHeight="1">
      <c r="C434" s="13"/>
      <c r="I434" s="13"/>
    </row>
    <row r="435" ht="15.75" customHeight="1">
      <c r="C435" s="13"/>
      <c r="I435" s="13"/>
    </row>
    <row r="436" ht="15.75" customHeight="1">
      <c r="C436" s="13"/>
      <c r="I436" s="13"/>
    </row>
    <row r="437" ht="15.75" customHeight="1">
      <c r="C437" s="13"/>
      <c r="I437" s="13"/>
    </row>
    <row r="438" ht="15.75" customHeight="1">
      <c r="C438" s="13"/>
      <c r="I438" s="13"/>
    </row>
    <row r="439" ht="15.75" customHeight="1">
      <c r="C439" s="13"/>
      <c r="I439" s="13"/>
    </row>
    <row r="440" ht="15.75" customHeight="1">
      <c r="C440" s="13"/>
      <c r="I440" s="13"/>
    </row>
    <row r="441" ht="15.75" customHeight="1">
      <c r="C441" s="13"/>
      <c r="I441" s="13"/>
    </row>
    <row r="442" ht="15.75" customHeight="1">
      <c r="C442" s="13"/>
      <c r="I442" s="13"/>
    </row>
    <row r="443" ht="15.75" customHeight="1">
      <c r="C443" s="13"/>
      <c r="I443" s="13"/>
    </row>
    <row r="444" ht="15.75" customHeight="1">
      <c r="C444" s="13"/>
      <c r="I444" s="13"/>
    </row>
    <row r="445" ht="15.75" customHeight="1">
      <c r="C445" s="13"/>
      <c r="I445" s="13"/>
    </row>
    <row r="446" ht="15.75" customHeight="1">
      <c r="C446" s="13"/>
      <c r="I446" s="13"/>
    </row>
    <row r="447" ht="15.75" customHeight="1">
      <c r="C447" s="13"/>
      <c r="I447" s="13"/>
    </row>
    <row r="448" ht="15.75" customHeight="1">
      <c r="C448" s="13"/>
      <c r="I448" s="13"/>
    </row>
    <row r="449" ht="15.75" customHeight="1">
      <c r="C449" s="13"/>
      <c r="I449" s="13"/>
    </row>
    <row r="450" ht="15.75" customHeight="1">
      <c r="C450" s="13"/>
      <c r="I450" s="13"/>
    </row>
    <row r="451" ht="15.75" customHeight="1">
      <c r="C451" s="13"/>
      <c r="I451" s="13"/>
    </row>
    <row r="452" ht="15.75" customHeight="1">
      <c r="C452" s="13"/>
      <c r="I452" s="13"/>
    </row>
    <row r="453" ht="15.75" customHeight="1">
      <c r="C453" s="13"/>
      <c r="I453" s="13"/>
    </row>
    <row r="454" ht="15.75" customHeight="1">
      <c r="C454" s="13"/>
      <c r="I454" s="13"/>
    </row>
    <row r="455" ht="15.75" customHeight="1">
      <c r="C455" s="13"/>
      <c r="I455" s="13"/>
    </row>
    <row r="456" ht="15.75" customHeight="1">
      <c r="C456" s="13"/>
      <c r="I456" s="13"/>
    </row>
    <row r="457" ht="15.75" customHeight="1">
      <c r="C457" s="13"/>
      <c r="I457" s="13"/>
    </row>
    <row r="458" ht="15.75" customHeight="1">
      <c r="C458" s="13"/>
      <c r="I458" s="13"/>
    </row>
    <row r="459" ht="15.75" customHeight="1">
      <c r="C459" s="13"/>
      <c r="I459" s="13"/>
    </row>
    <row r="460" ht="15.75" customHeight="1">
      <c r="C460" s="13"/>
      <c r="I460" s="13"/>
    </row>
    <row r="461" ht="15.75" customHeight="1">
      <c r="C461" s="13"/>
      <c r="I461" s="13"/>
    </row>
    <row r="462" ht="15.75" customHeight="1">
      <c r="C462" s="13"/>
      <c r="I462" s="13"/>
    </row>
    <row r="463" ht="15.75" customHeight="1">
      <c r="C463" s="13"/>
      <c r="I463" s="13"/>
    </row>
    <row r="464" ht="15.75" customHeight="1">
      <c r="C464" s="13"/>
      <c r="I464" s="13"/>
    </row>
    <row r="465" ht="15.75" customHeight="1">
      <c r="C465" s="13"/>
      <c r="I465" s="13"/>
    </row>
    <row r="466" ht="15.75" customHeight="1">
      <c r="C466" s="13"/>
      <c r="I466" s="13"/>
    </row>
    <row r="467" ht="15.75" customHeight="1">
      <c r="C467" s="13"/>
      <c r="I467" s="13"/>
    </row>
    <row r="468" ht="15.75" customHeight="1">
      <c r="C468" s="13"/>
      <c r="I468" s="13"/>
    </row>
    <row r="469" ht="15.75" customHeight="1">
      <c r="C469" s="13"/>
      <c r="I469" s="13"/>
    </row>
    <row r="470" ht="15.75" customHeight="1">
      <c r="C470" s="13"/>
      <c r="I470" s="13"/>
    </row>
    <row r="471" ht="15.75" customHeight="1">
      <c r="C471" s="13"/>
      <c r="I471" s="13"/>
    </row>
    <row r="472" ht="15.75" customHeight="1">
      <c r="C472" s="13"/>
      <c r="I472" s="13"/>
    </row>
    <row r="473" ht="15.75" customHeight="1">
      <c r="C473" s="13"/>
      <c r="I473" s="13"/>
    </row>
    <row r="474" ht="15.75" customHeight="1">
      <c r="C474" s="13"/>
      <c r="I474" s="13"/>
    </row>
    <row r="475" ht="15.75" customHeight="1">
      <c r="C475" s="13"/>
      <c r="I475" s="13"/>
    </row>
    <row r="476" ht="15.75" customHeight="1">
      <c r="C476" s="13"/>
      <c r="I476" s="13"/>
    </row>
    <row r="477" ht="15.75" customHeight="1">
      <c r="C477" s="13"/>
      <c r="I477" s="13"/>
    </row>
    <row r="478" ht="15.75" customHeight="1">
      <c r="C478" s="13"/>
      <c r="I478" s="13"/>
    </row>
    <row r="479" ht="15.75" customHeight="1">
      <c r="C479" s="13"/>
      <c r="I479" s="13"/>
    </row>
    <row r="480" ht="15.75" customHeight="1">
      <c r="C480" s="13"/>
      <c r="I480" s="13"/>
    </row>
    <row r="481" ht="15.75" customHeight="1">
      <c r="C481" s="13"/>
      <c r="I481" s="13"/>
    </row>
    <row r="482" ht="15.75" customHeight="1">
      <c r="C482" s="13"/>
      <c r="I482" s="13"/>
    </row>
    <row r="483" ht="15.75" customHeight="1">
      <c r="C483" s="13"/>
      <c r="I483" s="13"/>
    </row>
    <row r="484" ht="15.75" customHeight="1">
      <c r="C484" s="13"/>
      <c r="I484" s="13"/>
    </row>
    <row r="485" ht="15.75" customHeight="1">
      <c r="C485" s="13"/>
      <c r="I485" s="13"/>
    </row>
    <row r="486" ht="15.75" customHeight="1">
      <c r="C486" s="13"/>
      <c r="I486" s="13"/>
    </row>
    <row r="487" ht="15.75" customHeight="1">
      <c r="C487" s="13"/>
      <c r="I487" s="13"/>
    </row>
    <row r="488" ht="15.75" customHeight="1">
      <c r="C488" s="13"/>
      <c r="I488" s="13"/>
    </row>
    <row r="489" ht="15.75" customHeight="1">
      <c r="C489" s="13"/>
      <c r="I489" s="13"/>
    </row>
    <row r="490" ht="15.75" customHeight="1">
      <c r="C490" s="13"/>
      <c r="I490" s="13"/>
    </row>
    <row r="491" ht="15.75" customHeight="1">
      <c r="C491" s="13"/>
      <c r="I491" s="13"/>
    </row>
    <row r="492" ht="15.75" customHeight="1">
      <c r="C492" s="13"/>
      <c r="I492" s="13"/>
    </row>
    <row r="493" ht="15.75" customHeight="1">
      <c r="C493" s="13"/>
      <c r="I493" s="13"/>
    </row>
    <row r="494" ht="15.75" customHeight="1">
      <c r="C494" s="13"/>
      <c r="I494" s="13"/>
    </row>
    <row r="495" ht="15.75" customHeight="1">
      <c r="C495" s="13"/>
      <c r="I495" s="13"/>
    </row>
    <row r="496" ht="15.75" customHeight="1">
      <c r="C496" s="13"/>
      <c r="I496" s="13"/>
    </row>
    <row r="497" ht="15.75" customHeight="1">
      <c r="C497" s="13"/>
      <c r="I497" s="13"/>
    </row>
    <row r="498" ht="15.75" customHeight="1">
      <c r="C498" s="13"/>
      <c r="I498" s="13"/>
    </row>
    <row r="499" ht="15.75" customHeight="1">
      <c r="C499" s="13"/>
      <c r="I499" s="13"/>
    </row>
    <row r="500" ht="15.75" customHeight="1">
      <c r="C500" s="13"/>
      <c r="I500" s="13"/>
    </row>
    <row r="501" ht="15.75" customHeight="1">
      <c r="C501" s="13"/>
      <c r="I501" s="13"/>
    </row>
    <row r="502" ht="15.75" customHeight="1">
      <c r="C502" s="13"/>
      <c r="I502" s="13"/>
    </row>
    <row r="503" ht="15.75" customHeight="1">
      <c r="C503" s="13"/>
      <c r="I503" s="13"/>
    </row>
    <row r="504" ht="15.75" customHeight="1">
      <c r="C504" s="13"/>
      <c r="I504" s="13"/>
    </row>
    <row r="505" ht="15.75" customHeight="1">
      <c r="C505" s="13"/>
      <c r="I505" s="13"/>
    </row>
    <row r="506" ht="15.75" customHeight="1">
      <c r="C506" s="13"/>
      <c r="I506" s="13"/>
    </row>
    <row r="507" ht="15.75" customHeight="1">
      <c r="C507" s="13"/>
      <c r="I507" s="13"/>
    </row>
    <row r="508" ht="15.75" customHeight="1">
      <c r="C508" s="13"/>
      <c r="I508" s="13"/>
    </row>
    <row r="509" ht="15.75" customHeight="1">
      <c r="C509" s="13"/>
      <c r="I509" s="13"/>
    </row>
    <row r="510" ht="15.75" customHeight="1">
      <c r="C510" s="13"/>
      <c r="I510" s="13"/>
    </row>
    <row r="511" ht="15.75" customHeight="1">
      <c r="C511" s="13"/>
      <c r="I511" s="13"/>
    </row>
    <row r="512" ht="15.75" customHeight="1">
      <c r="C512" s="13"/>
      <c r="I512" s="13"/>
    </row>
    <row r="513" ht="15.75" customHeight="1">
      <c r="C513" s="13"/>
      <c r="I513" s="13"/>
    </row>
    <row r="514" ht="15.75" customHeight="1">
      <c r="C514" s="13"/>
      <c r="I514" s="13"/>
    </row>
    <row r="515" ht="15.75" customHeight="1">
      <c r="C515" s="13"/>
      <c r="I515" s="13"/>
    </row>
    <row r="516" ht="15.75" customHeight="1">
      <c r="C516" s="13"/>
      <c r="I516" s="13"/>
    </row>
    <row r="517" ht="15.75" customHeight="1">
      <c r="C517" s="13"/>
      <c r="I517" s="13"/>
    </row>
    <row r="518" ht="15.75" customHeight="1">
      <c r="C518" s="13"/>
      <c r="I518" s="13"/>
    </row>
    <row r="519" ht="15.75" customHeight="1">
      <c r="C519" s="13"/>
      <c r="I519" s="13"/>
    </row>
    <row r="520" ht="15.75" customHeight="1">
      <c r="C520" s="13"/>
      <c r="I520" s="13"/>
    </row>
    <row r="521" ht="15.75" customHeight="1">
      <c r="C521" s="13"/>
      <c r="I521" s="13"/>
    </row>
    <row r="522" ht="15.75" customHeight="1">
      <c r="C522" s="13"/>
      <c r="I522" s="13"/>
    </row>
    <row r="523" ht="15.75" customHeight="1">
      <c r="C523" s="13"/>
      <c r="I523" s="13"/>
    </row>
    <row r="524" ht="15.75" customHeight="1">
      <c r="C524" s="13"/>
      <c r="I524" s="13"/>
    </row>
    <row r="525" ht="15.75" customHeight="1">
      <c r="C525" s="13"/>
      <c r="I525" s="13"/>
    </row>
    <row r="526" ht="15.75" customHeight="1">
      <c r="C526" s="13"/>
      <c r="I526" s="13"/>
    </row>
    <row r="527" ht="15.75" customHeight="1">
      <c r="C527" s="13"/>
      <c r="I527" s="13"/>
    </row>
    <row r="528" ht="15.75" customHeight="1">
      <c r="C528" s="13"/>
      <c r="I528" s="13"/>
    </row>
    <row r="529" ht="15.75" customHeight="1">
      <c r="C529" s="13"/>
      <c r="I529" s="13"/>
    </row>
    <row r="530" ht="15.75" customHeight="1">
      <c r="C530" s="13"/>
      <c r="I530" s="13"/>
    </row>
    <row r="531" ht="15.75" customHeight="1">
      <c r="C531" s="13"/>
      <c r="I531" s="13"/>
    </row>
    <row r="532" ht="15.75" customHeight="1">
      <c r="C532" s="13"/>
      <c r="I532" s="13"/>
    </row>
    <row r="533" ht="15.75" customHeight="1">
      <c r="C533" s="13"/>
      <c r="I533" s="13"/>
    </row>
    <row r="534" ht="15.75" customHeight="1">
      <c r="C534" s="13"/>
      <c r="I534" s="13"/>
    </row>
    <row r="535" ht="15.75" customHeight="1">
      <c r="C535" s="13"/>
      <c r="I535" s="13"/>
    </row>
    <row r="536" ht="15.75" customHeight="1">
      <c r="C536" s="13"/>
      <c r="I536" s="13"/>
    </row>
    <row r="537" ht="15.75" customHeight="1">
      <c r="C537" s="13"/>
      <c r="I537" s="13"/>
    </row>
    <row r="538" ht="15.75" customHeight="1">
      <c r="C538" s="13"/>
      <c r="I538" s="13"/>
    </row>
    <row r="539" ht="15.75" customHeight="1">
      <c r="C539" s="13"/>
      <c r="I539" s="13"/>
    </row>
    <row r="540" ht="15.75" customHeight="1">
      <c r="C540" s="13"/>
      <c r="I540" s="13"/>
    </row>
    <row r="541" ht="15.75" customHeight="1">
      <c r="C541" s="13"/>
      <c r="I541" s="13"/>
    </row>
    <row r="542" ht="15.75" customHeight="1">
      <c r="C542" s="13"/>
      <c r="I542" s="13"/>
    </row>
    <row r="543" ht="15.75" customHeight="1">
      <c r="C543" s="13"/>
      <c r="I543" s="13"/>
    </row>
    <row r="544" ht="15.75" customHeight="1">
      <c r="C544" s="13"/>
      <c r="I544" s="13"/>
    </row>
    <row r="545" ht="15.75" customHeight="1">
      <c r="C545" s="13"/>
      <c r="I545" s="13"/>
    </row>
    <row r="546" ht="15.75" customHeight="1">
      <c r="C546" s="13"/>
      <c r="I546" s="13"/>
    </row>
    <row r="547" ht="15.75" customHeight="1">
      <c r="C547" s="13"/>
      <c r="I547" s="13"/>
    </row>
    <row r="548" ht="15.75" customHeight="1">
      <c r="C548" s="13"/>
      <c r="I548" s="13"/>
    </row>
    <row r="549" ht="15.75" customHeight="1">
      <c r="C549" s="13"/>
      <c r="I549" s="13"/>
    </row>
    <row r="550" ht="15.75" customHeight="1">
      <c r="C550" s="13"/>
      <c r="I550" s="13"/>
    </row>
    <row r="551" ht="15.75" customHeight="1">
      <c r="C551" s="13"/>
      <c r="I551" s="13"/>
    </row>
    <row r="552" ht="15.75" customHeight="1">
      <c r="C552" s="13"/>
      <c r="I552" s="13"/>
    </row>
    <row r="553" ht="15.75" customHeight="1">
      <c r="C553" s="13"/>
      <c r="I553" s="13"/>
    </row>
    <row r="554" ht="15.75" customHeight="1">
      <c r="C554" s="13"/>
      <c r="I554" s="13"/>
    </row>
    <row r="555" ht="15.75" customHeight="1">
      <c r="C555" s="13"/>
      <c r="I555" s="13"/>
    </row>
    <row r="556" ht="15.75" customHeight="1">
      <c r="C556" s="13"/>
      <c r="I556" s="13"/>
    </row>
    <row r="557" ht="15.75" customHeight="1">
      <c r="C557" s="13"/>
      <c r="I557" s="13"/>
    </row>
    <row r="558" ht="15.75" customHeight="1">
      <c r="C558" s="13"/>
      <c r="I558" s="13"/>
    </row>
    <row r="559" ht="15.75" customHeight="1">
      <c r="C559" s="13"/>
      <c r="I559" s="13"/>
    </row>
    <row r="560" ht="15.75" customHeight="1">
      <c r="C560" s="13"/>
      <c r="I560" s="13"/>
    </row>
    <row r="561" ht="15.75" customHeight="1">
      <c r="C561" s="13"/>
      <c r="I561" s="13"/>
    </row>
    <row r="562" ht="15.75" customHeight="1">
      <c r="C562" s="13"/>
      <c r="I562" s="13"/>
    </row>
    <row r="563" ht="15.75" customHeight="1">
      <c r="C563" s="13"/>
      <c r="I563" s="13"/>
    </row>
    <row r="564" ht="15.75" customHeight="1">
      <c r="C564" s="13"/>
      <c r="I564" s="13"/>
    </row>
    <row r="565" ht="15.75" customHeight="1">
      <c r="C565" s="13"/>
      <c r="I565" s="13"/>
    </row>
    <row r="566" ht="15.75" customHeight="1">
      <c r="C566" s="13"/>
      <c r="I566" s="13"/>
    </row>
    <row r="567" ht="15.75" customHeight="1">
      <c r="C567" s="13"/>
      <c r="I567" s="13"/>
    </row>
    <row r="568" ht="15.75" customHeight="1">
      <c r="C568" s="13"/>
      <c r="I568" s="13"/>
    </row>
    <row r="569" ht="15.75" customHeight="1">
      <c r="C569" s="13"/>
      <c r="I569" s="13"/>
    </row>
    <row r="570" ht="15.75" customHeight="1">
      <c r="C570" s="13"/>
      <c r="I570" s="13"/>
    </row>
    <row r="571" ht="15.75" customHeight="1">
      <c r="C571" s="13"/>
      <c r="I571" s="13"/>
    </row>
    <row r="572" ht="15.75" customHeight="1">
      <c r="C572" s="13"/>
      <c r="I572" s="13"/>
    </row>
    <row r="573" ht="15.75" customHeight="1">
      <c r="C573" s="13"/>
      <c r="I573" s="13"/>
    </row>
    <row r="574" ht="15.75" customHeight="1">
      <c r="C574" s="13"/>
      <c r="I574" s="13"/>
    </row>
    <row r="575" ht="15.75" customHeight="1">
      <c r="C575" s="13"/>
      <c r="I575" s="13"/>
    </row>
    <row r="576" ht="15.75" customHeight="1">
      <c r="C576" s="13"/>
      <c r="I576" s="13"/>
    </row>
    <row r="577" ht="15.75" customHeight="1">
      <c r="C577" s="13"/>
      <c r="I577" s="13"/>
    </row>
    <row r="578" ht="15.75" customHeight="1">
      <c r="C578" s="13"/>
      <c r="I578" s="13"/>
    </row>
    <row r="579" ht="15.75" customHeight="1">
      <c r="C579" s="13"/>
      <c r="I579" s="13"/>
    </row>
    <row r="580" ht="15.75" customHeight="1">
      <c r="C580" s="13"/>
      <c r="I580" s="13"/>
    </row>
    <row r="581" ht="15.75" customHeight="1">
      <c r="C581" s="13"/>
      <c r="I581" s="13"/>
    </row>
    <row r="582" ht="15.75" customHeight="1">
      <c r="C582" s="13"/>
      <c r="I582" s="13"/>
    </row>
    <row r="583" ht="15.75" customHeight="1">
      <c r="C583" s="13"/>
      <c r="I583" s="13"/>
    </row>
    <row r="584" ht="15.75" customHeight="1">
      <c r="C584" s="13"/>
      <c r="I584" s="13"/>
    </row>
    <row r="585" ht="15.75" customHeight="1">
      <c r="C585" s="13"/>
      <c r="I585" s="13"/>
    </row>
    <row r="586" ht="15.75" customHeight="1">
      <c r="C586" s="13"/>
      <c r="I586" s="13"/>
    </row>
    <row r="587" ht="15.75" customHeight="1">
      <c r="C587" s="13"/>
      <c r="I587" s="13"/>
    </row>
    <row r="588" ht="15.75" customHeight="1">
      <c r="C588" s="13"/>
      <c r="I588" s="13"/>
    </row>
    <row r="589" ht="15.75" customHeight="1">
      <c r="C589" s="13"/>
      <c r="I589" s="13"/>
    </row>
    <row r="590" ht="15.75" customHeight="1">
      <c r="C590" s="13"/>
      <c r="I590" s="13"/>
    </row>
    <row r="591" ht="15.75" customHeight="1">
      <c r="C591" s="13"/>
      <c r="I591" s="13"/>
    </row>
    <row r="592" ht="15.75" customHeight="1">
      <c r="C592" s="13"/>
      <c r="I592" s="13"/>
    </row>
    <row r="593" ht="15.75" customHeight="1">
      <c r="C593" s="13"/>
      <c r="I593" s="13"/>
    </row>
    <row r="594" ht="15.75" customHeight="1">
      <c r="C594" s="13"/>
      <c r="I594" s="13"/>
    </row>
    <row r="595" ht="15.75" customHeight="1">
      <c r="C595" s="13"/>
      <c r="I595" s="13"/>
    </row>
    <row r="596" ht="15.75" customHeight="1">
      <c r="C596" s="13"/>
      <c r="I596" s="13"/>
    </row>
    <row r="597" ht="15.75" customHeight="1">
      <c r="C597" s="13"/>
      <c r="I597" s="13"/>
    </row>
    <row r="598" ht="15.75" customHeight="1">
      <c r="C598" s="13"/>
      <c r="I598" s="13"/>
    </row>
    <row r="599" ht="15.75" customHeight="1">
      <c r="C599" s="13"/>
      <c r="I599" s="13"/>
    </row>
    <row r="600" ht="15.75" customHeight="1">
      <c r="C600" s="13"/>
      <c r="I600" s="13"/>
    </row>
    <row r="601" ht="15.75" customHeight="1">
      <c r="C601" s="13"/>
      <c r="I601" s="13"/>
    </row>
    <row r="602" ht="15.75" customHeight="1">
      <c r="C602" s="13"/>
      <c r="I602" s="13"/>
    </row>
    <row r="603" ht="15.75" customHeight="1">
      <c r="C603" s="13"/>
      <c r="I603" s="13"/>
    </row>
    <row r="604" ht="15.75" customHeight="1">
      <c r="C604" s="13"/>
      <c r="I604" s="13"/>
    </row>
    <row r="605" ht="15.75" customHeight="1">
      <c r="C605" s="13"/>
      <c r="I605" s="13"/>
    </row>
    <row r="606" ht="15.75" customHeight="1">
      <c r="C606" s="13"/>
      <c r="I606" s="13"/>
    </row>
    <row r="607" ht="15.75" customHeight="1">
      <c r="C607" s="13"/>
      <c r="I607" s="13"/>
    </row>
    <row r="608" ht="15.75" customHeight="1">
      <c r="C608" s="13"/>
      <c r="I608" s="13"/>
    </row>
    <row r="609" ht="15.75" customHeight="1">
      <c r="C609" s="13"/>
      <c r="I609" s="13"/>
    </row>
    <row r="610" ht="15.75" customHeight="1">
      <c r="C610" s="13"/>
      <c r="I610" s="13"/>
    </row>
    <row r="611" ht="15.75" customHeight="1">
      <c r="C611" s="13"/>
      <c r="I611" s="13"/>
    </row>
    <row r="612" ht="15.75" customHeight="1">
      <c r="C612" s="13"/>
      <c r="I612" s="13"/>
    </row>
    <row r="613" ht="15.75" customHeight="1">
      <c r="C613" s="13"/>
      <c r="I613" s="13"/>
    </row>
    <row r="614" ht="15.75" customHeight="1">
      <c r="C614" s="13"/>
      <c r="I614" s="13"/>
    </row>
    <row r="615" ht="15.75" customHeight="1">
      <c r="C615" s="13"/>
      <c r="I615" s="13"/>
    </row>
    <row r="616" ht="15.75" customHeight="1">
      <c r="C616" s="13"/>
      <c r="I616" s="13"/>
    </row>
    <row r="617" ht="15.75" customHeight="1">
      <c r="C617" s="13"/>
      <c r="I617" s="13"/>
    </row>
    <row r="618" ht="15.75" customHeight="1">
      <c r="C618" s="13"/>
      <c r="I618" s="13"/>
    </row>
    <row r="619" ht="15.75" customHeight="1">
      <c r="C619" s="13"/>
      <c r="I619" s="13"/>
    </row>
    <row r="620" ht="15.75" customHeight="1">
      <c r="C620" s="13"/>
      <c r="I620" s="13"/>
    </row>
    <row r="621" ht="15.75" customHeight="1">
      <c r="C621" s="13"/>
      <c r="I621" s="13"/>
    </row>
    <row r="622" ht="15.75" customHeight="1">
      <c r="C622" s="13"/>
      <c r="I622" s="13"/>
    </row>
    <row r="623" ht="15.75" customHeight="1">
      <c r="C623" s="13"/>
      <c r="I623" s="13"/>
    </row>
    <row r="624" ht="15.75" customHeight="1">
      <c r="C624" s="13"/>
      <c r="I624" s="13"/>
    </row>
    <row r="625" ht="15.75" customHeight="1">
      <c r="C625" s="13"/>
      <c r="I625" s="13"/>
    </row>
    <row r="626" ht="15.75" customHeight="1">
      <c r="C626" s="13"/>
      <c r="I626" s="13"/>
    </row>
    <row r="627" ht="15.75" customHeight="1">
      <c r="C627" s="13"/>
      <c r="I627" s="13"/>
    </row>
    <row r="628" ht="15.75" customHeight="1">
      <c r="C628" s="13"/>
      <c r="I628" s="13"/>
    </row>
    <row r="629" ht="15.75" customHeight="1">
      <c r="C629" s="13"/>
      <c r="I629" s="13"/>
    </row>
    <row r="630" ht="15.75" customHeight="1">
      <c r="C630" s="13"/>
      <c r="I630" s="13"/>
    </row>
    <row r="631" ht="15.75" customHeight="1">
      <c r="C631" s="13"/>
      <c r="I631" s="13"/>
    </row>
    <row r="632" ht="15.75" customHeight="1">
      <c r="C632" s="13"/>
      <c r="I632" s="13"/>
    </row>
    <row r="633" ht="15.75" customHeight="1">
      <c r="C633" s="13"/>
      <c r="I633" s="13"/>
    </row>
    <row r="634" ht="15.75" customHeight="1">
      <c r="C634" s="13"/>
      <c r="I634" s="13"/>
    </row>
    <row r="635" ht="15.75" customHeight="1">
      <c r="C635" s="13"/>
      <c r="I635" s="13"/>
    </row>
    <row r="636" ht="15.75" customHeight="1">
      <c r="C636" s="13"/>
      <c r="I636" s="13"/>
    </row>
    <row r="637" ht="15.75" customHeight="1">
      <c r="C637" s="13"/>
      <c r="I637" s="13"/>
    </row>
    <row r="638" ht="15.75" customHeight="1">
      <c r="C638" s="13"/>
      <c r="I638" s="13"/>
    </row>
    <row r="639" ht="15.75" customHeight="1">
      <c r="C639" s="13"/>
      <c r="I639" s="13"/>
    </row>
    <row r="640" ht="15.75" customHeight="1">
      <c r="C640" s="13"/>
      <c r="I640" s="13"/>
    </row>
    <row r="641" ht="15.75" customHeight="1">
      <c r="C641" s="13"/>
      <c r="I641" s="13"/>
    </row>
    <row r="642" ht="15.75" customHeight="1">
      <c r="C642" s="13"/>
      <c r="I642" s="13"/>
    </row>
    <row r="643" ht="15.75" customHeight="1">
      <c r="C643" s="13"/>
      <c r="I643" s="13"/>
    </row>
    <row r="644" ht="15.75" customHeight="1">
      <c r="C644" s="13"/>
      <c r="I644" s="13"/>
    </row>
    <row r="645" ht="15.75" customHeight="1">
      <c r="C645" s="13"/>
      <c r="I645" s="13"/>
    </row>
    <row r="646" ht="15.75" customHeight="1">
      <c r="C646" s="13"/>
      <c r="I646" s="13"/>
    </row>
    <row r="647" ht="15.75" customHeight="1">
      <c r="C647" s="13"/>
      <c r="I647" s="13"/>
    </row>
    <row r="648" ht="15.75" customHeight="1">
      <c r="C648" s="13"/>
      <c r="I648" s="13"/>
    </row>
    <row r="649" ht="15.75" customHeight="1">
      <c r="C649" s="13"/>
      <c r="I649" s="13"/>
    </row>
    <row r="650" ht="15.75" customHeight="1">
      <c r="C650" s="13"/>
      <c r="I650" s="13"/>
    </row>
    <row r="651" ht="15.75" customHeight="1">
      <c r="C651" s="13"/>
      <c r="I651" s="13"/>
    </row>
    <row r="652" ht="15.75" customHeight="1">
      <c r="C652" s="13"/>
      <c r="I652" s="13"/>
    </row>
    <row r="653" ht="15.75" customHeight="1">
      <c r="C653" s="13"/>
      <c r="I653" s="13"/>
    </row>
    <row r="654" ht="15.75" customHeight="1">
      <c r="C654" s="13"/>
      <c r="I654" s="13"/>
    </row>
    <row r="655" ht="15.75" customHeight="1">
      <c r="C655" s="13"/>
      <c r="I655" s="13"/>
    </row>
    <row r="656" ht="15.75" customHeight="1">
      <c r="C656" s="13"/>
      <c r="I656" s="13"/>
    </row>
    <row r="657" ht="15.75" customHeight="1">
      <c r="C657" s="13"/>
      <c r="I657" s="13"/>
    </row>
    <row r="658" ht="15.75" customHeight="1">
      <c r="C658" s="13"/>
      <c r="I658" s="13"/>
    </row>
    <row r="659" ht="15.75" customHeight="1">
      <c r="C659" s="13"/>
      <c r="I659" s="13"/>
    </row>
    <row r="660" ht="15.75" customHeight="1">
      <c r="C660" s="13"/>
      <c r="I660" s="13"/>
    </row>
    <row r="661" ht="15.75" customHeight="1">
      <c r="C661" s="13"/>
      <c r="I661" s="13"/>
    </row>
    <row r="662" ht="15.75" customHeight="1">
      <c r="C662" s="13"/>
      <c r="I662" s="13"/>
    </row>
    <row r="663" ht="15.75" customHeight="1">
      <c r="C663" s="13"/>
      <c r="I663" s="13"/>
    </row>
    <row r="664" ht="15.75" customHeight="1">
      <c r="C664" s="13"/>
      <c r="I664" s="13"/>
    </row>
    <row r="665" ht="15.75" customHeight="1">
      <c r="C665" s="13"/>
      <c r="I665" s="13"/>
    </row>
    <row r="666" ht="15.75" customHeight="1">
      <c r="C666" s="13"/>
      <c r="I666" s="13"/>
    </row>
    <row r="667" ht="15.75" customHeight="1">
      <c r="C667" s="13"/>
      <c r="I667" s="13"/>
    </row>
    <row r="668" ht="15.75" customHeight="1">
      <c r="C668" s="13"/>
      <c r="I668" s="13"/>
    </row>
    <row r="669" ht="15.75" customHeight="1">
      <c r="C669" s="13"/>
      <c r="I669" s="13"/>
    </row>
    <row r="670" ht="15.75" customHeight="1">
      <c r="C670" s="13"/>
      <c r="I670" s="13"/>
    </row>
    <row r="671" ht="15.75" customHeight="1">
      <c r="C671" s="13"/>
      <c r="I671" s="13"/>
    </row>
    <row r="672" ht="15.75" customHeight="1">
      <c r="C672" s="13"/>
      <c r="I672" s="13"/>
    </row>
    <row r="673" ht="15.75" customHeight="1">
      <c r="C673" s="13"/>
      <c r="I673" s="13"/>
    </row>
    <row r="674" ht="15.75" customHeight="1">
      <c r="C674" s="13"/>
      <c r="I674" s="13"/>
    </row>
    <row r="675" ht="15.75" customHeight="1">
      <c r="C675" s="13"/>
      <c r="I675" s="13"/>
    </row>
    <row r="676" ht="15.75" customHeight="1">
      <c r="C676" s="13"/>
      <c r="I676" s="13"/>
    </row>
    <row r="677" ht="15.75" customHeight="1">
      <c r="C677" s="13"/>
      <c r="I677" s="13"/>
    </row>
    <row r="678" ht="15.75" customHeight="1">
      <c r="C678" s="13"/>
      <c r="I678" s="13"/>
    </row>
    <row r="679" ht="15.75" customHeight="1">
      <c r="C679" s="13"/>
      <c r="I679" s="13"/>
    </row>
    <row r="680" ht="15.75" customHeight="1">
      <c r="C680" s="13"/>
      <c r="I680" s="13"/>
    </row>
    <row r="681" ht="15.75" customHeight="1">
      <c r="C681" s="13"/>
      <c r="I681" s="13"/>
    </row>
    <row r="682" ht="15.75" customHeight="1">
      <c r="C682" s="13"/>
      <c r="I682" s="13"/>
    </row>
    <row r="683" ht="15.75" customHeight="1">
      <c r="C683" s="13"/>
      <c r="I683" s="13"/>
    </row>
    <row r="684" ht="15.75" customHeight="1">
      <c r="C684" s="13"/>
      <c r="I684" s="13"/>
    </row>
    <row r="685" ht="15.75" customHeight="1">
      <c r="C685" s="13"/>
      <c r="I685" s="13"/>
    </row>
    <row r="686" ht="15.75" customHeight="1">
      <c r="C686" s="13"/>
      <c r="I686" s="13"/>
    </row>
    <row r="687" ht="15.75" customHeight="1">
      <c r="C687" s="13"/>
      <c r="I687" s="13"/>
    </row>
    <row r="688" ht="15.75" customHeight="1">
      <c r="C688" s="13"/>
      <c r="I688" s="13"/>
    </row>
    <row r="689" ht="15.75" customHeight="1">
      <c r="C689" s="13"/>
      <c r="I689" s="13"/>
    </row>
    <row r="690" ht="15.75" customHeight="1">
      <c r="C690" s="13"/>
      <c r="I690" s="13"/>
    </row>
    <row r="691" ht="15.75" customHeight="1">
      <c r="C691" s="13"/>
      <c r="I691" s="13"/>
    </row>
    <row r="692" ht="15.75" customHeight="1">
      <c r="C692" s="13"/>
      <c r="I692" s="13"/>
    </row>
    <row r="693" ht="15.75" customHeight="1">
      <c r="C693" s="13"/>
      <c r="I693" s="13"/>
    </row>
    <row r="694" ht="15.75" customHeight="1">
      <c r="C694" s="13"/>
      <c r="I694" s="13"/>
    </row>
    <row r="695" ht="15.75" customHeight="1">
      <c r="C695" s="13"/>
      <c r="I695" s="13"/>
    </row>
    <row r="696" ht="15.75" customHeight="1">
      <c r="C696" s="13"/>
      <c r="I696" s="13"/>
    </row>
    <row r="697" ht="15.75" customHeight="1">
      <c r="C697" s="13"/>
      <c r="I697" s="13"/>
    </row>
    <row r="698" ht="15.75" customHeight="1">
      <c r="C698" s="13"/>
      <c r="I698" s="13"/>
    </row>
    <row r="699" ht="15.75" customHeight="1">
      <c r="C699" s="13"/>
      <c r="I699" s="13"/>
    </row>
    <row r="700" ht="15.75" customHeight="1">
      <c r="C700" s="13"/>
      <c r="I700" s="13"/>
    </row>
    <row r="701" ht="15.75" customHeight="1">
      <c r="C701" s="13"/>
      <c r="I701" s="13"/>
    </row>
    <row r="702" ht="15.75" customHeight="1">
      <c r="C702" s="13"/>
      <c r="I702" s="13"/>
    </row>
    <row r="703" ht="15.75" customHeight="1">
      <c r="C703" s="13"/>
      <c r="I703" s="13"/>
    </row>
    <row r="704" ht="15.75" customHeight="1">
      <c r="C704" s="13"/>
      <c r="I704" s="13"/>
    </row>
    <row r="705" ht="15.75" customHeight="1">
      <c r="C705" s="13"/>
      <c r="I705" s="13"/>
    </row>
    <row r="706" ht="15.75" customHeight="1">
      <c r="C706" s="13"/>
      <c r="I706" s="13"/>
    </row>
    <row r="707" ht="15.75" customHeight="1">
      <c r="C707" s="13"/>
      <c r="I707" s="13"/>
    </row>
    <row r="708" ht="15.75" customHeight="1">
      <c r="C708" s="13"/>
      <c r="I708" s="13"/>
    </row>
    <row r="709" ht="15.75" customHeight="1">
      <c r="C709" s="13"/>
      <c r="I709" s="13"/>
    </row>
    <row r="710" ht="15.75" customHeight="1">
      <c r="C710" s="13"/>
      <c r="I710" s="13"/>
    </row>
    <row r="711" ht="15.75" customHeight="1">
      <c r="C711" s="13"/>
      <c r="I711" s="13"/>
    </row>
    <row r="712" ht="15.75" customHeight="1">
      <c r="C712" s="13"/>
      <c r="I712" s="13"/>
    </row>
    <row r="713" ht="15.75" customHeight="1">
      <c r="C713" s="13"/>
      <c r="I713" s="13"/>
    </row>
    <row r="714" ht="15.75" customHeight="1">
      <c r="C714" s="13"/>
      <c r="I714" s="13"/>
    </row>
    <row r="715" ht="15.75" customHeight="1">
      <c r="C715" s="13"/>
      <c r="I715" s="13"/>
    </row>
    <row r="716" ht="15.75" customHeight="1">
      <c r="C716" s="13"/>
      <c r="I716" s="13"/>
    </row>
    <row r="717" ht="15.75" customHeight="1">
      <c r="C717" s="13"/>
      <c r="I717" s="13"/>
    </row>
    <row r="718" ht="15.75" customHeight="1">
      <c r="C718" s="13"/>
      <c r="I718" s="13"/>
    </row>
    <row r="719" ht="15.75" customHeight="1">
      <c r="C719" s="13"/>
      <c r="I719" s="13"/>
    </row>
    <row r="720" ht="15.75" customHeight="1">
      <c r="C720" s="13"/>
      <c r="I720" s="13"/>
    </row>
    <row r="721" ht="15.75" customHeight="1">
      <c r="C721" s="13"/>
      <c r="I721" s="13"/>
    </row>
    <row r="722" ht="15.75" customHeight="1">
      <c r="C722" s="13"/>
      <c r="I722" s="13"/>
    </row>
    <row r="723" ht="15.75" customHeight="1">
      <c r="C723" s="13"/>
      <c r="I723" s="13"/>
    </row>
    <row r="724" ht="15.75" customHeight="1">
      <c r="C724" s="13"/>
      <c r="I724" s="13"/>
    </row>
    <row r="725" ht="15.75" customHeight="1">
      <c r="C725" s="13"/>
      <c r="I725" s="13"/>
    </row>
    <row r="726" ht="15.75" customHeight="1">
      <c r="C726" s="13"/>
      <c r="I726" s="13"/>
    </row>
    <row r="727" ht="15.75" customHeight="1">
      <c r="C727" s="13"/>
      <c r="I727" s="13"/>
    </row>
    <row r="728" ht="15.75" customHeight="1">
      <c r="C728" s="13"/>
      <c r="I728" s="13"/>
    </row>
    <row r="729" ht="15.75" customHeight="1">
      <c r="C729" s="13"/>
      <c r="I729" s="13"/>
    </row>
    <row r="730" ht="15.75" customHeight="1">
      <c r="C730" s="13"/>
      <c r="I730" s="13"/>
    </row>
    <row r="731" ht="15.75" customHeight="1">
      <c r="C731" s="13"/>
      <c r="I731" s="13"/>
    </row>
    <row r="732" ht="15.75" customHeight="1">
      <c r="C732" s="13"/>
      <c r="I732" s="13"/>
    </row>
    <row r="733" ht="15.75" customHeight="1">
      <c r="C733" s="13"/>
      <c r="I733" s="13"/>
    </row>
    <row r="734" ht="15.75" customHeight="1">
      <c r="C734" s="13"/>
      <c r="I734" s="13"/>
    </row>
    <row r="735" ht="15.75" customHeight="1">
      <c r="C735" s="13"/>
      <c r="I735" s="13"/>
    </row>
    <row r="736" ht="15.75" customHeight="1">
      <c r="C736" s="13"/>
      <c r="I736" s="13"/>
    </row>
    <row r="737" ht="15.75" customHeight="1">
      <c r="C737" s="13"/>
      <c r="I737" s="13"/>
    </row>
    <row r="738" ht="15.75" customHeight="1">
      <c r="C738" s="13"/>
      <c r="I738" s="13"/>
    </row>
    <row r="739" ht="15.75" customHeight="1">
      <c r="C739" s="13"/>
      <c r="I739" s="13"/>
    </row>
    <row r="740" ht="15.75" customHeight="1">
      <c r="C740" s="13"/>
      <c r="I740" s="13"/>
    </row>
    <row r="741" ht="15.75" customHeight="1">
      <c r="C741" s="13"/>
      <c r="I741" s="13"/>
    </row>
    <row r="742" ht="15.75" customHeight="1">
      <c r="C742" s="13"/>
      <c r="I742" s="13"/>
    </row>
    <row r="743" ht="15.75" customHeight="1">
      <c r="C743" s="13"/>
      <c r="I743" s="13"/>
    </row>
    <row r="744" ht="15.75" customHeight="1">
      <c r="C744" s="13"/>
      <c r="I744" s="13"/>
    </row>
    <row r="745" ht="15.75" customHeight="1">
      <c r="C745" s="13"/>
      <c r="I745" s="13"/>
    </row>
    <row r="746" ht="15.75" customHeight="1">
      <c r="C746" s="13"/>
      <c r="I746" s="13"/>
    </row>
    <row r="747" ht="15.75" customHeight="1">
      <c r="C747" s="13"/>
      <c r="I747" s="13"/>
    </row>
    <row r="748" ht="15.75" customHeight="1">
      <c r="C748" s="13"/>
      <c r="I748" s="13"/>
    </row>
    <row r="749" ht="15.75" customHeight="1">
      <c r="C749" s="13"/>
      <c r="I749" s="13"/>
    </row>
    <row r="750" ht="15.75" customHeight="1">
      <c r="C750" s="13"/>
      <c r="I750" s="13"/>
    </row>
    <row r="751" ht="15.75" customHeight="1">
      <c r="C751" s="13"/>
      <c r="I751" s="13"/>
    </row>
    <row r="752" ht="15.75" customHeight="1">
      <c r="C752" s="13"/>
      <c r="I752" s="13"/>
    </row>
    <row r="753" ht="15.75" customHeight="1">
      <c r="C753" s="13"/>
      <c r="I753" s="13"/>
    </row>
    <row r="754" ht="15.75" customHeight="1">
      <c r="C754" s="13"/>
      <c r="I754" s="13"/>
    </row>
    <row r="755" ht="15.75" customHeight="1">
      <c r="C755" s="13"/>
      <c r="I755" s="13"/>
    </row>
    <row r="756" ht="15.75" customHeight="1">
      <c r="C756" s="13"/>
      <c r="I756" s="13"/>
    </row>
    <row r="757" ht="15.75" customHeight="1">
      <c r="C757" s="13"/>
      <c r="I757" s="13"/>
    </row>
    <row r="758" ht="15.75" customHeight="1">
      <c r="C758" s="13"/>
      <c r="I758" s="13"/>
    </row>
    <row r="759" ht="15.75" customHeight="1">
      <c r="C759" s="13"/>
      <c r="I759" s="13"/>
    </row>
    <row r="760" ht="15.75" customHeight="1">
      <c r="C760" s="13"/>
      <c r="I760" s="13"/>
    </row>
    <row r="761" ht="15.75" customHeight="1">
      <c r="C761" s="13"/>
      <c r="I761" s="13"/>
    </row>
    <row r="762" ht="15.75" customHeight="1">
      <c r="C762" s="13"/>
      <c r="I762" s="13"/>
    </row>
    <row r="763" ht="15.75" customHeight="1">
      <c r="C763" s="13"/>
      <c r="I763" s="13"/>
    </row>
    <row r="764" ht="15.75" customHeight="1">
      <c r="C764" s="13"/>
      <c r="I764" s="13"/>
    </row>
    <row r="765" ht="15.75" customHeight="1">
      <c r="C765" s="13"/>
      <c r="I765" s="13"/>
    </row>
    <row r="766" ht="15.75" customHeight="1">
      <c r="C766" s="13"/>
      <c r="I766" s="13"/>
    </row>
    <row r="767" ht="15.75" customHeight="1">
      <c r="C767" s="13"/>
      <c r="I767" s="13"/>
    </row>
    <row r="768" ht="15.75" customHeight="1">
      <c r="C768" s="13"/>
      <c r="I768" s="13"/>
    </row>
    <row r="769" ht="15.75" customHeight="1">
      <c r="C769" s="13"/>
      <c r="I769" s="13"/>
    </row>
    <row r="770" ht="15.75" customHeight="1">
      <c r="C770" s="13"/>
      <c r="I770" s="13"/>
    </row>
    <row r="771" ht="15.75" customHeight="1">
      <c r="C771" s="13"/>
      <c r="I771" s="13"/>
    </row>
    <row r="772" ht="15.75" customHeight="1">
      <c r="C772" s="13"/>
      <c r="I772" s="13"/>
    </row>
    <row r="773" ht="15.75" customHeight="1">
      <c r="C773" s="13"/>
      <c r="I773" s="13"/>
    </row>
    <row r="774" ht="15.75" customHeight="1">
      <c r="C774" s="13"/>
      <c r="I774" s="13"/>
    </row>
    <row r="775" ht="15.75" customHeight="1">
      <c r="C775" s="13"/>
      <c r="I775" s="13"/>
    </row>
    <row r="776" ht="15.75" customHeight="1">
      <c r="C776" s="13"/>
      <c r="I776" s="13"/>
    </row>
    <row r="777" ht="15.75" customHeight="1">
      <c r="C777" s="13"/>
      <c r="I777" s="13"/>
    </row>
    <row r="778" ht="15.75" customHeight="1">
      <c r="C778" s="13"/>
      <c r="I778" s="13"/>
    </row>
    <row r="779" ht="15.75" customHeight="1">
      <c r="C779" s="13"/>
      <c r="I779" s="13"/>
    </row>
    <row r="780" ht="15.75" customHeight="1">
      <c r="C780" s="13"/>
      <c r="I780" s="13"/>
    </row>
    <row r="781" ht="15.75" customHeight="1">
      <c r="C781" s="13"/>
      <c r="I781" s="13"/>
    </row>
    <row r="782" ht="15.75" customHeight="1">
      <c r="C782" s="13"/>
      <c r="I782" s="13"/>
    </row>
    <row r="783" ht="15.75" customHeight="1">
      <c r="C783" s="13"/>
      <c r="I783" s="13"/>
    </row>
    <row r="784" ht="15.75" customHeight="1">
      <c r="C784" s="13"/>
      <c r="I784" s="13"/>
    </row>
    <row r="785" ht="15.75" customHeight="1">
      <c r="C785" s="13"/>
      <c r="I785" s="13"/>
    </row>
    <row r="786" ht="15.75" customHeight="1">
      <c r="C786" s="13"/>
      <c r="I786" s="13"/>
    </row>
    <row r="787" ht="15.75" customHeight="1">
      <c r="C787" s="13"/>
      <c r="I787" s="13"/>
    </row>
    <row r="788" ht="15.75" customHeight="1">
      <c r="C788" s="13"/>
      <c r="I788" s="13"/>
    </row>
    <row r="789" ht="15.75" customHeight="1">
      <c r="C789" s="13"/>
      <c r="I789" s="13"/>
    </row>
    <row r="790" ht="15.75" customHeight="1">
      <c r="C790" s="13"/>
      <c r="I790" s="13"/>
    </row>
    <row r="791" ht="15.75" customHeight="1">
      <c r="C791" s="13"/>
      <c r="I791" s="13"/>
    </row>
    <row r="792" ht="15.75" customHeight="1">
      <c r="C792" s="13"/>
      <c r="I792" s="13"/>
    </row>
    <row r="793" ht="15.75" customHeight="1">
      <c r="C793" s="13"/>
      <c r="I793" s="13"/>
    </row>
    <row r="794" ht="15.75" customHeight="1">
      <c r="C794" s="13"/>
      <c r="I794" s="13"/>
    </row>
    <row r="795" ht="15.75" customHeight="1">
      <c r="C795" s="13"/>
      <c r="I795" s="13"/>
    </row>
    <row r="796" ht="15.75" customHeight="1">
      <c r="C796" s="13"/>
      <c r="I796" s="13"/>
    </row>
    <row r="797" ht="15.75" customHeight="1">
      <c r="C797" s="13"/>
      <c r="I797" s="13"/>
    </row>
    <row r="798" ht="15.75" customHeight="1">
      <c r="C798" s="13"/>
      <c r="I798" s="13"/>
    </row>
    <row r="799" ht="15.75" customHeight="1">
      <c r="C799" s="13"/>
      <c r="I799" s="13"/>
    </row>
    <row r="800" ht="15.75" customHeight="1">
      <c r="C800" s="13"/>
      <c r="I800" s="13"/>
    </row>
    <row r="801" ht="15.75" customHeight="1">
      <c r="C801" s="13"/>
      <c r="I801" s="13"/>
    </row>
    <row r="802" ht="15.75" customHeight="1">
      <c r="C802" s="13"/>
      <c r="I802" s="13"/>
    </row>
    <row r="803" ht="15.75" customHeight="1">
      <c r="C803" s="13"/>
      <c r="I803" s="13"/>
    </row>
    <row r="804" ht="15.75" customHeight="1">
      <c r="C804" s="13"/>
      <c r="I804" s="13"/>
    </row>
    <row r="805" ht="15.75" customHeight="1">
      <c r="C805" s="13"/>
      <c r="I805" s="13"/>
    </row>
    <row r="806" ht="15.75" customHeight="1">
      <c r="C806" s="13"/>
      <c r="I806" s="13"/>
    </row>
    <row r="807" ht="15.75" customHeight="1">
      <c r="C807" s="13"/>
      <c r="I807" s="13"/>
    </row>
    <row r="808" ht="15.75" customHeight="1">
      <c r="C808" s="13"/>
      <c r="I808" s="13"/>
    </row>
    <row r="809" ht="15.75" customHeight="1">
      <c r="C809" s="13"/>
      <c r="I809" s="13"/>
    </row>
    <row r="810" ht="15.75" customHeight="1">
      <c r="C810" s="13"/>
      <c r="I810" s="13"/>
    </row>
    <row r="811" ht="15.75" customHeight="1">
      <c r="C811" s="13"/>
      <c r="I811" s="13"/>
    </row>
    <row r="812" ht="15.75" customHeight="1">
      <c r="C812" s="13"/>
      <c r="I812" s="13"/>
    </row>
    <row r="813" ht="15.75" customHeight="1">
      <c r="C813" s="13"/>
      <c r="I813" s="13"/>
    </row>
    <row r="814" ht="15.75" customHeight="1">
      <c r="C814" s="13"/>
      <c r="I814" s="13"/>
    </row>
    <row r="815" ht="15.75" customHeight="1">
      <c r="C815" s="13"/>
      <c r="I815" s="13"/>
    </row>
    <row r="816" ht="15.75" customHeight="1">
      <c r="C816" s="13"/>
      <c r="I816" s="13"/>
    </row>
    <row r="817" ht="15.75" customHeight="1">
      <c r="C817" s="13"/>
      <c r="I817" s="13"/>
    </row>
    <row r="818" ht="15.75" customHeight="1">
      <c r="C818" s="13"/>
      <c r="I818" s="13"/>
    </row>
    <row r="819" ht="15.75" customHeight="1">
      <c r="C819" s="13"/>
      <c r="I819" s="13"/>
    </row>
    <row r="820" ht="15.75" customHeight="1">
      <c r="C820" s="13"/>
      <c r="I820" s="13"/>
    </row>
    <row r="821" ht="15.75" customHeight="1">
      <c r="C821" s="13"/>
      <c r="I821" s="13"/>
    </row>
    <row r="822" ht="15.75" customHeight="1">
      <c r="C822" s="13"/>
      <c r="I822" s="13"/>
    </row>
    <row r="823" ht="15.75" customHeight="1">
      <c r="C823" s="13"/>
      <c r="I823" s="13"/>
    </row>
    <row r="824" ht="15.75" customHeight="1">
      <c r="C824" s="13"/>
      <c r="I824" s="13"/>
    </row>
    <row r="825" ht="15.75" customHeight="1">
      <c r="C825" s="13"/>
      <c r="I825" s="13"/>
    </row>
    <row r="826" ht="15.75" customHeight="1">
      <c r="C826" s="13"/>
      <c r="I826" s="13"/>
    </row>
    <row r="827" ht="15.75" customHeight="1">
      <c r="C827" s="13"/>
      <c r="I827" s="13"/>
    </row>
    <row r="828" ht="15.75" customHeight="1">
      <c r="C828" s="13"/>
      <c r="I828" s="13"/>
    </row>
    <row r="829" ht="15.75" customHeight="1">
      <c r="C829" s="13"/>
      <c r="I829" s="13"/>
    </row>
    <row r="830" ht="15.75" customHeight="1">
      <c r="C830" s="13"/>
      <c r="I830" s="13"/>
    </row>
    <row r="831" ht="15.75" customHeight="1">
      <c r="C831" s="13"/>
      <c r="I831" s="13"/>
    </row>
    <row r="832" ht="15.75" customHeight="1">
      <c r="C832" s="13"/>
      <c r="I832" s="13"/>
    </row>
    <row r="833" ht="15.75" customHeight="1">
      <c r="C833" s="13"/>
      <c r="I833" s="13"/>
    </row>
    <row r="834" ht="15.75" customHeight="1">
      <c r="C834" s="13"/>
      <c r="I834" s="13"/>
    </row>
    <row r="835" ht="15.75" customHeight="1">
      <c r="C835" s="13"/>
      <c r="I835" s="13"/>
    </row>
    <row r="836" ht="15.75" customHeight="1">
      <c r="C836" s="13"/>
      <c r="I836" s="13"/>
    </row>
    <row r="837" ht="15.75" customHeight="1">
      <c r="C837" s="13"/>
      <c r="I837" s="13"/>
    </row>
    <row r="838" ht="15.75" customHeight="1">
      <c r="C838" s="13"/>
      <c r="I838" s="13"/>
    </row>
    <row r="839" ht="15.75" customHeight="1">
      <c r="C839" s="13"/>
      <c r="I839" s="13"/>
    </row>
    <row r="840" ht="15.75" customHeight="1">
      <c r="C840" s="13"/>
      <c r="I840" s="13"/>
    </row>
    <row r="841" ht="15.75" customHeight="1">
      <c r="C841" s="13"/>
      <c r="I841" s="13"/>
    </row>
    <row r="842" ht="15.75" customHeight="1">
      <c r="C842" s="13"/>
      <c r="I842" s="13"/>
    </row>
    <row r="843" ht="15.75" customHeight="1">
      <c r="C843" s="13"/>
      <c r="I843" s="13"/>
    </row>
    <row r="844" ht="15.75" customHeight="1">
      <c r="C844" s="13"/>
      <c r="I844" s="13"/>
    </row>
    <row r="845" ht="15.75" customHeight="1">
      <c r="C845" s="13"/>
      <c r="I845" s="13"/>
    </row>
    <row r="846" ht="15.75" customHeight="1">
      <c r="C846" s="13"/>
      <c r="I846" s="13"/>
    </row>
    <row r="847" ht="15.75" customHeight="1">
      <c r="C847" s="13"/>
      <c r="I847" s="13"/>
    </row>
    <row r="848" ht="15.75" customHeight="1">
      <c r="C848" s="13"/>
      <c r="I848" s="13"/>
    </row>
    <row r="849" ht="15.75" customHeight="1">
      <c r="C849" s="13"/>
      <c r="I849" s="13"/>
    </row>
    <row r="850" ht="15.75" customHeight="1">
      <c r="C850" s="13"/>
      <c r="I850" s="13"/>
    </row>
    <row r="851" ht="15.75" customHeight="1">
      <c r="C851" s="13"/>
      <c r="I851" s="13"/>
    </row>
    <row r="852" ht="15.75" customHeight="1">
      <c r="C852" s="13"/>
      <c r="I852" s="13"/>
    </row>
    <row r="853" ht="15.75" customHeight="1">
      <c r="C853" s="13"/>
      <c r="I853" s="13"/>
    </row>
    <row r="854" ht="15.75" customHeight="1">
      <c r="C854" s="13"/>
      <c r="I854" s="13"/>
    </row>
    <row r="855" ht="15.75" customHeight="1">
      <c r="C855" s="13"/>
      <c r="I855" s="13"/>
    </row>
    <row r="856" ht="15.75" customHeight="1">
      <c r="C856" s="13"/>
      <c r="I856" s="13"/>
    </row>
    <row r="857" ht="15.75" customHeight="1">
      <c r="C857" s="13"/>
      <c r="I857" s="13"/>
    </row>
    <row r="858" ht="15.75" customHeight="1">
      <c r="C858" s="13"/>
      <c r="I858" s="13"/>
    </row>
    <row r="859" ht="15.75" customHeight="1">
      <c r="C859" s="13"/>
      <c r="I859" s="13"/>
    </row>
    <row r="860" ht="15.75" customHeight="1">
      <c r="C860" s="13"/>
      <c r="I860" s="13"/>
    </row>
    <row r="861" ht="15.75" customHeight="1">
      <c r="C861" s="13"/>
      <c r="I861" s="13"/>
    </row>
    <row r="862" ht="15.75" customHeight="1">
      <c r="C862" s="13"/>
      <c r="I862" s="13"/>
    </row>
    <row r="863" ht="15.75" customHeight="1">
      <c r="C863" s="13"/>
      <c r="I863" s="13"/>
    </row>
    <row r="864" ht="15.75" customHeight="1">
      <c r="C864" s="13"/>
      <c r="I864" s="13"/>
    </row>
    <row r="865" ht="15.75" customHeight="1">
      <c r="C865" s="13"/>
      <c r="I865" s="13"/>
    </row>
    <row r="866" ht="15.75" customHeight="1">
      <c r="C866" s="13"/>
      <c r="I866" s="13"/>
    </row>
    <row r="867" ht="15.75" customHeight="1">
      <c r="C867" s="13"/>
      <c r="I867" s="13"/>
    </row>
    <row r="868" ht="15.75" customHeight="1">
      <c r="C868" s="13"/>
      <c r="I868" s="13"/>
    </row>
    <row r="869" ht="15.75" customHeight="1">
      <c r="C869" s="13"/>
      <c r="I869" s="13"/>
    </row>
    <row r="870" ht="15.75" customHeight="1">
      <c r="C870" s="13"/>
      <c r="I870" s="13"/>
    </row>
    <row r="871" ht="15.75" customHeight="1">
      <c r="C871" s="13"/>
      <c r="I871" s="13"/>
    </row>
    <row r="872" ht="15.75" customHeight="1">
      <c r="C872" s="13"/>
      <c r="I872" s="13"/>
    </row>
    <row r="873" ht="15.75" customHeight="1">
      <c r="C873" s="13"/>
      <c r="I873" s="13"/>
    </row>
    <row r="874" ht="15.75" customHeight="1">
      <c r="C874" s="13"/>
      <c r="I874" s="13"/>
    </row>
    <row r="875" ht="15.75" customHeight="1">
      <c r="C875" s="13"/>
      <c r="I875" s="13"/>
    </row>
    <row r="876" ht="15.75" customHeight="1">
      <c r="C876" s="13"/>
      <c r="I876" s="13"/>
    </row>
    <row r="877" ht="15.75" customHeight="1">
      <c r="C877" s="13"/>
      <c r="I877" s="13"/>
    </row>
    <row r="878" ht="15.75" customHeight="1">
      <c r="C878" s="13"/>
      <c r="I878" s="13"/>
    </row>
    <row r="879" ht="15.75" customHeight="1">
      <c r="C879" s="13"/>
      <c r="I879" s="13"/>
    </row>
    <row r="880" ht="15.75" customHeight="1">
      <c r="C880" s="13"/>
      <c r="I880" s="13"/>
    </row>
    <row r="881" ht="15.75" customHeight="1">
      <c r="C881" s="13"/>
      <c r="I881" s="13"/>
    </row>
    <row r="882" ht="15.75" customHeight="1">
      <c r="C882" s="13"/>
      <c r="I882" s="13"/>
    </row>
    <row r="883" ht="15.75" customHeight="1">
      <c r="C883" s="13"/>
      <c r="I883" s="13"/>
    </row>
    <row r="884" ht="15.75" customHeight="1">
      <c r="C884" s="13"/>
      <c r="I884" s="13"/>
    </row>
    <row r="885" ht="15.75" customHeight="1">
      <c r="C885" s="13"/>
      <c r="I885" s="13"/>
    </row>
    <row r="886" ht="15.75" customHeight="1">
      <c r="C886" s="13"/>
      <c r="I886" s="13"/>
    </row>
    <row r="887" ht="15.75" customHeight="1">
      <c r="C887" s="13"/>
      <c r="I887" s="13"/>
    </row>
    <row r="888" ht="15.75" customHeight="1">
      <c r="C888" s="13"/>
      <c r="I888" s="13"/>
    </row>
    <row r="889" ht="15.75" customHeight="1">
      <c r="C889" s="13"/>
      <c r="I889" s="13"/>
    </row>
    <row r="890" ht="15.75" customHeight="1">
      <c r="C890" s="13"/>
      <c r="I890" s="13"/>
    </row>
    <row r="891" ht="15.75" customHeight="1">
      <c r="C891" s="13"/>
      <c r="I891" s="13"/>
    </row>
    <row r="892" ht="15.75" customHeight="1">
      <c r="C892" s="13"/>
      <c r="I892" s="13"/>
    </row>
    <row r="893" ht="15.75" customHeight="1">
      <c r="C893" s="13"/>
      <c r="I893" s="13"/>
    </row>
    <row r="894" ht="15.75" customHeight="1">
      <c r="C894" s="13"/>
      <c r="I894" s="13"/>
    </row>
    <row r="895" ht="15.75" customHeight="1">
      <c r="C895" s="13"/>
      <c r="I895" s="13"/>
    </row>
    <row r="896" ht="15.75" customHeight="1">
      <c r="C896" s="13"/>
      <c r="I896" s="13"/>
    </row>
    <row r="897" ht="15.75" customHeight="1">
      <c r="C897" s="13"/>
      <c r="I897" s="13"/>
    </row>
    <row r="898" ht="15.75" customHeight="1">
      <c r="C898" s="13"/>
      <c r="I898" s="13"/>
    </row>
    <row r="899" ht="15.75" customHeight="1">
      <c r="C899" s="13"/>
      <c r="I899" s="13"/>
    </row>
    <row r="900" ht="15.75" customHeight="1">
      <c r="C900" s="13"/>
      <c r="I900" s="13"/>
    </row>
    <row r="901" ht="15.75" customHeight="1">
      <c r="C901" s="13"/>
      <c r="I901" s="13"/>
    </row>
    <row r="902" ht="15.75" customHeight="1">
      <c r="C902" s="13"/>
      <c r="I902" s="13"/>
    </row>
    <row r="903" ht="15.75" customHeight="1">
      <c r="C903" s="13"/>
      <c r="I903" s="13"/>
    </row>
    <row r="904" ht="15.75" customHeight="1">
      <c r="C904" s="13"/>
      <c r="I904" s="13"/>
    </row>
    <row r="905" ht="15.75" customHeight="1">
      <c r="C905" s="13"/>
      <c r="I905" s="13"/>
    </row>
    <row r="906" ht="15.75" customHeight="1">
      <c r="C906" s="13"/>
      <c r="I906" s="13"/>
    </row>
    <row r="907" ht="15.75" customHeight="1">
      <c r="C907" s="13"/>
      <c r="I907" s="13"/>
    </row>
    <row r="908" ht="15.75" customHeight="1">
      <c r="C908" s="13"/>
      <c r="I908" s="13"/>
    </row>
    <row r="909" ht="15.75" customHeight="1">
      <c r="C909" s="13"/>
      <c r="I909" s="13"/>
    </row>
    <row r="910" ht="15.75" customHeight="1">
      <c r="C910" s="13"/>
      <c r="I910" s="13"/>
    </row>
    <row r="911" ht="15.75" customHeight="1">
      <c r="C911" s="13"/>
      <c r="I911" s="13"/>
    </row>
    <row r="912" ht="15.75" customHeight="1">
      <c r="C912" s="13"/>
      <c r="I912" s="13"/>
    </row>
    <row r="913" ht="15.75" customHeight="1">
      <c r="C913" s="13"/>
      <c r="I913" s="13"/>
    </row>
    <row r="914" ht="15.75" customHeight="1">
      <c r="C914" s="13"/>
      <c r="I914" s="13"/>
    </row>
    <row r="915" ht="15.75" customHeight="1">
      <c r="C915" s="13"/>
      <c r="I915" s="13"/>
    </row>
    <row r="916" ht="15.75" customHeight="1">
      <c r="C916" s="13"/>
      <c r="I916" s="13"/>
    </row>
    <row r="917" ht="15.75" customHeight="1">
      <c r="C917" s="13"/>
      <c r="I917" s="13"/>
    </row>
    <row r="918" ht="15.75" customHeight="1">
      <c r="C918" s="13"/>
      <c r="I918" s="13"/>
    </row>
    <row r="919" ht="15.75" customHeight="1">
      <c r="C919" s="13"/>
      <c r="I919" s="13"/>
    </row>
    <row r="920" ht="15.75" customHeight="1">
      <c r="C920" s="13"/>
      <c r="I920" s="13"/>
    </row>
    <row r="921" ht="15.75" customHeight="1">
      <c r="C921" s="13"/>
      <c r="I921" s="13"/>
    </row>
    <row r="922" ht="15.75" customHeight="1">
      <c r="C922" s="13"/>
      <c r="I922" s="13"/>
    </row>
    <row r="923" ht="15.75" customHeight="1">
      <c r="C923" s="13"/>
      <c r="I923" s="13"/>
    </row>
    <row r="924" ht="15.75" customHeight="1">
      <c r="C924" s="13"/>
      <c r="I924" s="13"/>
    </row>
    <row r="925" ht="15.75" customHeight="1">
      <c r="C925" s="13"/>
      <c r="I925" s="13"/>
    </row>
    <row r="926" ht="15.75" customHeight="1">
      <c r="C926" s="13"/>
      <c r="I926" s="13"/>
    </row>
    <row r="927" ht="15.75" customHeight="1">
      <c r="C927" s="13"/>
      <c r="I927" s="13"/>
    </row>
    <row r="928" ht="15.75" customHeight="1">
      <c r="C928" s="13"/>
      <c r="I928" s="13"/>
    </row>
    <row r="929" ht="15.75" customHeight="1">
      <c r="C929" s="13"/>
      <c r="I929" s="13"/>
    </row>
    <row r="930" ht="15.75" customHeight="1">
      <c r="C930" s="13"/>
      <c r="I930" s="13"/>
    </row>
    <row r="931" ht="15.75" customHeight="1">
      <c r="C931" s="13"/>
      <c r="I931" s="13"/>
    </row>
    <row r="932" ht="15.75" customHeight="1">
      <c r="C932" s="13"/>
      <c r="I932" s="13"/>
    </row>
    <row r="933" ht="15.75" customHeight="1">
      <c r="C933" s="13"/>
      <c r="I933" s="13"/>
    </row>
    <row r="934" ht="15.75" customHeight="1">
      <c r="C934" s="13"/>
      <c r="I934" s="13"/>
    </row>
    <row r="935" ht="15.75" customHeight="1">
      <c r="C935" s="13"/>
      <c r="I935" s="13"/>
    </row>
    <row r="936" ht="15.75" customHeight="1">
      <c r="C936" s="13"/>
      <c r="I936" s="13"/>
    </row>
    <row r="937" ht="15.75" customHeight="1">
      <c r="C937" s="13"/>
      <c r="I937" s="13"/>
    </row>
    <row r="938" ht="15.75" customHeight="1">
      <c r="C938" s="13"/>
      <c r="I938" s="13"/>
    </row>
    <row r="939" ht="15.75" customHeight="1">
      <c r="C939" s="13"/>
      <c r="I939" s="13"/>
    </row>
    <row r="940" ht="15.75" customHeight="1">
      <c r="C940" s="13"/>
      <c r="I940" s="13"/>
    </row>
    <row r="941" ht="15.75" customHeight="1">
      <c r="C941" s="13"/>
      <c r="I941" s="13"/>
    </row>
    <row r="942" ht="15.75" customHeight="1">
      <c r="C942" s="13"/>
      <c r="I942" s="13"/>
    </row>
    <row r="943" ht="15.75" customHeight="1">
      <c r="C943" s="13"/>
      <c r="I943" s="13"/>
    </row>
    <row r="944" ht="15.75" customHeight="1">
      <c r="C944" s="13"/>
      <c r="I944" s="13"/>
    </row>
    <row r="945" ht="15.75" customHeight="1">
      <c r="C945" s="13"/>
      <c r="I945" s="13"/>
    </row>
    <row r="946" ht="15.75" customHeight="1">
      <c r="C946" s="13"/>
      <c r="I946" s="13"/>
    </row>
    <row r="947" ht="15.75" customHeight="1">
      <c r="C947" s="13"/>
      <c r="I947" s="13"/>
    </row>
    <row r="948" ht="15.75" customHeight="1">
      <c r="C948" s="13"/>
      <c r="I948" s="13"/>
    </row>
    <row r="949" ht="15.75" customHeight="1">
      <c r="C949" s="13"/>
      <c r="I949" s="13"/>
    </row>
    <row r="950" ht="15.75" customHeight="1">
      <c r="C950" s="13"/>
      <c r="I950" s="13"/>
    </row>
    <row r="951" ht="15.75" customHeight="1">
      <c r="C951" s="13"/>
      <c r="I951" s="13"/>
    </row>
    <row r="952" ht="15.75" customHeight="1">
      <c r="C952" s="13"/>
      <c r="I952" s="13"/>
    </row>
    <row r="953" ht="15.75" customHeight="1">
      <c r="C953" s="13"/>
      <c r="I953" s="13"/>
    </row>
    <row r="954" ht="15.75" customHeight="1">
      <c r="C954" s="13"/>
      <c r="I954" s="13"/>
    </row>
    <row r="955" ht="15.75" customHeight="1">
      <c r="C955" s="13"/>
      <c r="I955" s="13"/>
    </row>
    <row r="956" ht="15.75" customHeight="1">
      <c r="C956" s="13"/>
      <c r="I956" s="13"/>
    </row>
    <row r="957" ht="15.75" customHeight="1">
      <c r="C957" s="13"/>
      <c r="I957" s="13"/>
    </row>
    <row r="958" ht="15.75" customHeight="1">
      <c r="C958" s="13"/>
      <c r="I958" s="13"/>
    </row>
    <row r="959" ht="15.75" customHeight="1">
      <c r="C959" s="13"/>
      <c r="I959" s="13"/>
    </row>
    <row r="960" ht="15.75" customHeight="1">
      <c r="C960" s="13"/>
      <c r="I960" s="13"/>
    </row>
    <row r="961" ht="15.75" customHeight="1">
      <c r="C961" s="13"/>
      <c r="I961" s="13"/>
    </row>
    <row r="962" ht="15.75" customHeight="1">
      <c r="C962" s="13"/>
      <c r="I962" s="13"/>
    </row>
    <row r="963" ht="15.75" customHeight="1">
      <c r="C963" s="13"/>
      <c r="I963" s="13"/>
    </row>
    <row r="964" ht="15.75" customHeight="1">
      <c r="C964" s="13"/>
      <c r="I964" s="13"/>
    </row>
    <row r="965" ht="15.75" customHeight="1">
      <c r="C965" s="13"/>
      <c r="I965" s="13"/>
    </row>
    <row r="966" ht="15.75" customHeight="1">
      <c r="C966" s="13"/>
      <c r="I966" s="13"/>
    </row>
    <row r="967" ht="15.75" customHeight="1">
      <c r="C967" s="13"/>
      <c r="I967" s="13"/>
    </row>
    <row r="968" ht="15.75" customHeight="1">
      <c r="C968" s="13"/>
      <c r="I968" s="13"/>
    </row>
    <row r="969" ht="15.75" customHeight="1">
      <c r="C969" s="13"/>
      <c r="I969" s="13"/>
    </row>
    <row r="970" ht="15.75" customHeight="1">
      <c r="C970" s="13"/>
      <c r="I970" s="13"/>
    </row>
    <row r="971" ht="15.75" customHeight="1">
      <c r="C971" s="13"/>
      <c r="I971" s="13"/>
    </row>
    <row r="972" ht="15.75" customHeight="1">
      <c r="C972" s="13"/>
      <c r="I972" s="13"/>
    </row>
    <row r="973" ht="15.75" customHeight="1">
      <c r="C973" s="13"/>
      <c r="I973" s="13"/>
    </row>
    <row r="974" ht="15.75" customHeight="1">
      <c r="C974" s="13"/>
      <c r="I974" s="13"/>
    </row>
    <row r="975" ht="15.75" customHeight="1">
      <c r="C975" s="13"/>
      <c r="I975" s="13"/>
    </row>
    <row r="976" ht="15.75" customHeight="1">
      <c r="C976" s="13"/>
      <c r="I976" s="13"/>
    </row>
    <row r="977" ht="15.75" customHeight="1">
      <c r="C977" s="13"/>
      <c r="I977" s="13"/>
    </row>
    <row r="978" ht="15.75" customHeight="1">
      <c r="C978" s="13"/>
      <c r="I978" s="13"/>
    </row>
    <row r="979" ht="15.75" customHeight="1">
      <c r="C979" s="13"/>
      <c r="I979" s="13"/>
    </row>
    <row r="980" ht="15.75" customHeight="1">
      <c r="C980" s="13"/>
      <c r="I980" s="13"/>
    </row>
    <row r="981" ht="15.75" customHeight="1">
      <c r="C981" s="13"/>
      <c r="I981" s="13"/>
    </row>
    <row r="982" ht="15.75" customHeight="1">
      <c r="C982" s="13"/>
      <c r="I982" s="13"/>
    </row>
    <row r="983" ht="15.75" customHeight="1">
      <c r="C983" s="13"/>
      <c r="I983" s="13"/>
    </row>
    <row r="984" ht="15.75" customHeight="1">
      <c r="C984" s="13"/>
      <c r="I984" s="13"/>
    </row>
    <row r="985" ht="15.75" customHeight="1">
      <c r="C985" s="13"/>
      <c r="I985" s="13"/>
    </row>
    <row r="986" ht="15.75" customHeight="1">
      <c r="C986" s="13"/>
      <c r="I986" s="13"/>
    </row>
    <row r="987" ht="15.75" customHeight="1">
      <c r="C987" s="13"/>
      <c r="I987" s="13"/>
    </row>
    <row r="988" ht="15.75" customHeight="1">
      <c r="C988" s="13"/>
      <c r="I988" s="13"/>
    </row>
    <row r="989" ht="15.75" customHeight="1">
      <c r="C989" s="13"/>
      <c r="I989" s="13"/>
    </row>
    <row r="990" ht="15.75" customHeight="1">
      <c r="C990" s="13"/>
      <c r="I990" s="13"/>
    </row>
    <row r="991" ht="15.75" customHeight="1">
      <c r="C991" s="13"/>
      <c r="I991" s="13"/>
    </row>
    <row r="992" ht="15.75" customHeight="1">
      <c r="C992" s="13"/>
      <c r="I992" s="13"/>
    </row>
    <row r="993" ht="15.75" customHeight="1">
      <c r="C993" s="13"/>
      <c r="I993" s="13"/>
    </row>
    <row r="994" ht="15.75" customHeight="1">
      <c r="C994" s="13"/>
      <c r="I994" s="13"/>
    </row>
    <row r="995" ht="15.75" customHeight="1">
      <c r="C995" s="13"/>
      <c r="I995" s="13"/>
    </row>
    <row r="996" ht="15.75" customHeight="1">
      <c r="C996" s="13"/>
      <c r="I996" s="13"/>
    </row>
    <row r="997" ht="15.75" customHeight="1">
      <c r="C997" s="13"/>
      <c r="I997" s="13"/>
    </row>
    <row r="998" ht="15.75" customHeight="1">
      <c r="C998" s="13"/>
      <c r="I998" s="13"/>
    </row>
    <row r="999" ht="15.75" customHeight="1">
      <c r="C999" s="13"/>
      <c r="I999" s="13"/>
    </row>
    <row r="1000" ht="15.75" customHeight="1">
      <c r="C1000" s="13"/>
      <c r="I1000" s="13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16.57"/>
    <col customWidth="1" min="3" max="3" width="12.14"/>
    <col customWidth="1" min="4" max="4" width="16.71"/>
    <col customWidth="1" min="5" max="5" width="11.86"/>
    <col customWidth="1" min="6" max="6" width="16.43"/>
    <col customWidth="1" min="7" max="7" width="12.14"/>
    <col customWidth="1" min="8" max="8" width="16.71"/>
    <col customWidth="1" min="9" max="9" width="12.14"/>
    <col customWidth="1" min="10" max="10" width="16.71"/>
    <col customWidth="1" min="11" max="11" width="11.14"/>
    <col customWidth="1" min="12" max="12" width="15.71"/>
    <col customWidth="1" min="13" max="13" width="11.29"/>
    <col customWidth="1" min="14" max="14" width="15.86"/>
    <col customWidth="1" min="15" max="15" width="11.0"/>
    <col customWidth="1" min="16" max="16" width="15.57"/>
    <col customWidth="1" min="17" max="17" width="11.29"/>
    <col customWidth="1" min="18" max="18" width="15.86"/>
    <col customWidth="1" min="19" max="19" width="11.29"/>
    <col customWidth="1" min="20" max="20" width="15.86"/>
    <col customWidth="1" min="21" max="26" width="8.71"/>
  </cols>
  <sheetData>
    <row r="1">
      <c r="A1" s="2" t="s">
        <v>406</v>
      </c>
      <c r="B1" s="2" t="s">
        <v>407</v>
      </c>
      <c r="C1" s="2" t="s">
        <v>408</v>
      </c>
      <c r="D1" s="2" t="s">
        <v>409</v>
      </c>
      <c r="E1" s="2" t="s">
        <v>410</v>
      </c>
      <c r="F1" s="2" t="s">
        <v>411</v>
      </c>
      <c r="G1" s="2" t="s">
        <v>412</v>
      </c>
      <c r="H1" s="2" t="s">
        <v>413</v>
      </c>
      <c r="I1" s="2" t="s">
        <v>414</v>
      </c>
      <c r="J1" s="2" t="s">
        <v>415</v>
      </c>
      <c r="K1" s="2" t="s">
        <v>416</v>
      </c>
      <c r="L1" s="2" t="s">
        <v>417</v>
      </c>
      <c r="M1" s="2" t="s">
        <v>418</v>
      </c>
      <c r="N1" s="2" t="s">
        <v>419</v>
      </c>
      <c r="O1" s="2" t="s">
        <v>420</v>
      </c>
      <c r="P1" s="2" t="s">
        <v>421</v>
      </c>
      <c r="Q1" s="2" t="s">
        <v>422</v>
      </c>
      <c r="R1" s="2" t="s">
        <v>423</v>
      </c>
      <c r="S1" s="2" t="s">
        <v>424</v>
      </c>
      <c r="T1" s="2" t="s">
        <v>425</v>
      </c>
    </row>
    <row r="2">
      <c r="A2" s="14">
        <v>29.5</v>
      </c>
      <c r="B2" s="14">
        <v>23.6</v>
      </c>
      <c r="C2" s="14">
        <v>33.0</v>
      </c>
      <c r="D2" s="14">
        <v>28.3</v>
      </c>
      <c r="E2" s="14">
        <v>40.1</v>
      </c>
      <c r="F2" s="14">
        <v>38.9</v>
      </c>
      <c r="G2" s="14">
        <v>45.4</v>
      </c>
      <c r="H2" s="14">
        <v>44.8</v>
      </c>
      <c r="I2" s="14">
        <v>56.6</v>
      </c>
      <c r="J2" s="14">
        <v>55.5</v>
      </c>
      <c r="K2" s="14">
        <v>13.6</v>
      </c>
      <c r="L2" s="14">
        <v>23.6</v>
      </c>
      <c r="M2" s="14">
        <v>20.5</v>
      </c>
      <c r="N2" s="14">
        <v>28.3</v>
      </c>
      <c r="O2" s="14">
        <v>31.9</v>
      </c>
      <c r="P2" s="14">
        <v>38.9</v>
      </c>
      <c r="Q2" s="14">
        <v>41.3</v>
      </c>
      <c r="R2" s="14">
        <v>44.8</v>
      </c>
      <c r="S2" s="14">
        <v>50.7</v>
      </c>
      <c r="T2" s="14">
        <v>55.5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2021-10-08T11:26:24Z</dcterms:created>
  <dc:creator>Vinit Maniar</dc:creator>
</cp:coreProperties>
</file>