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76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AF0\"/>
    </mc:Choice>
  </mc:AlternateContent>
  <bookViews>
    <workbookView xWindow="120" yWindow="120" windowWidth="15180" windowHeight="8835" xr2:uid="{00000000-000D-0000-FFFF-FFFF00000000}"/>
  </bookViews>
  <sheets>
    <sheet name="Results 2005" sheetId="1" r:id="rId1"/>
    <sheet name="Planning 2006" sheetId="2" r:id="rId2"/>
    <sheet name="Sheet3" sheetId="3" r:id="rId3"/>
  </sheets>
  <externalReferences>
    <externalReference r:id="rId4"/>
  </externalReferences>
  <definedNames>
    <definedName name="_xlnm.Print_Area" localSheetId="0">'Results 2005'!$A$1:$N$37</definedName>
  </definedNames>
  <calcPr calcId="171026"/>
</workbook>
</file>

<file path=xl/calcChain.xml><?xml version="1.0" encoding="utf-8"?>
<calcChain xmlns="http://schemas.openxmlformats.org/spreadsheetml/2006/main">
  <c r="E32" i="2" l="1"/>
  <c r="E17" i="2"/>
  <c r="E34" i="2"/>
  <c r="D17" i="2"/>
  <c r="D32" i="2"/>
  <c r="D34" i="2"/>
  <c r="C17" i="2"/>
  <c r="C26" i="2"/>
  <c r="C32" i="2"/>
  <c r="C34" i="2"/>
  <c r="H17" i="2"/>
  <c r="H24" i="2"/>
  <c r="H32" i="2"/>
  <c r="H34" i="2"/>
  <c r="I4" i="2"/>
  <c r="I7" i="2"/>
  <c r="I22" i="2"/>
  <c r="I25" i="2"/>
  <c r="I26" i="2"/>
  <c r="I27" i="2"/>
  <c r="I28" i="2"/>
  <c r="I29" i="2"/>
  <c r="J17" i="2"/>
  <c r="J32" i="2"/>
  <c r="J34" i="2"/>
  <c r="I10" i="2"/>
  <c r="I17" i="2"/>
  <c r="I30" i="2"/>
  <c r="I32" i="2"/>
  <c r="I34" i="2"/>
  <c r="G15" i="2"/>
  <c r="G17" i="2"/>
  <c r="G24" i="2"/>
  <c r="G26" i="2"/>
  <c r="G32" i="2"/>
  <c r="G34" i="2"/>
  <c r="F17" i="2"/>
  <c r="F24" i="2"/>
  <c r="F25" i="2"/>
  <c r="F26" i="2"/>
  <c r="F27" i="2"/>
  <c r="F30" i="2"/>
  <c r="F32" i="2"/>
  <c r="F34" i="2"/>
  <c r="B17" i="2"/>
  <c r="B32" i="2"/>
  <c r="B34" i="2"/>
  <c r="O20" i="1"/>
  <c r="E17" i="1"/>
  <c r="E24" i="1"/>
  <c r="E32" i="1"/>
  <c r="E34" i="1"/>
  <c r="I22" i="1"/>
  <c r="I26" i="1"/>
  <c r="I32" i="1"/>
  <c r="J23" i="1"/>
  <c r="G4" i="1"/>
  <c r="J4" i="1"/>
  <c r="G7" i="1"/>
  <c r="J7" i="1"/>
  <c r="J9" i="1"/>
  <c r="J11" i="1"/>
  <c r="J12" i="1"/>
  <c r="J13" i="1"/>
  <c r="J15" i="1"/>
  <c r="J17" i="1"/>
  <c r="C26" i="1"/>
  <c r="D26" i="1"/>
  <c r="C27" i="1"/>
  <c r="C30" i="1"/>
  <c r="H32" i="1"/>
  <c r="G30" i="1"/>
  <c r="J20" i="1"/>
  <c r="G22" i="1"/>
  <c r="G25" i="1"/>
  <c r="J25" i="1"/>
  <c r="G26" i="1"/>
  <c r="G27" i="1"/>
  <c r="G28" i="1"/>
  <c r="G29" i="1"/>
  <c r="J24" i="1"/>
  <c r="H17" i="1"/>
  <c r="C17" i="1"/>
  <c r="F17" i="1"/>
  <c r="K4" i="1"/>
  <c r="K5" i="1"/>
  <c r="K8" i="1"/>
  <c r="K9" i="1"/>
  <c r="K10" i="1"/>
  <c r="K11" i="1"/>
  <c r="K12" i="1"/>
  <c r="K14" i="1"/>
  <c r="K15" i="1"/>
  <c r="K17" i="1"/>
  <c r="K32" i="1"/>
  <c r="K34" i="1"/>
  <c r="L9" i="1"/>
  <c r="L12" i="1"/>
  <c r="L17" i="1"/>
  <c r="L22" i="1"/>
  <c r="L27" i="1"/>
  <c r="L28" i="1"/>
  <c r="L29" i="1"/>
  <c r="L32" i="1"/>
  <c r="L34" i="1"/>
  <c r="M34" i="1"/>
  <c r="G10" i="1"/>
  <c r="D15" i="1"/>
  <c r="C24" i="1"/>
  <c r="C25" i="1"/>
  <c r="I17" i="1"/>
  <c r="I34" i="1"/>
  <c r="H34" i="1"/>
  <c r="G17" i="1"/>
  <c r="G32" i="1"/>
  <c r="G34" i="1"/>
  <c r="D17" i="1"/>
  <c r="D32" i="1"/>
  <c r="C32" i="1"/>
  <c r="D34" i="1"/>
  <c r="C34" i="1"/>
  <c r="B17" i="1"/>
  <c r="B32" i="1"/>
  <c r="B34" i="1"/>
  <c r="M32" i="1"/>
  <c r="M30" i="1"/>
  <c r="K29" i="1"/>
  <c r="M29" i="1"/>
  <c r="K28" i="1"/>
  <c r="M28" i="1"/>
  <c r="K27" i="1"/>
  <c r="M27" i="1"/>
  <c r="K26" i="1"/>
  <c r="M26" i="1"/>
  <c r="K25" i="1"/>
  <c r="M25" i="1"/>
  <c r="K24" i="1"/>
  <c r="M24" i="1"/>
  <c r="K23" i="1"/>
  <c r="M23" i="1"/>
  <c r="K22" i="1"/>
  <c r="M22" i="1"/>
  <c r="K21" i="1"/>
  <c r="M21" i="1"/>
  <c r="K20" i="1"/>
  <c r="M20" i="1"/>
  <c r="K19" i="1"/>
  <c r="M19" i="1"/>
  <c r="M17" i="1"/>
  <c r="M15" i="1"/>
  <c r="M14" i="1"/>
  <c r="M13" i="1"/>
  <c r="M12" i="1"/>
  <c r="M10" i="1"/>
  <c r="M9" i="1"/>
  <c r="M8" i="1"/>
  <c r="M7" i="1"/>
  <c r="M6" i="1"/>
  <c r="M5" i="1"/>
  <c r="M4" i="1"/>
  <c r="J22" i="1"/>
  <c r="J26" i="1"/>
  <c r="J27" i="1"/>
  <c r="J28" i="1"/>
  <c r="J29" i="1"/>
  <c r="J21" i="1"/>
  <c r="J32" i="1"/>
  <c r="J34" i="1"/>
  <c r="F32" i="1"/>
  <c r="F34" i="1"/>
</calcChain>
</file>

<file path=xl/sharedStrings.xml><?xml version="1.0" encoding="utf-8"?>
<sst xmlns="http://schemas.openxmlformats.org/spreadsheetml/2006/main" count="110" uniqueCount="65">
  <si>
    <t>2005 Total Toque Orders - Summary</t>
  </si>
  <si>
    <t>Source</t>
  </si>
  <si>
    <t>2004
Sold</t>
  </si>
  <si>
    <t>2005 Total
Inventoried  NAVY</t>
  </si>
  <si>
    <t>2005 Total
Inventoried  - SILVER</t>
  </si>
  <si>
    <t>2005 Total
Inventoried  BLACK</t>
  </si>
  <si>
    <t>2005Total Order
(S + N + B)</t>
  </si>
  <si>
    <t>Total Returned to RtR</t>
  </si>
  <si>
    <t>Toques Held In Community</t>
  </si>
  <si>
    <t>Total Sold
To Date</t>
  </si>
  <si>
    <t>Toques Not Accounted For</t>
  </si>
  <si>
    <t>Min.Total Revenue</t>
  </si>
  <si>
    <t>$ Rec'd from Community</t>
  </si>
  <si>
    <t>$ Owed to RtR</t>
  </si>
  <si>
    <t>Notes</t>
  </si>
  <si>
    <t>Vancouver</t>
  </si>
  <si>
    <t>Heather doing a final push by phone this week May 9 for either Toques or $-mjd</t>
  </si>
  <si>
    <t>Calgary</t>
  </si>
  <si>
    <t>952 Held at Uof M-Lyndsay, 538 held at Grand Prairie-Mandy</t>
  </si>
  <si>
    <t xml:space="preserve">Halifax </t>
  </si>
  <si>
    <t>All revenue in-1700 toques sold at$2 each to Paul at NSCCas detailed-mjd.</t>
  </si>
  <si>
    <t>Edmonton</t>
  </si>
  <si>
    <t xml:space="preserve">Chq #1666 $12,888.36-$5528.36 for DE Calgary-Paula. </t>
  </si>
  <si>
    <t xml:space="preserve">Sarnia </t>
  </si>
  <si>
    <t>Chq #003 Paid July 20,05 - $171.00</t>
  </si>
  <si>
    <t xml:space="preserve">Windsor </t>
  </si>
  <si>
    <t>St. Catharines</t>
  </si>
  <si>
    <t xml:space="preserve">Hamilton </t>
  </si>
  <si>
    <t>Region of Peel</t>
  </si>
  <si>
    <t>Paul Cell 416-571-9792</t>
  </si>
  <si>
    <t>Peterborough</t>
  </si>
  <si>
    <t>Ottawa</t>
  </si>
  <si>
    <t>$890 still in transit for toques sold by june 20/05. $840 sent June 17/ confirmed by Joan. Check for overage of $2391? -mjd</t>
  </si>
  <si>
    <t>St. John's (Nfld)</t>
  </si>
  <si>
    <t>aAdditional $2250.80  raised as Pancake breakfast and remiteed back to Stella Brury in full -June 10,2005 mjd.</t>
  </si>
  <si>
    <t>SUBTOTAL</t>
  </si>
  <si>
    <t>Toronto Agencies - Misc</t>
  </si>
  <si>
    <t>Toronto Schools</t>
  </si>
  <si>
    <t>2 school left- June20/05</t>
  </si>
  <si>
    <t>Toronto United Church</t>
  </si>
  <si>
    <t>2 churches left -June 20/05</t>
  </si>
  <si>
    <t>Toronto Religious - other</t>
  </si>
  <si>
    <t xml:space="preserve">Toronto RBC </t>
  </si>
  <si>
    <t>Toronto Direct Energy</t>
  </si>
  <si>
    <t>Paula spoke with Danielle May 16/05 Danielle asked for invoice and back up for balance and she will have chq by end of month.-mjd.2nd revised invoice went out june 30 05-mjd.</t>
  </si>
  <si>
    <t>Toronto Corporate</t>
  </si>
  <si>
    <t>Toronto The HOME DEPOT</t>
  </si>
  <si>
    <t>Web-Phone</t>
  </si>
  <si>
    <t>Individual Sales</t>
  </si>
  <si>
    <t>Toronto Day of Sales</t>
  </si>
  <si>
    <t>RTR (Comps)</t>
  </si>
  <si>
    <t xml:space="preserve">Toronto Regional Sub- Total </t>
  </si>
  <si>
    <t>Total</t>
  </si>
  <si>
    <t>Difference of 3 is as reported in agencies for port parry-mjd</t>
  </si>
  <si>
    <t xml:space="preserve">Total RBC( subset of totals)  </t>
  </si>
  <si>
    <t xml:space="preserve">Total DE ( subset of the totals) </t>
  </si>
  <si>
    <t>2005Total Sold
To Date</t>
  </si>
  <si>
    <t>2006 Planning Budget</t>
  </si>
  <si>
    <t xml:space="preserve">2006 Target
Numbers </t>
  </si>
  <si>
    <t>Waiting on 500 w/ NSCC &amp; fial confirmation of toques held by Bruce-MJdDJune 20/05</t>
  </si>
  <si>
    <t>$890 still in transit for toques sold by june 20/05. $840 sent June 17/ confirmed by Joan. Balance of $50 to be worked out with Caroline Ann. -mjd</t>
  </si>
  <si>
    <t>Paula spoke with Danielle May 16/05 Danielle asked for invoice and back up for balance and she will have chq by end of month.-mjd.Met with Danielle July 12, We've agreed on the 16k as final payment and cheque to arrive by July 25th-mjd.</t>
  </si>
  <si>
    <t xml:space="preserve">To Be Ordered </t>
  </si>
  <si>
    <t>45,000 red</t>
  </si>
  <si>
    <t>20,000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</si>
</sst>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164" formatCode="&quot;$&quot;#,##0.00"/>
    <numFmt numFmtId="165" formatCode="&quot;$&quot;#,##0"/>
    <numFmt numFmtId="166" formatCode="0_);\(0\)"/>
  </numFmts>
  <fonts count="3">
    <font>
      <sz val="10"/>
      <name val="Arial"/>
    </font>
    <font>
      <b/>
      <sz val="1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 applyBorder="1" applyAlignment="1" applyProtection="1">
      <alignment horizontal="left"/>
    </xf>
    <xf numFmtId="0" fontId="2" fillId="0" borderId="0" xfId="0" applyFont="1" applyFill="1" applyBorder="1" applyProtection="1"/>
    <xf numFmtId="0" fontId="2" fillId="0" borderId="0" xfId="0" applyFont="1" applyBorder="1" applyProtection="1"/>
    <xf numFmtId="164" fontId="2" fillId="0" borderId="0" xfId="0" applyNumberFormat="1" applyFont="1" applyBorder="1" applyProtection="1"/>
    <xf numFmtId="0" fontId="2" fillId="0" borderId="0" xfId="0" applyFont="1" applyBorder="1" applyAlignment="1" applyProtection="1">
      <alignment horizontal="left"/>
    </xf>
    <xf numFmtId="0" fontId="1" fillId="2" borderId="1" xfId="0" applyFont="1" applyFill="1" applyBorder="1" applyAlignment="1" applyProtection="1">
      <alignment horizontal="left"/>
    </xf>
    <xf numFmtId="0" fontId="1" fillId="2" borderId="2" xfId="0" applyFont="1" applyFill="1" applyBorder="1" applyAlignment="1" applyProtection="1">
      <alignment horizontal="center" wrapText="1"/>
    </xf>
    <xf numFmtId="0" fontId="1" fillId="3" borderId="2" xfId="0" applyFont="1" applyFill="1" applyBorder="1" applyAlignment="1" applyProtection="1">
      <alignment horizontal="center" wrapText="1"/>
    </xf>
    <xf numFmtId="0" fontId="1" fillId="0" borderId="2" xfId="0" applyFont="1" applyFill="1" applyBorder="1" applyAlignment="1" applyProtection="1">
      <alignment horizontal="center" wrapText="1"/>
    </xf>
    <xf numFmtId="0" fontId="1" fillId="4" borderId="2" xfId="0" applyFont="1" applyFill="1" applyBorder="1" applyAlignment="1" applyProtection="1">
      <alignment horizontal="center" wrapText="1"/>
    </xf>
    <xf numFmtId="0" fontId="1" fillId="5" borderId="3" xfId="0" applyFont="1" applyFill="1" applyBorder="1" applyAlignment="1" applyProtection="1">
      <alignment horizontal="center" wrapText="1"/>
    </xf>
    <xf numFmtId="0" fontId="1" fillId="5" borderId="4" xfId="0" applyFont="1" applyFill="1" applyBorder="1" applyAlignment="1" applyProtection="1">
      <alignment horizontal="center" wrapText="1"/>
    </xf>
    <xf numFmtId="164" fontId="1" fillId="5" borderId="4" xfId="0" applyNumberFormat="1" applyFont="1" applyFill="1" applyBorder="1" applyAlignment="1" applyProtection="1">
      <alignment horizontal="center" wrapText="1"/>
    </xf>
    <xf numFmtId="0" fontId="1" fillId="5" borderId="5" xfId="0" applyFont="1" applyFill="1" applyBorder="1" applyAlignment="1" applyProtection="1">
      <alignment horizontal="center" wrapText="1"/>
    </xf>
    <xf numFmtId="3" fontId="2" fillId="0" borderId="3" xfId="0" applyNumberFormat="1" applyFont="1" applyFill="1" applyBorder="1" applyProtection="1"/>
    <xf numFmtId="164" fontId="2" fillId="0" borderId="4" xfId="0" applyNumberFormat="1" applyFont="1" applyFill="1" applyBorder="1" applyProtection="1"/>
    <xf numFmtId="0" fontId="2" fillId="0" borderId="3" xfId="0" applyFont="1" applyFill="1" applyBorder="1" applyAlignment="1" applyProtection="1">
      <alignment horizontal="left"/>
    </xf>
    <xf numFmtId="0" fontId="2" fillId="2" borderId="3" xfId="0" applyNumberFormat="1" applyFont="1" applyFill="1" applyBorder="1" applyProtection="1"/>
    <xf numFmtId="0" fontId="2" fillId="6" borderId="3" xfId="0" applyFont="1" applyFill="1" applyBorder="1" applyAlignment="1" applyProtection="1">
      <alignment horizontal="left"/>
    </xf>
    <xf numFmtId="0" fontId="2" fillId="6" borderId="3" xfId="0" applyNumberFormat="1" applyFont="1" applyFill="1" applyBorder="1" applyProtection="1"/>
    <xf numFmtId="3" fontId="2" fillId="6" borderId="3" xfId="0" applyNumberFormat="1" applyFont="1" applyFill="1" applyBorder="1" applyProtection="1"/>
    <xf numFmtId="164" fontId="2" fillId="6" borderId="4" xfId="0" applyNumberFormat="1" applyFont="1" applyFill="1" applyBorder="1" applyProtection="1"/>
    <xf numFmtId="0" fontId="2" fillId="6" borderId="5" xfId="0" applyNumberFormat="1" applyFont="1" applyFill="1" applyBorder="1" applyAlignment="1" applyProtection="1">
      <alignment wrapText="1"/>
    </xf>
    <xf numFmtId="0" fontId="2" fillId="6" borderId="0" xfId="0" applyFont="1" applyFill="1" applyBorder="1" applyProtection="1"/>
    <xf numFmtId="0" fontId="2" fillId="0" borderId="5" xfId="0" applyNumberFormat="1" applyFont="1" applyFill="1" applyBorder="1" applyAlignment="1" applyProtection="1">
      <alignment wrapText="1"/>
    </xf>
    <xf numFmtId="0" fontId="2" fillId="4" borderId="3" xfId="0" applyFont="1" applyFill="1" applyBorder="1" applyAlignment="1" applyProtection="1">
      <alignment horizontal="left"/>
    </xf>
    <xf numFmtId="0" fontId="2" fillId="4" borderId="3" xfId="0" applyNumberFormat="1" applyFont="1" applyFill="1" applyBorder="1" applyProtection="1"/>
    <xf numFmtId="3" fontId="2" fillId="4" borderId="3" xfId="0" applyNumberFormat="1" applyFont="1" applyFill="1" applyBorder="1" applyProtection="1"/>
    <xf numFmtId="164" fontId="2" fillId="4" borderId="4" xfId="0" applyNumberFormat="1" applyFont="1" applyFill="1" applyBorder="1" applyProtection="1"/>
    <xf numFmtId="0" fontId="2" fillId="4" borderId="5" xfId="0" applyNumberFormat="1" applyFont="1" applyFill="1" applyBorder="1" applyAlignment="1" applyProtection="1">
      <alignment wrapText="1"/>
    </xf>
    <xf numFmtId="0" fontId="2" fillId="4" borderId="0" xfId="0" applyFont="1" applyFill="1" applyBorder="1" applyProtection="1"/>
    <xf numFmtId="0" fontId="1" fillId="0" borderId="3" xfId="0" applyFont="1" applyFill="1" applyBorder="1" applyAlignment="1" applyProtection="1">
      <alignment horizontal="left"/>
    </xf>
    <xf numFmtId="0" fontId="1" fillId="2" borderId="3" xfId="0" applyNumberFormat="1" applyFont="1" applyFill="1" applyBorder="1" applyProtection="1"/>
    <xf numFmtId="3" fontId="1" fillId="0" borderId="3" xfId="0" applyNumberFormat="1" applyFont="1" applyFill="1" applyBorder="1" applyProtection="1"/>
    <xf numFmtId="164" fontId="1" fillId="0" borderId="4" xfId="0" applyNumberFormat="1" applyFont="1" applyFill="1" applyBorder="1" applyProtection="1"/>
    <xf numFmtId="0" fontId="1" fillId="0" borderId="5" xfId="0" applyNumberFormat="1" applyFont="1" applyFill="1" applyBorder="1" applyAlignment="1" applyProtection="1">
      <alignment wrapText="1"/>
    </xf>
    <xf numFmtId="0" fontId="1" fillId="0" borderId="0" xfId="0" applyFont="1" applyFill="1" applyBorder="1" applyProtection="1"/>
    <xf numFmtId="0" fontId="2" fillId="7" borderId="3" xfId="0" applyFont="1" applyFill="1" applyBorder="1" applyAlignment="1" applyProtection="1">
      <alignment horizontal="left"/>
    </xf>
    <xf numFmtId="0" fontId="2" fillId="7" borderId="3" xfId="0" applyNumberFormat="1" applyFont="1" applyFill="1" applyBorder="1" applyProtection="1"/>
    <xf numFmtId="3" fontId="2" fillId="7" borderId="3" xfId="0" applyNumberFormat="1" applyFont="1" applyFill="1" applyBorder="1" applyProtection="1"/>
    <xf numFmtId="3" fontId="2" fillId="7" borderId="4" xfId="0" applyNumberFormat="1" applyFont="1" applyFill="1" applyBorder="1" applyProtection="1"/>
    <xf numFmtId="164" fontId="2" fillId="7" borderId="4" xfId="0" applyNumberFormat="1" applyFont="1" applyFill="1" applyBorder="1" applyProtection="1"/>
    <xf numFmtId="0" fontId="2" fillId="7" borderId="5" xfId="0" applyNumberFormat="1" applyFont="1" applyFill="1" applyBorder="1" applyAlignment="1" applyProtection="1">
      <alignment wrapText="1"/>
    </xf>
    <xf numFmtId="0" fontId="2" fillId="7" borderId="0" xfId="0" applyFont="1" applyFill="1" applyBorder="1" applyProtection="1"/>
    <xf numFmtId="165" fontId="2" fillId="0" borderId="4" xfId="0" applyNumberFormat="1" applyFont="1" applyFill="1" applyBorder="1" applyProtection="1"/>
    <xf numFmtId="0" fontId="2" fillId="0" borderId="3" xfId="0" applyNumberFormat="1" applyFont="1" applyFill="1" applyBorder="1" applyProtection="1"/>
    <xf numFmtId="165" fontId="1" fillId="0" borderId="4" xfId="0" applyNumberFormat="1" applyFont="1" applyFill="1" applyBorder="1" applyProtection="1"/>
    <xf numFmtId="0" fontId="1" fillId="0" borderId="0" xfId="0" applyFont="1" applyBorder="1" applyProtection="1"/>
    <xf numFmtId="3" fontId="2" fillId="0" borderId="0" xfId="0" applyNumberFormat="1" applyFont="1" applyBorder="1" applyProtection="1"/>
    <xf numFmtId="3" fontId="2" fillId="0" borderId="0" xfId="0" applyNumberFormat="1" applyFont="1" applyFill="1" applyBorder="1" applyProtection="1"/>
    <xf numFmtId="165" fontId="2" fillId="0" borderId="0" xfId="0" applyNumberFormat="1" applyFont="1" applyFill="1" applyBorder="1" applyProtection="1"/>
    <xf numFmtId="0" fontId="1" fillId="2" borderId="6" xfId="0" applyFont="1" applyFill="1" applyBorder="1" applyAlignment="1" applyProtection="1">
      <alignment horizontal="left"/>
    </xf>
    <xf numFmtId="3" fontId="1" fillId="2" borderId="6" xfId="0" applyNumberFormat="1" applyFont="1" applyFill="1" applyBorder="1" applyProtection="1"/>
    <xf numFmtId="165" fontId="1" fillId="2" borderId="7" xfId="0" applyNumberFormat="1" applyFont="1" applyFill="1" applyBorder="1" applyProtection="1"/>
    <xf numFmtId="164" fontId="1" fillId="2" borderId="7" xfId="0" applyNumberFormat="1" applyFont="1" applyFill="1" applyBorder="1" applyProtection="1"/>
    <xf numFmtId="0" fontId="1" fillId="0" borderId="0" xfId="0" applyFont="1" applyFill="1" applyBorder="1" applyAlignment="1" applyProtection="1">
      <alignment horizontal="left"/>
    </xf>
    <xf numFmtId="3" fontId="1" fillId="0" borderId="0" xfId="0" applyNumberFormat="1" applyFont="1" applyFill="1" applyBorder="1" applyProtection="1"/>
    <xf numFmtId="164" fontId="2" fillId="0" borderId="0" xfId="0" applyNumberFormat="1" applyFont="1" applyFill="1" applyBorder="1" applyProtection="1"/>
    <xf numFmtId="3" fontId="1" fillId="0" borderId="0" xfId="0" applyNumberFormat="1" applyFont="1" applyFill="1" applyBorder="1" applyAlignment="1" applyProtection="1">
      <alignment horizontal="right"/>
    </xf>
    <xf numFmtId="0" fontId="1" fillId="0" borderId="0" xfId="0" applyFont="1" applyFill="1" applyBorder="1" applyAlignment="1" applyProtection="1">
      <alignment horizontal="right"/>
    </xf>
    <xf numFmtId="0" fontId="2" fillId="0" borderId="0" xfId="0" applyFont="1" applyBorder="1" applyAlignment="1" applyProtection="1">
      <alignment wrapText="1"/>
    </xf>
    <xf numFmtId="0" fontId="1" fillId="0" borderId="5" xfId="0" applyFont="1" applyFill="1" applyBorder="1" applyAlignment="1" applyProtection="1">
      <alignment wrapText="1"/>
    </xf>
    <xf numFmtId="0" fontId="1" fillId="0" borderId="0" xfId="0" applyNumberFormat="1" applyFont="1" applyFill="1" applyBorder="1" applyAlignment="1" applyProtection="1">
      <alignment wrapText="1"/>
    </xf>
    <xf numFmtId="0" fontId="2" fillId="4" borderId="5" xfId="0" applyFont="1" applyFill="1" applyBorder="1" applyAlignment="1" applyProtection="1">
      <alignment wrapText="1"/>
    </xf>
    <xf numFmtId="0" fontId="1" fillId="4" borderId="3" xfId="0" applyFont="1" applyFill="1" applyBorder="1" applyAlignment="1" applyProtection="1">
      <alignment horizontal="left"/>
    </xf>
    <xf numFmtId="165" fontId="2" fillId="4" borderId="4" xfId="0" applyNumberFormat="1" applyFont="1" applyFill="1" applyBorder="1" applyProtection="1"/>
    <xf numFmtId="3" fontId="2" fillId="4" borderId="3" xfId="0" applyNumberFormat="1" applyFont="1" applyFill="1" applyBorder="1" applyAlignment="1" applyProtection="1">
      <alignment horizontal="right"/>
    </xf>
    <xf numFmtId="164" fontId="2" fillId="4" borderId="4" xfId="0" applyNumberFormat="1" applyFont="1" applyFill="1" applyBorder="1" applyAlignment="1" applyProtection="1">
      <alignment horizontal="right"/>
    </xf>
    <xf numFmtId="0" fontId="2" fillId="4" borderId="8" xfId="0" applyFont="1" applyFill="1" applyBorder="1" applyAlignment="1" applyProtection="1">
      <alignment horizontal="left" wrapText="1"/>
    </xf>
    <xf numFmtId="0" fontId="2" fillId="4" borderId="8" xfId="0" applyNumberFormat="1" applyFont="1" applyFill="1" applyBorder="1" applyProtection="1"/>
    <xf numFmtId="3" fontId="2" fillId="4" borderId="8" xfId="0" applyNumberFormat="1" applyFont="1" applyFill="1" applyBorder="1" applyProtection="1"/>
    <xf numFmtId="0" fontId="2" fillId="4" borderId="9" xfId="0" applyFont="1" applyFill="1" applyBorder="1" applyAlignment="1" applyProtection="1">
      <alignment wrapText="1"/>
    </xf>
    <xf numFmtId="166" fontId="2" fillId="0" borderId="0" xfId="0" applyNumberFormat="1" applyFont="1" applyBorder="1" applyProtection="1"/>
    <xf numFmtId="166" fontId="1" fillId="5" borderId="4" xfId="0" applyNumberFormat="1" applyFont="1" applyFill="1" applyBorder="1" applyAlignment="1" applyProtection="1">
      <alignment horizontal="center" wrapText="1"/>
    </xf>
    <xf numFmtId="166" fontId="2" fillId="4" borderId="4" xfId="0" applyNumberFormat="1" applyFont="1" applyFill="1" applyBorder="1" applyProtection="1"/>
    <xf numFmtId="166" fontId="2" fillId="4" borderId="4" xfId="0" applyNumberFormat="1" applyFont="1" applyFill="1" applyBorder="1" applyAlignment="1" applyProtection="1">
      <alignment horizontal="right"/>
    </xf>
    <xf numFmtId="166" fontId="2" fillId="6" borderId="4" xfId="0" applyNumberFormat="1" applyFont="1" applyFill="1" applyBorder="1" applyProtection="1"/>
    <xf numFmtId="166" fontId="2" fillId="0" borderId="4" xfId="0" applyNumberFormat="1" applyFont="1" applyFill="1" applyBorder="1" applyProtection="1"/>
    <xf numFmtId="166" fontId="1" fillId="0" borderId="4" xfId="0" applyNumberFormat="1" applyFont="1" applyFill="1" applyBorder="1" applyProtection="1"/>
    <xf numFmtId="166" fontId="2" fillId="7" borderId="4" xfId="0" applyNumberFormat="1" applyFont="1" applyFill="1" applyBorder="1" applyProtection="1"/>
    <xf numFmtId="166" fontId="2" fillId="0" borderId="0" xfId="0" applyNumberFormat="1" applyFont="1" applyFill="1" applyBorder="1" applyProtection="1"/>
    <xf numFmtId="166" fontId="1" fillId="2" borderId="7" xfId="0" applyNumberFormat="1" applyFont="1" applyFill="1" applyBorder="1" applyProtection="1"/>
    <xf numFmtId="166" fontId="1" fillId="0" borderId="0" xfId="0" applyNumberFormat="1" applyFont="1" applyFill="1" applyBorder="1" applyProtection="1"/>
    <xf numFmtId="7" fontId="2" fillId="0" borderId="0" xfId="0" applyNumberFormat="1" applyFont="1" applyBorder="1" applyProtection="1"/>
    <xf numFmtId="7" fontId="1" fillId="5" borderId="3" xfId="0" applyNumberFormat="1" applyFont="1" applyFill="1" applyBorder="1" applyAlignment="1" applyProtection="1">
      <alignment horizontal="center" wrapText="1"/>
    </xf>
    <xf numFmtId="7" fontId="2" fillId="4" borderId="3" xfId="0" applyNumberFormat="1" applyFont="1" applyFill="1" applyBorder="1" applyProtection="1"/>
    <xf numFmtId="7" fontId="2" fillId="6" borderId="3" xfId="0" applyNumberFormat="1" applyFont="1" applyFill="1" applyBorder="1" applyProtection="1"/>
    <xf numFmtId="7" fontId="2" fillId="0" borderId="3" xfId="0" applyNumberFormat="1" applyFont="1" applyFill="1" applyBorder="1" applyProtection="1"/>
    <xf numFmtId="7" fontId="1" fillId="0" borderId="3" xfId="0" applyNumberFormat="1" applyFont="1" applyFill="1" applyBorder="1" applyProtection="1"/>
    <xf numFmtId="7" fontId="2" fillId="7" borderId="3" xfId="0" applyNumberFormat="1" applyFont="1" applyFill="1" applyBorder="1" applyProtection="1"/>
    <xf numFmtId="7" fontId="1" fillId="2" borderId="6" xfId="0" applyNumberFormat="1" applyFont="1" applyFill="1" applyBorder="1" applyProtection="1"/>
    <xf numFmtId="7" fontId="1" fillId="0" borderId="0" xfId="0" applyNumberFormat="1" applyFont="1" applyFill="1" applyBorder="1" applyProtection="1"/>
    <xf numFmtId="3" fontId="2" fillId="6" borderId="8" xfId="0" applyNumberFormat="1" applyFont="1" applyFill="1" applyBorder="1" applyProtection="1"/>
    <xf numFmtId="3" fontId="2" fillId="6" borderId="3" xfId="0" applyNumberFormat="1" applyFont="1" applyFill="1" applyBorder="1" applyAlignment="1" applyProtection="1">
      <alignment horizontal="right"/>
    </xf>
    <xf numFmtId="3" fontId="1" fillId="6" borderId="3" xfId="0" applyNumberFormat="1" applyFont="1" applyFill="1" applyBorder="1" applyProtection="1"/>
    <xf numFmtId="3" fontId="2" fillId="6" borderId="0" xfId="0" applyNumberFormat="1" applyFont="1" applyFill="1" applyBorder="1" applyProtection="1"/>
    <xf numFmtId="3" fontId="1" fillId="6" borderId="6" xfId="0" applyNumberFormat="1" applyFont="1" applyFill="1" applyBorder="1" applyProtection="1"/>
    <xf numFmtId="0" fontId="1" fillId="2" borderId="10" xfId="0" applyFont="1" applyFill="1" applyBorder="1" applyAlignment="1" applyProtection="1">
      <alignment horizontal="center" wrapText="1"/>
    </xf>
    <xf numFmtId="0" fontId="1" fillId="3" borderId="11" xfId="0" applyFont="1" applyFill="1" applyBorder="1" applyAlignment="1" applyProtection="1">
      <alignment horizontal="center" wrapText="1"/>
    </xf>
    <xf numFmtId="0" fontId="1" fillId="5" borderId="1" xfId="0" applyFont="1" applyFill="1" applyBorder="1" applyAlignment="1" applyProtection="1">
      <alignment horizontal="center" wrapText="1"/>
    </xf>
    <xf numFmtId="0" fontId="1" fillId="6" borderId="12" xfId="0" applyFont="1" applyFill="1" applyBorder="1" applyAlignment="1" applyProtection="1">
      <alignment horizontal="center" wrapText="1"/>
    </xf>
    <xf numFmtId="0" fontId="1" fillId="2" borderId="2" xfId="0" applyFont="1" applyFill="1" applyBorder="1" applyAlignment="1" applyProtection="1">
      <alignment horizontal="left"/>
    </xf>
    <xf numFmtId="0" fontId="2" fillId="0" borderId="13" xfId="0" applyFont="1" applyBorder="1" applyAlignment="1" applyProtection="1">
      <alignment horizontal="left"/>
    </xf>
    <xf numFmtId="0" fontId="1" fillId="0" borderId="13" xfId="0" applyFont="1" applyFill="1" applyBorder="1" applyAlignment="1" applyProtection="1">
      <alignment horizontal="left"/>
    </xf>
    <xf numFmtId="0" fontId="1" fillId="6" borderId="14" xfId="0" applyFont="1" applyFill="1" applyBorder="1" applyAlignment="1" applyProtection="1">
      <alignment horizontal="center" wrapText="1"/>
    </xf>
    <xf numFmtId="164" fontId="2" fillId="4" borderId="3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accache/e0624ff0-e7cc-48e7-b859-a1ae5c93d950/m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que Order- SUMMARY"/>
      <sheetName val="TTC day of sales"/>
      <sheetName val="Regions"/>
      <sheetName val="United Church 2005"/>
      <sheetName val="Agencies"/>
      <sheetName val="Other religious"/>
      <sheetName val="Direct Energy"/>
      <sheetName val="DE $$"/>
      <sheetName val="Corporates"/>
      <sheetName val="HOME DEPOT"/>
      <sheetName val="Vancouver Master"/>
      <sheetName val="Schools"/>
      <sheetName val="Web-phone"/>
      <sheetName val="Individual Sales"/>
      <sheetName val="RTR Comps"/>
      <sheetName val="RBC 2005"/>
    </sheetNames>
    <sheetDataSet>
      <sheetData sheetId="0" refreshError="1"/>
      <sheetData sheetId="1" refreshError="1">
        <row r="70">
          <cell r="F70">
            <v>2942</v>
          </cell>
          <cell r="H70">
            <v>19808.689999999999</v>
          </cell>
        </row>
      </sheetData>
      <sheetData sheetId="2" refreshError="1">
        <row r="32">
          <cell r="G32">
            <v>0</v>
          </cell>
        </row>
        <row r="39">
          <cell r="G39">
            <v>0</v>
          </cell>
        </row>
        <row r="97">
          <cell r="J97">
            <v>1410</v>
          </cell>
        </row>
        <row r="115">
          <cell r="G115">
            <v>0</v>
          </cell>
        </row>
        <row r="125">
          <cell r="J125">
            <v>3540</v>
          </cell>
        </row>
        <row r="145">
          <cell r="D145">
            <v>964</v>
          </cell>
        </row>
      </sheetData>
      <sheetData sheetId="3" refreshError="1"/>
      <sheetData sheetId="4" refreshError="1"/>
      <sheetData sheetId="5" refreshError="1">
        <row r="28">
          <cell r="Q28">
            <v>0</v>
          </cell>
          <cell r="R28">
            <v>100</v>
          </cell>
          <cell r="S28">
            <v>1000</v>
          </cell>
        </row>
      </sheetData>
      <sheetData sheetId="6" refreshError="1">
        <row r="23">
          <cell r="H23">
            <v>3000</v>
          </cell>
          <cell r="J23">
            <v>2000</v>
          </cell>
          <cell r="L23">
            <v>0</v>
          </cell>
        </row>
      </sheetData>
      <sheetData sheetId="7" refreshError="1"/>
      <sheetData sheetId="8" refreshError="1">
        <row r="22">
          <cell r="M22">
            <v>0</v>
          </cell>
          <cell r="Q22">
            <v>578</v>
          </cell>
        </row>
      </sheetData>
      <sheetData sheetId="9" refreshError="1">
        <row r="23">
          <cell r="K23">
            <v>0</v>
          </cell>
          <cell r="M23">
            <v>0</v>
          </cell>
          <cell r="Q23">
            <v>0</v>
          </cell>
          <cell r="R23">
            <v>25000</v>
          </cell>
        </row>
      </sheetData>
      <sheetData sheetId="10" refreshError="1"/>
      <sheetData sheetId="11" refreshError="1"/>
      <sheetData sheetId="12" refreshError="1">
        <row r="240">
          <cell r="L240">
            <v>0</v>
          </cell>
          <cell r="O240">
            <v>0</v>
          </cell>
          <cell r="Q240">
            <v>9308</v>
          </cell>
        </row>
      </sheetData>
      <sheetData sheetId="13" refreshError="1">
        <row r="32">
          <cell r="P32">
            <v>0</v>
          </cell>
          <cell r="S32">
            <v>3851</v>
          </cell>
        </row>
      </sheetData>
      <sheetData sheetId="14" refreshError="1">
        <row r="29">
          <cell r="M29">
            <v>0</v>
          </cell>
          <cell r="P29">
            <v>0</v>
          </cell>
        </row>
      </sheetData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tabSelected="1" view="pageBreakPreview" topLeftCell="B1" zoomScale="85" zoomScaleNormal="100" workbookViewId="0" xr3:uid="{AEA406A1-0E4B-5B11-9CD5-51D6E497D94C}">
      <pane ySplit="3" topLeftCell="A4" activePane="bottomLeft" state="frozen"/>
      <selection pane="bottomLeft" activeCell="B1" sqref="A1:IV65536"/>
    </sheetView>
  </sheetViews>
  <sheetFormatPr defaultRowHeight="15"/>
  <cols>
    <col min="1" max="1" width="36.140625" style="5" bestFit="1" customWidth="1"/>
    <col min="2" max="2" width="9.42578125" style="2" bestFit="1" customWidth="1"/>
    <col min="3" max="3" width="15.5703125" style="3" customWidth="1"/>
    <col min="4" max="4" width="17.28515625" style="3" customWidth="1"/>
    <col min="5" max="5" width="18.28515625" style="3" customWidth="1"/>
    <col min="6" max="6" width="13.140625" style="3" customWidth="1"/>
    <col min="7" max="8" width="12.140625" style="3" customWidth="1"/>
    <col min="9" max="9" width="11.140625" style="3" customWidth="1"/>
    <col min="10" max="10" width="15.140625" style="73" bestFit="1" customWidth="1"/>
    <col min="11" max="11" width="16.85546875" style="3" bestFit="1" customWidth="1"/>
    <col min="12" max="12" width="18" style="4" bestFit="1" customWidth="1"/>
    <col min="13" max="13" width="20.5703125" style="84" bestFit="1" customWidth="1"/>
    <col min="14" max="14" width="37.140625" style="61" bestFit="1" customWidth="1"/>
    <col min="15" max="16384" width="9.140625" style="3"/>
  </cols>
  <sheetData>
    <row r="1" spans="1:14">
      <c r="A1" s="1" t="s">
        <v>0</v>
      </c>
    </row>
    <row r="2" spans="1:14" ht="12.75" customHeight="1" thickBot="1"/>
    <row r="3" spans="1:14" ht="45.75" customHeight="1" thickBot="1">
      <c r="A3" s="6" t="s">
        <v>1</v>
      </c>
      <c r="B3" s="7" t="s">
        <v>2</v>
      </c>
      <c r="C3" s="8" t="s">
        <v>3</v>
      </c>
      <c r="D3" s="9" t="s">
        <v>4</v>
      </c>
      <c r="E3" s="7" t="s">
        <v>5</v>
      </c>
      <c r="F3" s="10" t="s">
        <v>6</v>
      </c>
      <c r="G3" s="11" t="s">
        <v>7</v>
      </c>
      <c r="H3" s="11" t="s">
        <v>8</v>
      </c>
      <c r="I3" s="11" t="s">
        <v>9</v>
      </c>
      <c r="J3" s="74" t="s">
        <v>10</v>
      </c>
      <c r="K3" s="12" t="s">
        <v>11</v>
      </c>
      <c r="L3" s="13" t="s">
        <v>12</v>
      </c>
      <c r="M3" s="85" t="s">
        <v>13</v>
      </c>
      <c r="N3" s="14" t="s">
        <v>14</v>
      </c>
    </row>
    <row r="4" spans="1:14" s="31" customFormat="1" ht="13.5" customHeight="1">
      <c r="A4" s="69" t="s">
        <v>15</v>
      </c>
      <c r="B4" s="70">
        <v>1242</v>
      </c>
      <c r="C4" s="71"/>
      <c r="D4" s="71"/>
      <c r="E4" s="71"/>
      <c r="F4" s="28">
        <v>5970</v>
      </c>
      <c r="G4" s="28">
        <f>[1]Regions!G32</f>
        <v>0</v>
      </c>
      <c r="H4" s="28">
        <v>1690</v>
      </c>
      <c r="I4" s="28">
        <v>3702</v>
      </c>
      <c r="J4" s="75">
        <f t="shared" ref="J4:J15" si="0">F4-G4-H4-I4</f>
        <v>578</v>
      </c>
      <c r="K4" s="29">
        <f t="shared" ref="K4:K14" si="1">I4*10</f>
        <v>37020</v>
      </c>
      <c r="L4" s="29">
        <v>37571.65</v>
      </c>
      <c r="M4" s="86">
        <f t="shared" ref="M4:M15" si="2">K4-L4</f>
        <v>-551.65000000000146</v>
      </c>
      <c r="N4" s="72" t="s">
        <v>16</v>
      </c>
    </row>
    <row r="5" spans="1:14" s="31" customFormat="1" ht="30">
      <c r="A5" s="26" t="s">
        <v>17</v>
      </c>
      <c r="B5" s="27">
        <v>4540</v>
      </c>
      <c r="C5" s="28"/>
      <c r="D5" s="28"/>
      <c r="E5" s="28">
        <v>1490</v>
      </c>
      <c r="F5" s="28">
        <v>9489</v>
      </c>
      <c r="G5" s="28">
        <v>696</v>
      </c>
      <c r="H5" s="28">
        <v>1490</v>
      </c>
      <c r="I5" s="67">
        <v>6552</v>
      </c>
      <c r="J5" s="76">
        <v>-2</v>
      </c>
      <c r="K5" s="68">
        <f t="shared" si="1"/>
        <v>65520</v>
      </c>
      <c r="L5" s="29">
        <v>67055.37</v>
      </c>
      <c r="M5" s="86">
        <f t="shared" si="2"/>
        <v>-1535.3699999999953</v>
      </c>
      <c r="N5" s="30" t="s">
        <v>18</v>
      </c>
    </row>
    <row r="6" spans="1:14" s="31" customFormat="1" ht="14.25" customHeight="1">
      <c r="A6" s="26" t="s">
        <v>19</v>
      </c>
      <c r="B6" s="27">
        <v>7697</v>
      </c>
      <c r="C6" s="28"/>
      <c r="D6" s="28">
        <v>2275</v>
      </c>
      <c r="E6" s="28">
        <v>2000</v>
      </c>
      <c r="F6" s="28">
        <v>8720</v>
      </c>
      <c r="G6" s="28"/>
      <c r="H6" s="28">
        <v>1555</v>
      </c>
      <c r="I6" s="28">
        <v>6145</v>
      </c>
      <c r="J6" s="75"/>
      <c r="K6" s="29">
        <v>47850</v>
      </c>
      <c r="L6" s="106">
        <v>52540.160000000003</v>
      </c>
      <c r="M6" s="86">
        <f t="shared" si="2"/>
        <v>-4690.1600000000035</v>
      </c>
      <c r="N6" s="64" t="s">
        <v>20</v>
      </c>
    </row>
    <row r="7" spans="1:14" s="24" customFormat="1" ht="30">
      <c r="A7" s="19" t="s">
        <v>21</v>
      </c>
      <c r="B7" s="20">
        <v>511</v>
      </c>
      <c r="C7" s="21"/>
      <c r="D7" s="21">
        <v>230</v>
      </c>
      <c r="E7" s="21">
        <v>465</v>
      </c>
      <c r="F7" s="21">
        <v>1550</v>
      </c>
      <c r="G7" s="21">
        <f>[1]Regions!G39</f>
        <v>0</v>
      </c>
      <c r="H7" s="21">
        <v>695</v>
      </c>
      <c r="I7" s="21">
        <v>870</v>
      </c>
      <c r="J7" s="77">
        <f t="shared" si="0"/>
        <v>-15</v>
      </c>
      <c r="K7" s="22">
        <v>8700</v>
      </c>
      <c r="L7" s="22">
        <v>7360</v>
      </c>
      <c r="M7" s="87">
        <f t="shared" si="2"/>
        <v>1340</v>
      </c>
      <c r="N7" s="23" t="s">
        <v>22</v>
      </c>
    </row>
    <row r="8" spans="1:14" s="2" customFormat="1">
      <c r="A8" s="26" t="s">
        <v>23</v>
      </c>
      <c r="B8" s="27">
        <v>941</v>
      </c>
      <c r="C8" s="28">
        <v>0</v>
      </c>
      <c r="D8" s="28">
        <v>0</v>
      </c>
      <c r="E8" s="28">
        <v>0</v>
      </c>
      <c r="F8" s="28">
        <v>777</v>
      </c>
      <c r="G8" s="28">
        <v>766</v>
      </c>
      <c r="H8" s="28"/>
      <c r="I8" s="28">
        <v>11</v>
      </c>
      <c r="J8" s="75"/>
      <c r="K8" s="29">
        <f t="shared" si="1"/>
        <v>110</v>
      </c>
      <c r="L8" s="29">
        <v>171</v>
      </c>
      <c r="M8" s="86">
        <f t="shared" si="2"/>
        <v>-61</v>
      </c>
      <c r="N8" s="30" t="s">
        <v>24</v>
      </c>
    </row>
    <row r="9" spans="1:14" s="31" customFormat="1">
      <c r="A9" s="26" t="s">
        <v>25</v>
      </c>
      <c r="B9" s="27">
        <v>1260</v>
      </c>
      <c r="C9" s="28">
        <v>0</v>
      </c>
      <c r="D9" s="28">
        <v>0</v>
      </c>
      <c r="E9" s="28">
        <v>0</v>
      </c>
      <c r="F9" s="28">
        <v>1130</v>
      </c>
      <c r="G9" s="28">
        <v>989</v>
      </c>
      <c r="H9" s="28">
        <v>0</v>
      </c>
      <c r="I9" s="28">
        <v>141</v>
      </c>
      <c r="J9" s="75">
        <f t="shared" si="0"/>
        <v>0</v>
      </c>
      <c r="K9" s="29">
        <f t="shared" si="1"/>
        <v>1410</v>
      </c>
      <c r="L9" s="29">
        <f>[1]Regions!J97</f>
        <v>1410</v>
      </c>
      <c r="M9" s="86">
        <f t="shared" si="2"/>
        <v>0</v>
      </c>
      <c r="N9" s="30"/>
    </row>
    <row r="10" spans="1:14" s="31" customFormat="1">
      <c r="A10" s="26" t="s">
        <v>26</v>
      </c>
      <c r="B10" s="27">
        <v>4180</v>
      </c>
      <c r="C10" s="28">
        <v>860</v>
      </c>
      <c r="D10" s="28">
        <v>1119</v>
      </c>
      <c r="E10" s="28">
        <v>2148</v>
      </c>
      <c r="F10" s="28">
        <v>7397</v>
      </c>
      <c r="G10" s="28">
        <f>[1]Regions!G115</f>
        <v>0</v>
      </c>
      <c r="H10" s="28">
        <v>4127</v>
      </c>
      <c r="I10" s="28">
        <v>3265</v>
      </c>
      <c r="J10" s="75">
        <v>5</v>
      </c>
      <c r="K10" s="29">
        <f t="shared" si="1"/>
        <v>32650</v>
      </c>
      <c r="L10" s="29">
        <v>32701.43</v>
      </c>
      <c r="M10" s="86">
        <f t="shared" si="2"/>
        <v>-51.430000000000291</v>
      </c>
      <c r="N10" s="64"/>
    </row>
    <row r="11" spans="1:14" s="24" customFormat="1">
      <c r="A11" s="19" t="s">
        <v>27</v>
      </c>
      <c r="B11" s="20">
        <v>945</v>
      </c>
      <c r="C11" s="21"/>
      <c r="D11" s="21"/>
      <c r="E11" s="21">
        <v>726</v>
      </c>
      <c r="F11" s="21">
        <v>1280</v>
      </c>
      <c r="G11" s="21">
        <v>706</v>
      </c>
      <c r="H11" s="21"/>
      <c r="I11" s="21">
        <v>554</v>
      </c>
      <c r="J11" s="77">
        <f t="shared" si="0"/>
        <v>20</v>
      </c>
      <c r="K11" s="22">
        <f t="shared" si="1"/>
        <v>5540</v>
      </c>
      <c r="L11" s="22">
        <v>5540</v>
      </c>
      <c r="M11" s="87">
        <v>200</v>
      </c>
      <c r="N11" s="23"/>
    </row>
    <row r="12" spans="1:14" s="2" customFormat="1">
      <c r="A12" s="17" t="s">
        <v>28</v>
      </c>
      <c r="B12" s="18">
        <v>1024</v>
      </c>
      <c r="C12" s="15"/>
      <c r="D12" s="15"/>
      <c r="E12" s="15"/>
      <c r="F12" s="15">
        <v>1160</v>
      </c>
      <c r="G12" s="15"/>
      <c r="H12" s="15"/>
      <c r="I12" s="15">
        <v>354</v>
      </c>
      <c r="J12" s="78">
        <f t="shared" si="0"/>
        <v>806</v>
      </c>
      <c r="K12" s="16">
        <f t="shared" si="1"/>
        <v>3540</v>
      </c>
      <c r="L12" s="16">
        <f>[1]Regions!J125</f>
        <v>3540</v>
      </c>
      <c r="M12" s="88">
        <f t="shared" si="2"/>
        <v>0</v>
      </c>
      <c r="N12" s="25" t="s">
        <v>29</v>
      </c>
    </row>
    <row r="13" spans="1:14" s="31" customFormat="1">
      <c r="A13" s="26" t="s">
        <v>30</v>
      </c>
      <c r="B13" s="27"/>
      <c r="C13" s="28"/>
      <c r="D13" s="28"/>
      <c r="E13" s="28">
        <v>225</v>
      </c>
      <c r="F13" s="28">
        <v>840</v>
      </c>
      <c r="G13" s="28"/>
      <c r="H13" s="28">
        <v>225</v>
      </c>
      <c r="I13" s="28">
        <v>615</v>
      </c>
      <c r="J13" s="75">
        <f t="shared" si="0"/>
        <v>0</v>
      </c>
      <c r="K13" s="29">
        <v>6150</v>
      </c>
      <c r="L13" s="29">
        <v>6150</v>
      </c>
      <c r="M13" s="86">
        <f t="shared" si="2"/>
        <v>0</v>
      </c>
      <c r="N13" s="30"/>
    </row>
    <row r="14" spans="1:14" s="31" customFormat="1" ht="45">
      <c r="A14" s="26" t="s">
        <v>31</v>
      </c>
      <c r="B14" s="27">
        <v>4332</v>
      </c>
      <c r="C14" s="28"/>
      <c r="D14" s="28">
        <v>520</v>
      </c>
      <c r="E14" s="28">
        <v>480</v>
      </c>
      <c r="F14" s="28">
        <v>3720</v>
      </c>
      <c r="G14" s="28">
        <v>972</v>
      </c>
      <c r="H14" s="28">
        <v>1000</v>
      </c>
      <c r="I14" s="28">
        <v>1748</v>
      </c>
      <c r="J14" s="75">
        <v>0</v>
      </c>
      <c r="K14" s="29">
        <f t="shared" si="1"/>
        <v>17480</v>
      </c>
      <c r="L14" s="29">
        <v>19871</v>
      </c>
      <c r="M14" s="86">
        <f t="shared" si="2"/>
        <v>-2391</v>
      </c>
      <c r="N14" s="23" t="s">
        <v>32</v>
      </c>
    </row>
    <row r="15" spans="1:14" s="31" customFormat="1" ht="45">
      <c r="A15" s="26" t="s">
        <v>33</v>
      </c>
      <c r="B15" s="27">
        <v>3000</v>
      </c>
      <c r="C15" s="28">
        <v>15</v>
      </c>
      <c r="D15" s="28">
        <f>[1]Regions!D145</f>
        <v>964</v>
      </c>
      <c r="E15" s="28">
        <v>319</v>
      </c>
      <c r="F15" s="28">
        <v>2451</v>
      </c>
      <c r="G15" s="28">
        <v>0</v>
      </c>
      <c r="H15" s="28">
        <v>1298</v>
      </c>
      <c r="I15" s="28">
        <v>1153</v>
      </c>
      <c r="J15" s="75">
        <f t="shared" si="0"/>
        <v>0</v>
      </c>
      <c r="K15" s="29">
        <f>I15*10</f>
        <v>11530</v>
      </c>
      <c r="L15" s="29">
        <v>13780.8</v>
      </c>
      <c r="M15" s="86">
        <f t="shared" si="2"/>
        <v>-2250.7999999999993</v>
      </c>
      <c r="N15" s="30" t="s">
        <v>34</v>
      </c>
    </row>
    <row r="16" spans="1:14" s="2" customFormat="1">
      <c r="A16" s="17"/>
      <c r="B16" s="18"/>
      <c r="C16" s="15"/>
      <c r="D16" s="15"/>
      <c r="E16" s="15"/>
      <c r="F16" s="15"/>
      <c r="G16" s="15"/>
      <c r="H16" s="15"/>
      <c r="I16" s="15"/>
      <c r="J16" s="78"/>
      <c r="K16" s="16"/>
      <c r="L16" s="16"/>
      <c r="M16" s="88"/>
      <c r="N16" s="25"/>
    </row>
    <row r="17" spans="1:15" s="37" customFormat="1" ht="14.25">
      <c r="A17" s="32" t="s">
        <v>35</v>
      </c>
      <c r="B17" s="33">
        <f>SUM(B4:B15)</f>
        <v>29672</v>
      </c>
      <c r="C17" s="34">
        <f>SUM(C4:C16)</f>
        <v>875</v>
      </c>
      <c r="D17" s="34">
        <f>SUM(D4:D15)</f>
        <v>5108</v>
      </c>
      <c r="E17" s="34">
        <f>SUM(E4:E16)</f>
        <v>7853</v>
      </c>
      <c r="F17" s="34">
        <f>SUM(F4:F16)</f>
        <v>44484</v>
      </c>
      <c r="G17" s="34">
        <f>SUM(G4:G16)</f>
        <v>4129</v>
      </c>
      <c r="H17" s="34">
        <f>SUM(H4:H16)</f>
        <v>12080</v>
      </c>
      <c r="I17" s="34">
        <f>SUM(I4:I15)</f>
        <v>25110</v>
      </c>
      <c r="J17" s="79">
        <f>SUM(J4:J16)</f>
        <v>1392</v>
      </c>
      <c r="K17" s="35">
        <f>SUM(K4:K16)</f>
        <v>237500</v>
      </c>
      <c r="L17" s="35">
        <f>SUM(L4:L15)</f>
        <v>247691.40999999997</v>
      </c>
      <c r="M17" s="89">
        <f>K17-L17</f>
        <v>-10191.409999999974</v>
      </c>
      <c r="N17" s="36"/>
    </row>
    <row r="18" spans="1:15" s="44" customFormat="1">
      <c r="A18" s="38"/>
      <c r="B18" s="39"/>
      <c r="C18" s="40"/>
      <c r="D18" s="40"/>
      <c r="E18" s="40"/>
      <c r="F18" s="40"/>
      <c r="G18" s="40"/>
      <c r="H18" s="40"/>
      <c r="I18" s="40"/>
      <c r="J18" s="80"/>
      <c r="K18" s="41"/>
      <c r="L18" s="42"/>
      <c r="M18" s="90"/>
      <c r="N18" s="43"/>
    </row>
    <row r="19" spans="1:15" s="31" customFormat="1">
      <c r="A19" s="65" t="s">
        <v>36</v>
      </c>
      <c r="B19" s="27">
        <v>794</v>
      </c>
      <c r="C19" s="28"/>
      <c r="D19" s="28"/>
      <c r="E19" s="28"/>
      <c r="F19" s="28">
        <v>6626</v>
      </c>
      <c r="G19" s="28">
        <v>1565</v>
      </c>
      <c r="H19" s="28">
        <v>721</v>
      </c>
      <c r="I19" s="28">
        <v>4337</v>
      </c>
      <c r="J19" s="75"/>
      <c r="K19" s="66">
        <f t="shared" ref="K19:K29" si="3">I19*10</f>
        <v>43370</v>
      </c>
      <c r="L19" s="29">
        <v>43465.89</v>
      </c>
      <c r="M19" s="86">
        <f t="shared" ref="M19:M30" si="4">K19-L19</f>
        <v>-95.889999999999418</v>
      </c>
      <c r="N19" s="30"/>
    </row>
    <row r="20" spans="1:15" s="2" customFormat="1">
      <c r="A20" s="32" t="s">
        <v>37</v>
      </c>
      <c r="B20" s="18">
        <v>5110</v>
      </c>
      <c r="C20" s="15"/>
      <c r="D20" s="15"/>
      <c r="E20" s="15"/>
      <c r="F20" s="15">
        <v>3451</v>
      </c>
      <c r="G20" s="15">
        <v>531</v>
      </c>
      <c r="I20" s="15">
        <v>2835</v>
      </c>
      <c r="J20" s="78">
        <f t="shared" ref="J20:J29" si="5">F20-G20-H20-I20</f>
        <v>85</v>
      </c>
      <c r="K20" s="45">
        <f t="shared" si="3"/>
        <v>28350</v>
      </c>
      <c r="L20" s="16">
        <v>28427.95</v>
      </c>
      <c r="M20" s="88">
        <f t="shared" si="4"/>
        <v>-77.950000000000728</v>
      </c>
      <c r="N20" s="25" t="s">
        <v>38</v>
      </c>
      <c r="O20" s="2">
        <f>SUM(O19)</f>
        <v>0</v>
      </c>
    </row>
    <row r="21" spans="1:15" s="2" customFormat="1">
      <c r="A21" s="32" t="s">
        <v>39</v>
      </c>
      <c r="B21" s="18">
        <v>1657</v>
      </c>
      <c r="C21" s="15"/>
      <c r="D21" s="15"/>
      <c r="E21" s="15"/>
      <c r="F21" s="15">
        <v>1550</v>
      </c>
      <c r="G21" s="15">
        <v>300</v>
      </c>
      <c r="H21" s="15"/>
      <c r="I21" s="15">
        <v>1226</v>
      </c>
      <c r="J21" s="78">
        <f t="shared" si="5"/>
        <v>24</v>
      </c>
      <c r="K21" s="45">
        <f>I21*10</f>
        <v>12260</v>
      </c>
      <c r="L21" s="16">
        <v>12189.38</v>
      </c>
      <c r="M21" s="88">
        <f t="shared" si="4"/>
        <v>70.6200000000008</v>
      </c>
      <c r="N21" s="25" t="s">
        <v>40</v>
      </c>
    </row>
    <row r="22" spans="1:15" s="31" customFormat="1">
      <c r="A22" s="65" t="s">
        <v>41</v>
      </c>
      <c r="B22" s="27">
        <v>18</v>
      </c>
      <c r="C22" s="28"/>
      <c r="D22" s="28"/>
      <c r="E22" s="28"/>
      <c r="F22" s="28">
        <v>100</v>
      </c>
      <c r="G22" s="28">
        <f>'[1]Other religious'!Q28</f>
        <v>0</v>
      </c>
      <c r="H22" s="28"/>
      <c r="I22" s="28">
        <f>'[1]Other religious'!R28</f>
        <v>100</v>
      </c>
      <c r="J22" s="75">
        <f t="shared" si="5"/>
        <v>0</v>
      </c>
      <c r="K22" s="66">
        <f t="shared" si="3"/>
        <v>1000</v>
      </c>
      <c r="L22" s="29">
        <f>'[1]Other religious'!S28</f>
        <v>1000</v>
      </c>
      <c r="M22" s="86">
        <f t="shared" si="4"/>
        <v>0</v>
      </c>
      <c r="N22" s="64"/>
    </row>
    <row r="23" spans="1:15" s="2" customFormat="1">
      <c r="A23" s="32" t="s">
        <v>42</v>
      </c>
      <c r="B23" s="18">
        <v>1293</v>
      </c>
      <c r="C23" s="15"/>
      <c r="D23" s="15"/>
      <c r="E23" s="15"/>
      <c r="F23" s="15">
        <v>1916</v>
      </c>
      <c r="G23" s="15">
        <v>641</v>
      </c>
      <c r="H23" s="15"/>
      <c r="I23" s="15">
        <v>1173</v>
      </c>
      <c r="J23" s="78">
        <f>F23-G23-H23-I23</f>
        <v>102</v>
      </c>
      <c r="K23" s="45">
        <f t="shared" si="3"/>
        <v>11730</v>
      </c>
      <c r="L23" s="16">
        <v>11192.38</v>
      </c>
      <c r="M23" s="88">
        <f t="shared" si="4"/>
        <v>537.6200000000008</v>
      </c>
      <c r="N23" s="25"/>
    </row>
    <row r="24" spans="1:15" s="2" customFormat="1" ht="75">
      <c r="A24" s="32" t="s">
        <v>43</v>
      </c>
      <c r="B24" s="18">
        <v>4502</v>
      </c>
      <c r="C24" s="15">
        <f>'[1]Direct Energy'!L23</f>
        <v>0</v>
      </c>
      <c r="D24" s="15">
        <v>1632</v>
      </c>
      <c r="E24" s="15">
        <f>'[1]Direct Energy'!H23</f>
        <v>3000</v>
      </c>
      <c r="F24" s="15">
        <v>4632</v>
      </c>
      <c r="G24" s="15">
        <v>771</v>
      </c>
      <c r="H24" s="15"/>
      <c r="I24" s="15">
        <v>3861</v>
      </c>
      <c r="J24" s="78">
        <f t="shared" si="5"/>
        <v>0</v>
      </c>
      <c r="K24" s="45">
        <f t="shared" si="3"/>
        <v>38610</v>
      </c>
      <c r="L24" s="16">
        <v>37152.97</v>
      </c>
      <c r="M24" s="88">
        <f t="shared" si="4"/>
        <v>1457.0299999999988</v>
      </c>
      <c r="N24" s="25" t="s">
        <v>44</v>
      </c>
    </row>
    <row r="25" spans="1:15" s="31" customFormat="1">
      <c r="A25" s="65" t="s">
        <v>45</v>
      </c>
      <c r="B25" s="27">
        <v>1252</v>
      </c>
      <c r="C25" s="28">
        <f>[1]Corporates!M22</f>
        <v>0</v>
      </c>
      <c r="D25" s="28"/>
      <c r="E25" s="28"/>
      <c r="F25" s="28">
        <v>1121</v>
      </c>
      <c r="G25" s="28">
        <f>[1]Corporates!Q22</f>
        <v>578</v>
      </c>
      <c r="H25" s="28"/>
      <c r="I25" s="28">
        <v>471</v>
      </c>
      <c r="J25" s="75">
        <f t="shared" si="5"/>
        <v>72</v>
      </c>
      <c r="K25" s="66">
        <f t="shared" si="3"/>
        <v>4710</v>
      </c>
      <c r="L25" s="29">
        <v>5780</v>
      </c>
      <c r="M25" s="86">
        <f t="shared" si="4"/>
        <v>-1070</v>
      </c>
      <c r="N25" s="30"/>
    </row>
    <row r="26" spans="1:15" s="31" customFormat="1">
      <c r="A26" s="65" t="s">
        <v>46</v>
      </c>
      <c r="B26" s="27"/>
      <c r="C26" s="28">
        <f>'[1]HOME DEPOT'!M23</f>
        <v>0</v>
      </c>
      <c r="D26" s="28">
        <f>'[1]HOME DEPOT'!K23</f>
        <v>0</v>
      </c>
      <c r="E26" s="28"/>
      <c r="F26" s="28">
        <v>25000</v>
      </c>
      <c r="G26" s="28">
        <f>'[1]HOME DEPOT'!Q23</f>
        <v>0</v>
      </c>
      <c r="H26" s="28"/>
      <c r="I26" s="28">
        <f>'[1]HOME DEPOT'!R23</f>
        <v>25000</v>
      </c>
      <c r="J26" s="75">
        <f t="shared" si="5"/>
        <v>0</v>
      </c>
      <c r="K26" s="66">
        <f t="shared" si="3"/>
        <v>250000</v>
      </c>
      <c r="L26" s="29">
        <v>250000</v>
      </c>
      <c r="M26" s="86">
        <f t="shared" si="4"/>
        <v>0</v>
      </c>
      <c r="N26" s="30"/>
    </row>
    <row r="27" spans="1:15" s="31" customFormat="1">
      <c r="A27" s="65" t="s">
        <v>47</v>
      </c>
      <c r="B27" s="27">
        <v>1276</v>
      </c>
      <c r="C27" s="28">
        <f>'[1]Web-phone'!L240</f>
        <v>0</v>
      </c>
      <c r="D27" s="28"/>
      <c r="E27" s="28"/>
      <c r="F27" s="28">
        <v>930</v>
      </c>
      <c r="G27" s="28">
        <f>'[1]Web-phone'!O240</f>
        <v>0</v>
      </c>
      <c r="H27" s="28"/>
      <c r="I27" s="28">
        <v>930</v>
      </c>
      <c r="J27" s="75">
        <f t="shared" si="5"/>
        <v>0</v>
      </c>
      <c r="K27" s="66">
        <f t="shared" si="3"/>
        <v>9300</v>
      </c>
      <c r="L27" s="29">
        <f>'[1]Web-phone'!Q240</f>
        <v>9308</v>
      </c>
      <c r="M27" s="86">
        <f t="shared" si="4"/>
        <v>-8</v>
      </c>
      <c r="N27" s="30"/>
    </row>
    <row r="28" spans="1:15" s="31" customFormat="1">
      <c r="A28" s="65" t="s">
        <v>48</v>
      </c>
      <c r="B28" s="27">
        <v>273</v>
      </c>
      <c r="C28" s="28"/>
      <c r="D28" s="28"/>
      <c r="E28" s="28"/>
      <c r="F28" s="28">
        <v>377</v>
      </c>
      <c r="G28" s="28">
        <f>'[1]Individual Sales'!P32</f>
        <v>0</v>
      </c>
      <c r="H28" s="28"/>
      <c r="I28" s="28">
        <v>377</v>
      </c>
      <c r="J28" s="75">
        <f t="shared" si="5"/>
        <v>0</v>
      </c>
      <c r="K28" s="66">
        <f t="shared" si="3"/>
        <v>3770</v>
      </c>
      <c r="L28" s="29">
        <f>'[1]Individual Sales'!S32</f>
        <v>3851</v>
      </c>
      <c r="M28" s="86">
        <f t="shared" si="4"/>
        <v>-81</v>
      </c>
      <c r="N28" s="30"/>
    </row>
    <row r="29" spans="1:15" s="31" customFormat="1">
      <c r="A29" s="65" t="s">
        <v>49</v>
      </c>
      <c r="B29" s="27">
        <v>2878</v>
      </c>
      <c r="C29" s="28">
        <v>0</v>
      </c>
      <c r="D29" s="28">
        <v>0</v>
      </c>
      <c r="E29" s="28"/>
      <c r="F29" s="28">
        <v>4920</v>
      </c>
      <c r="G29" s="28">
        <f>'[1]TTC day of sales'!F70</f>
        <v>2942</v>
      </c>
      <c r="H29" s="28"/>
      <c r="I29" s="28">
        <v>1978</v>
      </c>
      <c r="J29" s="75">
        <f t="shared" si="5"/>
        <v>0</v>
      </c>
      <c r="K29" s="66">
        <f t="shared" si="3"/>
        <v>19780</v>
      </c>
      <c r="L29" s="29">
        <f>'[1]TTC day of sales'!H70</f>
        <v>19808.689999999999</v>
      </c>
      <c r="M29" s="86">
        <f t="shared" si="4"/>
        <v>-28.68999999999869</v>
      </c>
      <c r="N29" s="30"/>
    </row>
    <row r="30" spans="1:15" s="31" customFormat="1" ht="15" customHeight="1">
      <c r="A30" s="65" t="s">
        <v>50</v>
      </c>
      <c r="B30" s="27">
        <v>693</v>
      </c>
      <c r="C30" s="28">
        <f>'[1]RTR Comps'!M29</f>
        <v>0</v>
      </c>
      <c r="D30" s="28"/>
      <c r="E30" s="28"/>
      <c r="F30" s="28">
        <v>465</v>
      </c>
      <c r="G30" s="28">
        <f>'[1]RTR Comps'!P29</f>
        <v>0</v>
      </c>
      <c r="H30" s="28"/>
      <c r="I30" s="28">
        <v>465</v>
      </c>
      <c r="J30" s="75">
        <v>0</v>
      </c>
      <c r="K30" s="66">
        <v>0</v>
      </c>
      <c r="L30" s="29">
        <v>0</v>
      </c>
      <c r="M30" s="86">
        <f t="shared" si="4"/>
        <v>0</v>
      </c>
      <c r="N30" s="30"/>
    </row>
    <row r="31" spans="1:15" s="2" customFormat="1">
      <c r="A31" s="17"/>
      <c r="B31" s="46"/>
      <c r="C31" s="15"/>
      <c r="D31" s="15"/>
      <c r="E31" s="15"/>
      <c r="F31" s="15"/>
      <c r="G31" s="15"/>
      <c r="H31" s="15"/>
      <c r="I31" s="15"/>
      <c r="J31" s="78"/>
      <c r="K31" s="45"/>
      <c r="L31" s="16"/>
      <c r="M31" s="88"/>
      <c r="N31" s="25"/>
    </row>
    <row r="32" spans="1:15" s="48" customFormat="1" ht="14.25">
      <c r="A32" s="32" t="s">
        <v>51</v>
      </c>
      <c r="B32" s="33">
        <f t="shared" ref="B32:H32" si="6">SUM(B19:B31)</f>
        <v>19746</v>
      </c>
      <c r="C32" s="34">
        <f>SUM(C19:C31)</f>
        <v>0</v>
      </c>
      <c r="D32" s="34">
        <f t="shared" si="6"/>
        <v>1632</v>
      </c>
      <c r="E32" s="34">
        <f t="shared" si="6"/>
        <v>3000</v>
      </c>
      <c r="F32" s="34">
        <f>SUM(F19:F31)</f>
        <v>51088</v>
      </c>
      <c r="G32" s="34">
        <f t="shared" si="6"/>
        <v>7328</v>
      </c>
      <c r="H32" s="34">
        <f t="shared" si="6"/>
        <v>721</v>
      </c>
      <c r="I32" s="34">
        <f>SUM(I19:I31)</f>
        <v>42753</v>
      </c>
      <c r="J32" s="79">
        <f>SUM(J19:J31)</f>
        <v>283</v>
      </c>
      <c r="K32" s="47">
        <f>I32*10</f>
        <v>427530</v>
      </c>
      <c r="L32" s="35">
        <f>SUM(L19:L31)</f>
        <v>422176.26</v>
      </c>
      <c r="M32" s="89">
        <f>K32-L32</f>
        <v>5353.7399999999907</v>
      </c>
      <c r="N32" s="62"/>
    </row>
    <row r="33" spans="1:14">
      <c r="C33" s="49"/>
      <c r="D33" s="49"/>
      <c r="E33" s="49"/>
      <c r="F33" s="50"/>
      <c r="G33" s="50"/>
      <c r="H33" s="50"/>
      <c r="I33" s="50"/>
      <c r="J33" s="81"/>
      <c r="K33" s="51"/>
    </row>
    <row r="34" spans="1:14" ht="30" thickBot="1">
      <c r="A34" s="52" t="s">
        <v>52</v>
      </c>
      <c r="B34" s="53">
        <f>B17+B32</f>
        <v>49418</v>
      </c>
      <c r="C34" s="53">
        <f>C17+C32</f>
        <v>875</v>
      </c>
      <c r="D34" s="53">
        <f>D17+D32</f>
        <v>6740</v>
      </c>
      <c r="E34" s="53">
        <f>E17+E32</f>
        <v>10853</v>
      </c>
      <c r="F34" s="53">
        <f>F17+F32</f>
        <v>95572</v>
      </c>
      <c r="G34" s="53">
        <f t="shared" ref="G34:L34" si="7">G17+G32</f>
        <v>11457</v>
      </c>
      <c r="H34" s="53">
        <f t="shared" si="7"/>
        <v>12801</v>
      </c>
      <c r="I34" s="53">
        <f t="shared" si="7"/>
        <v>67863</v>
      </c>
      <c r="J34" s="82">
        <f>J17+J32</f>
        <v>1675</v>
      </c>
      <c r="K34" s="54">
        <f>K17+K32</f>
        <v>665030</v>
      </c>
      <c r="L34" s="55">
        <f t="shared" si="7"/>
        <v>669867.66999999993</v>
      </c>
      <c r="M34" s="91">
        <f>K34-L34</f>
        <v>-4837.6699999999255</v>
      </c>
      <c r="N34" s="63" t="s">
        <v>53</v>
      </c>
    </row>
    <row r="35" spans="1:14" s="2" customFormat="1" ht="15" customHeight="1" thickTop="1">
      <c r="A35" s="56"/>
      <c r="B35" s="57"/>
      <c r="C35" s="57"/>
      <c r="D35" s="57"/>
      <c r="E35" s="57"/>
      <c r="F35" s="57"/>
      <c r="G35" s="57"/>
      <c r="H35" s="57"/>
      <c r="I35" s="57"/>
      <c r="J35" s="83"/>
      <c r="K35" s="57"/>
      <c r="L35" s="58"/>
      <c r="M35" s="92"/>
      <c r="N35" s="63"/>
    </row>
    <row r="36" spans="1:14" s="2" customFormat="1">
      <c r="A36" s="56" t="s">
        <v>54</v>
      </c>
      <c r="B36" s="57">
        <v>1920</v>
      </c>
      <c r="C36" s="57"/>
      <c r="D36" s="57"/>
      <c r="E36" s="57"/>
      <c r="F36" s="57"/>
      <c r="G36" s="57"/>
      <c r="H36" s="57"/>
      <c r="I36" s="57">
        <v>4868</v>
      </c>
      <c r="J36" s="83"/>
      <c r="K36" s="57"/>
      <c r="L36" s="58">
        <v>48517.56</v>
      </c>
      <c r="M36" s="92"/>
      <c r="N36" s="63"/>
    </row>
    <row r="37" spans="1:14" s="2" customFormat="1">
      <c r="A37" s="56" t="s">
        <v>55</v>
      </c>
      <c r="B37" s="57">
        <v>3778</v>
      </c>
      <c r="C37" s="57"/>
      <c r="D37" s="57"/>
      <c r="E37" s="57"/>
      <c r="F37" s="57"/>
      <c r="G37" s="57"/>
      <c r="H37" s="57"/>
      <c r="I37" s="57">
        <v>7041</v>
      </c>
      <c r="J37" s="83"/>
      <c r="K37" s="57"/>
      <c r="L37" s="58"/>
      <c r="M37" s="92"/>
      <c r="N37" s="63"/>
    </row>
    <row r="38" spans="1:14" s="2" customFormat="1">
      <c r="A38" s="56"/>
      <c r="B38" s="59"/>
      <c r="C38" s="57"/>
      <c r="D38" s="57"/>
      <c r="E38" s="57"/>
      <c r="F38" s="57"/>
      <c r="G38" s="57"/>
      <c r="H38" s="57"/>
      <c r="I38" s="57"/>
      <c r="J38" s="83"/>
      <c r="K38" s="57"/>
      <c r="L38" s="58"/>
      <c r="M38" s="92"/>
      <c r="N38" s="63"/>
    </row>
    <row r="39" spans="1:14">
      <c r="B39" s="60"/>
    </row>
    <row r="42" spans="1:14" ht="7.5" customHeight="1"/>
  </sheetData>
  <phoneticPr fontId="0" type="noConversion"/>
  <pageMargins left="0.75" right="0.75" top="1" bottom="1" header="0.5" footer="0.5"/>
  <pageSetup paperSize="5" scale="64" orientation="landscape" r:id="rId1"/>
  <headerFooter alignWithMargins="0"/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0"/>
  <sheetViews>
    <sheetView view="pageBreakPreview" topLeftCell="E1" zoomScaleNormal="100" workbookViewId="0" xr3:uid="{958C4451-9541-5A59-BF78-D2F731DF1C81}">
      <pane ySplit="3" topLeftCell="A4" activePane="bottomLeft" state="frozen"/>
      <selection pane="bottomLeft" activeCell="J6" sqref="J6"/>
    </sheetView>
  </sheetViews>
  <sheetFormatPr defaultRowHeight="15"/>
  <cols>
    <col min="1" max="1" width="36.140625" style="5" bestFit="1" customWidth="1"/>
    <col min="2" max="2" width="9.42578125" style="2" bestFit="1" customWidth="1"/>
    <col min="3" max="3" width="10.42578125" style="3" bestFit="1" customWidth="1"/>
    <col min="4" max="5" width="12.140625" style="24" customWidth="1"/>
    <col min="6" max="6" width="11.42578125" style="3" customWidth="1"/>
    <col min="7" max="7" width="12" style="3" bestFit="1" customWidth="1"/>
    <col min="8" max="8" width="12.85546875" style="3" bestFit="1" customWidth="1"/>
    <col min="9" max="9" width="12.140625" style="3" customWidth="1"/>
    <col min="10" max="10" width="11.42578125" style="3" customWidth="1"/>
    <col min="11" max="11" width="37.140625" style="61" bestFit="1" customWidth="1"/>
    <col min="12" max="16384" width="9.140625" style="3"/>
  </cols>
  <sheetData>
    <row r="1" spans="1:11">
      <c r="A1" s="1" t="s">
        <v>0</v>
      </c>
      <c r="D1" s="2"/>
      <c r="E1" s="2"/>
    </row>
    <row r="2" spans="1:11" ht="12.75" customHeight="1" thickBot="1">
      <c r="D2" s="2"/>
      <c r="E2" s="2"/>
    </row>
    <row r="3" spans="1:11" ht="45.75" customHeight="1" thickBot="1">
      <c r="A3" s="102" t="s">
        <v>1</v>
      </c>
      <c r="B3" s="98" t="s">
        <v>2</v>
      </c>
      <c r="C3" s="100" t="s">
        <v>56</v>
      </c>
      <c r="D3" s="101" t="s">
        <v>57</v>
      </c>
      <c r="E3" s="105" t="s">
        <v>58</v>
      </c>
      <c r="F3" s="99" t="s">
        <v>3</v>
      </c>
      <c r="G3" s="9" t="s">
        <v>4</v>
      </c>
      <c r="H3" s="7" t="s">
        <v>5</v>
      </c>
      <c r="I3" s="11" t="s">
        <v>7</v>
      </c>
      <c r="J3" s="11" t="s">
        <v>8</v>
      </c>
      <c r="K3" s="14" t="s">
        <v>14</v>
      </c>
    </row>
    <row r="4" spans="1:11" s="31" customFormat="1" ht="13.5" customHeight="1">
      <c r="A4" s="69" t="s">
        <v>15</v>
      </c>
      <c r="B4" s="70">
        <v>1242</v>
      </c>
      <c r="C4" s="71">
        <v>3702</v>
      </c>
      <c r="D4" s="93">
        <v>4000</v>
      </c>
      <c r="E4" s="93">
        <v>5500</v>
      </c>
      <c r="F4" s="71"/>
      <c r="G4" s="71"/>
      <c r="H4" s="71">
        <v>1690</v>
      </c>
      <c r="I4" s="28">
        <f>[1]Regions!G32</f>
        <v>0</v>
      </c>
      <c r="J4" s="28">
        <v>1690</v>
      </c>
      <c r="K4" s="72" t="s">
        <v>16</v>
      </c>
    </row>
    <row r="5" spans="1:11" s="31" customFormat="1">
      <c r="A5" s="26" t="s">
        <v>17</v>
      </c>
      <c r="B5" s="27">
        <v>4540</v>
      </c>
      <c r="C5" s="67">
        <v>6552</v>
      </c>
      <c r="D5" s="94">
        <v>4000</v>
      </c>
      <c r="E5" s="94">
        <v>7500</v>
      </c>
      <c r="F5" s="28"/>
      <c r="G5" s="28"/>
      <c r="H5" s="28">
        <v>1490</v>
      </c>
      <c r="I5" s="28">
        <v>696</v>
      </c>
      <c r="J5" s="28"/>
      <c r="K5" s="30"/>
    </row>
    <row r="6" spans="1:11" s="31" customFormat="1" ht="14.25" customHeight="1">
      <c r="A6" s="26" t="s">
        <v>19</v>
      </c>
      <c r="B6" s="27">
        <v>7697</v>
      </c>
      <c r="C6" s="28">
        <v>4445</v>
      </c>
      <c r="D6" s="21">
        <v>3500</v>
      </c>
      <c r="E6" s="21">
        <v>5000</v>
      </c>
      <c r="F6" s="28"/>
      <c r="G6" s="28">
        <v>555</v>
      </c>
      <c r="H6" s="28">
        <v>1000</v>
      </c>
      <c r="I6" s="28"/>
      <c r="J6" s="28">
        <v>1555</v>
      </c>
      <c r="K6" s="64" t="s">
        <v>59</v>
      </c>
    </row>
    <row r="7" spans="1:11" s="24" customFormat="1" ht="30">
      <c r="A7" s="19" t="s">
        <v>21</v>
      </c>
      <c r="B7" s="20">
        <v>511</v>
      </c>
      <c r="C7" s="21">
        <v>870</v>
      </c>
      <c r="D7" s="21">
        <v>1000</v>
      </c>
      <c r="E7" s="21">
        <v>1200</v>
      </c>
      <c r="F7" s="21"/>
      <c r="G7" s="21">
        <v>230</v>
      </c>
      <c r="H7" s="21">
        <v>465</v>
      </c>
      <c r="I7" s="21">
        <f>[1]Regions!G39</f>
        <v>0</v>
      </c>
      <c r="J7" s="21">
        <v>695</v>
      </c>
      <c r="K7" s="23" t="s">
        <v>22</v>
      </c>
    </row>
    <row r="8" spans="1:11" s="2" customFormat="1">
      <c r="A8" s="17" t="s">
        <v>23</v>
      </c>
      <c r="B8" s="46">
        <v>941</v>
      </c>
      <c r="C8" s="15">
        <v>11</v>
      </c>
      <c r="D8" s="21">
        <v>500</v>
      </c>
      <c r="E8" s="21">
        <v>900</v>
      </c>
      <c r="F8" s="15"/>
      <c r="G8" s="15"/>
      <c r="H8" s="15"/>
      <c r="I8" s="15">
        <v>766</v>
      </c>
      <c r="J8" s="15">
        <v>0</v>
      </c>
      <c r="K8" s="25"/>
    </row>
    <row r="9" spans="1:11" s="31" customFormat="1">
      <c r="A9" s="26" t="s">
        <v>25</v>
      </c>
      <c r="B9" s="27">
        <v>1260</v>
      </c>
      <c r="C9" s="28">
        <v>141</v>
      </c>
      <c r="D9" s="21">
        <v>500</v>
      </c>
      <c r="E9" s="21">
        <v>1200</v>
      </c>
      <c r="F9" s="28"/>
      <c r="G9" s="28"/>
      <c r="H9" s="28"/>
      <c r="I9" s="28">
        <v>989</v>
      </c>
      <c r="J9" s="28">
        <v>0</v>
      </c>
      <c r="K9" s="30"/>
    </row>
    <row r="10" spans="1:11" s="31" customFormat="1">
      <c r="A10" s="26" t="s">
        <v>26</v>
      </c>
      <c r="B10" s="27">
        <v>4180</v>
      </c>
      <c r="C10" s="28">
        <v>3265</v>
      </c>
      <c r="D10" s="21">
        <v>2500</v>
      </c>
      <c r="E10" s="21">
        <v>3500</v>
      </c>
      <c r="F10" s="28">
        <v>860</v>
      </c>
      <c r="G10" s="28">
        <v>1119</v>
      </c>
      <c r="H10" s="28">
        <v>2148</v>
      </c>
      <c r="I10" s="28">
        <f>[1]Regions!G115</f>
        <v>0</v>
      </c>
      <c r="J10" s="28">
        <v>4127</v>
      </c>
      <c r="K10" s="64"/>
    </row>
    <row r="11" spans="1:11" s="24" customFormat="1">
      <c r="A11" s="19" t="s">
        <v>27</v>
      </c>
      <c r="B11" s="20">
        <v>945</v>
      </c>
      <c r="C11" s="21">
        <v>554</v>
      </c>
      <c r="D11" s="21">
        <v>500</v>
      </c>
      <c r="E11" s="21">
        <v>500</v>
      </c>
      <c r="F11" s="21"/>
      <c r="G11" s="21"/>
      <c r="H11" s="21">
        <v>726</v>
      </c>
      <c r="I11" s="21">
        <v>706</v>
      </c>
      <c r="J11" s="21"/>
      <c r="K11" s="23"/>
    </row>
    <row r="12" spans="1:11" s="2" customFormat="1">
      <c r="A12" s="17" t="s">
        <v>28</v>
      </c>
      <c r="B12" s="18">
        <v>1024</v>
      </c>
      <c r="C12" s="15">
        <v>354</v>
      </c>
      <c r="D12" s="21">
        <v>500</v>
      </c>
      <c r="E12" s="21">
        <v>1000</v>
      </c>
      <c r="F12" s="15"/>
      <c r="G12" s="15"/>
      <c r="H12" s="15"/>
      <c r="I12" s="15"/>
      <c r="J12" s="15"/>
      <c r="K12" s="25" t="s">
        <v>29</v>
      </c>
    </row>
    <row r="13" spans="1:11" s="31" customFormat="1">
      <c r="A13" s="26" t="s">
        <v>30</v>
      </c>
      <c r="B13" s="27"/>
      <c r="C13" s="28">
        <v>615</v>
      </c>
      <c r="D13" s="21">
        <v>500</v>
      </c>
      <c r="E13" s="21">
        <v>750</v>
      </c>
      <c r="F13" s="28"/>
      <c r="G13" s="28"/>
      <c r="H13" s="28">
        <v>225</v>
      </c>
      <c r="I13" s="28"/>
      <c r="J13" s="28">
        <v>225</v>
      </c>
      <c r="K13" s="30"/>
    </row>
    <row r="14" spans="1:11" s="31" customFormat="1" ht="60">
      <c r="A14" s="26" t="s">
        <v>31</v>
      </c>
      <c r="B14" s="27">
        <v>4332</v>
      </c>
      <c r="C14" s="28">
        <v>1748</v>
      </c>
      <c r="D14" s="21">
        <v>1000</v>
      </c>
      <c r="E14" s="21">
        <v>2000</v>
      </c>
      <c r="F14" s="28"/>
      <c r="G14" s="28">
        <v>520</v>
      </c>
      <c r="H14" s="28">
        <v>480</v>
      </c>
      <c r="I14" s="28">
        <v>972</v>
      </c>
      <c r="J14" s="28">
        <v>1000</v>
      </c>
      <c r="K14" s="30" t="s">
        <v>60</v>
      </c>
    </row>
    <row r="15" spans="1:11" s="31" customFormat="1" ht="45">
      <c r="A15" s="26" t="s">
        <v>33</v>
      </c>
      <c r="B15" s="27">
        <v>3000</v>
      </c>
      <c r="C15" s="28">
        <v>1153</v>
      </c>
      <c r="D15" s="21">
        <v>1000</v>
      </c>
      <c r="E15" s="21">
        <v>2000</v>
      </c>
      <c r="F15" s="28">
        <v>15</v>
      </c>
      <c r="G15" s="28">
        <f>[1]Regions!D145</f>
        <v>964</v>
      </c>
      <c r="H15" s="28">
        <v>319</v>
      </c>
      <c r="I15" s="28">
        <v>0</v>
      </c>
      <c r="J15" s="28">
        <v>1298</v>
      </c>
      <c r="K15" s="30" t="s">
        <v>34</v>
      </c>
    </row>
    <row r="16" spans="1:11" s="2" customFormat="1">
      <c r="A16" s="17"/>
      <c r="B16" s="18"/>
      <c r="C16" s="15"/>
      <c r="D16" s="21"/>
      <c r="E16" s="21"/>
      <c r="F16" s="15"/>
      <c r="G16" s="15"/>
      <c r="H16" s="15"/>
      <c r="I16" s="15"/>
      <c r="J16" s="15"/>
      <c r="K16" s="25"/>
    </row>
    <row r="17" spans="1:11" s="37" customFormat="1" ht="14.25">
      <c r="A17" s="32" t="s">
        <v>35</v>
      </c>
      <c r="B17" s="33">
        <f>SUM(B4:B15)</f>
        <v>29672</v>
      </c>
      <c r="C17" s="34">
        <f>SUM(C4:C15)</f>
        <v>23410</v>
      </c>
      <c r="D17" s="95">
        <f>SUM(D4:D16)</f>
        <v>19500</v>
      </c>
      <c r="E17" s="95">
        <f>SUM(E4:E15)</f>
        <v>31050</v>
      </c>
      <c r="F17" s="34">
        <f>SUM(F4:F16)</f>
        <v>875</v>
      </c>
      <c r="G17" s="34">
        <f>SUM(G4:G15)</f>
        <v>3388</v>
      </c>
      <c r="H17" s="34">
        <f>SUM(H4:H16)</f>
        <v>8543</v>
      </c>
      <c r="I17" s="34">
        <f>SUM(I4:I16)</f>
        <v>4129</v>
      </c>
      <c r="J17" s="34">
        <f>SUM(J4:J16)</f>
        <v>10590</v>
      </c>
      <c r="K17" s="36"/>
    </row>
    <row r="18" spans="1:11" s="44" customFormat="1">
      <c r="A18" s="38"/>
      <c r="B18" s="39"/>
      <c r="C18" s="40"/>
      <c r="D18" s="21"/>
      <c r="E18" s="21"/>
      <c r="F18" s="40"/>
      <c r="G18" s="40"/>
      <c r="H18" s="40"/>
      <c r="I18" s="40"/>
      <c r="J18" s="40"/>
      <c r="K18" s="43"/>
    </row>
    <row r="19" spans="1:11" s="31" customFormat="1">
      <c r="A19" s="65" t="s">
        <v>36</v>
      </c>
      <c r="B19" s="27">
        <v>794</v>
      </c>
      <c r="C19" s="28">
        <v>4337</v>
      </c>
      <c r="D19" s="21">
        <v>4000</v>
      </c>
      <c r="E19" s="21">
        <v>4000</v>
      </c>
      <c r="F19" s="28"/>
      <c r="G19" s="28"/>
      <c r="H19" s="28">
        <v>721</v>
      </c>
      <c r="I19" s="28">
        <v>1565</v>
      </c>
      <c r="J19" s="28">
        <v>721</v>
      </c>
      <c r="K19" s="30"/>
    </row>
    <row r="20" spans="1:11" s="2" customFormat="1">
      <c r="A20" s="32" t="s">
        <v>37</v>
      </c>
      <c r="B20" s="18">
        <v>5110</v>
      </c>
      <c r="C20" s="15">
        <v>2835</v>
      </c>
      <c r="D20" s="21">
        <v>2000</v>
      </c>
      <c r="E20" s="21">
        <v>2000</v>
      </c>
      <c r="F20" s="15"/>
      <c r="G20" s="15"/>
      <c r="H20" s="15"/>
      <c r="I20" s="15">
        <v>531</v>
      </c>
      <c r="K20" s="25" t="s">
        <v>38</v>
      </c>
    </row>
    <row r="21" spans="1:11" s="2" customFormat="1">
      <c r="A21" s="32" t="s">
        <v>39</v>
      </c>
      <c r="B21" s="18">
        <v>1657</v>
      </c>
      <c r="C21" s="15">
        <v>1226</v>
      </c>
      <c r="D21" s="21">
        <v>1000</v>
      </c>
      <c r="E21" s="21">
        <v>1000</v>
      </c>
      <c r="F21" s="15"/>
      <c r="G21" s="15"/>
      <c r="H21" s="15"/>
      <c r="I21" s="15">
        <v>300</v>
      </c>
      <c r="J21" s="15"/>
      <c r="K21" s="25" t="s">
        <v>40</v>
      </c>
    </row>
    <row r="22" spans="1:11" s="31" customFormat="1">
      <c r="A22" s="65" t="s">
        <v>41</v>
      </c>
      <c r="B22" s="27">
        <v>18</v>
      </c>
      <c r="C22" s="28">
        <v>100</v>
      </c>
      <c r="D22" s="21"/>
      <c r="E22" s="21"/>
      <c r="F22" s="28"/>
      <c r="G22" s="28"/>
      <c r="H22" s="28"/>
      <c r="I22" s="28">
        <f>'[1]Other religious'!Q28</f>
        <v>0</v>
      </c>
      <c r="J22" s="28"/>
      <c r="K22" s="64"/>
    </row>
    <row r="23" spans="1:11" s="2" customFormat="1">
      <c r="A23" s="32" t="s">
        <v>42</v>
      </c>
      <c r="B23" s="18">
        <v>1293</v>
      </c>
      <c r="C23" s="15">
        <v>1173</v>
      </c>
      <c r="D23" s="21">
        <v>0</v>
      </c>
      <c r="E23" s="21"/>
      <c r="F23" s="15"/>
      <c r="G23" s="15"/>
      <c r="H23" s="15"/>
      <c r="I23" s="15">
        <v>641</v>
      </c>
      <c r="J23" s="15"/>
      <c r="K23" s="25"/>
    </row>
    <row r="24" spans="1:11" s="2" customFormat="1" ht="90">
      <c r="A24" s="32" t="s">
        <v>43</v>
      </c>
      <c r="B24" s="18">
        <v>4502</v>
      </c>
      <c r="C24" s="15">
        <v>3861</v>
      </c>
      <c r="D24" s="21">
        <v>2500</v>
      </c>
      <c r="E24" s="21">
        <v>3000</v>
      </c>
      <c r="F24" s="15">
        <f>'[1]Direct Energy'!L23</f>
        <v>0</v>
      </c>
      <c r="G24" s="15">
        <f>'[1]Direct Energy'!J23</f>
        <v>2000</v>
      </c>
      <c r="H24" s="15">
        <f>'[1]Direct Energy'!H23</f>
        <v>3000</v>
      </c>
      <c r="I24" s="15">
        <v>771</v>
      </c>
      <c r="J24" s="15"/>
      <c r="K24" s="25" t="s">
        <v>61</v>
      </c>
    </row>
    <row r="25" spans="1:11" s="31" customFormat="1">
      <c r="A25" s="65" t="s">
        <v>45</v>
      </c>
      <c r="B25" s="27">
        <v>1252</v>
      </c>
      <c r="C25" s="28">
        <v>471</v>
      </c>
      <c r="D25" s="21">
        <v>2000</v>
      </c>
      <c r="E25" s="21">
        <v>2000</v>
      </c>
      <c r="F25" s="28">
        <f>[1]Corporates!M22</f>
        <v>0</v>
      </c>
      <c r="G25" s="28"/>
      <c r="H25" s="28"/>
      <c r="I25" s="28">
        <f>[1]Corporates!Q22</f>
        <v>578</v>
      </c>
      <c r="J25" s="28"/>
      <c r="K25" s="30"/>
    </row>
    <row r="26" spans="1:11" s="31" customFormat="1">
      <c r="A26" s="65" t="s">
        <v>46</v>
      </c>
      <c r="B26" s="27"/>
      <c r="C26" s="28">
        <f>'[1]HOME DEPOT'!K23</f>
        <v>0</v>
      </c>
      <c r="D26" s="21">
        <v>40000</v>
      </c>
      <c r="E26" s="21">
        <v>40000</v>
      </c>
      <c r="F26" s="28">
        <f>'[1]HOME DEPOT'!M23</f>
        <v>0</v>
      </c>
      <c r="G26" s="28">
        <f>'[1]HOME DEPOT'!K23</f>
        <v>0</v>
      </c>
      <c r="H26" s="28"/>
      <c r="I26" s="28">
        <f>'[1]HOME DEPOT'!Q23</f>
        <v>0</v>
      </c>
      <c r="J26" s="28"/>
      <c r="K26" s="30"/>
    </row>
    <row r="27" spans="1:11" s="31" customFormat="1">
      <c r="A27" s="65" t="s">
        <v>47</v>
      </c>
      <c r="B27" s="27">
        <v>1276</v>
      </c>
      <c r="C27" s="28">
        <v>930</v>
      </c>
      <c r="D27" s="21">
        <v>1000</v>
      </c>
      <c r="E27" s="21">
        <v>1000</v>
      </c>
      <c r="F27" s="28">
        <f>'[1]Web-phone'!L240</f>
        <v>0</v>
      </c>
      <c r="G27" s="28"/>
      <c r="H27" s="28"/>
      <c r="I27" s="28">
        <f>'[1]Web-phone'!O240</f>
        <v>0</v>
      </c>
      <c r="J27" s="28"/>
      <c r="K27" s="30"/>
    </row>
    <row r="28" spans="1:11" s="31" customFormat="1">
      <c r="A28" s="65" t="s">
        <v>48</v>
      </c>
      <c r="B28" s="27">
        <v>273</v>
      </c>
      <c r="C28" s="28">
        <v>377</v>
      </c>
      <c r="D28" s="21"/>
      <c r="E28" s="21"/>
      <c r="F28" s="28"/>
      <c r="G28" s="28"/>
      <c r="H28" s="28"/>
      <c r="I28" s="28">
        <f>'[1]Individual Sales'!P32</f>
        <v>0</v>
      </c>
      <c r="J28" s="28"/>
      <c r="K28" s="30"/>
    </row>
    <row r="29" spans="1:11" s="31" customFormat="1">
      <c r="A29" s="65" t="s">
        <v>49</v>
      </c>
      <c r="B29" s="27">
        <v>2878</v>
      </c>
      <c r="C29" s="28">
        <v>1978</v>
      </c>
      <c r="D29" s="21">
        <v>1500</v>
      </c>
      <c r="E29" s="21">
        <v>1500</v>
      </c>
      <c r="F29" s="28">
        <v>0</v>
      </c>
      <c r="G29" s="28">
        <v>0</v>
      </c>
      <c r="H29" s="28"/>
      <c r="I29" s="28">
        <f>'[1]TTC day of sales'!F70</f>
        <v>2942</v>
      </c>
      <c r="J29" s="28"/>
      <c r="K29" s="30"/>
    </row>
    <row r="30" spans="1:11" s="31" customFormat="1" ht="15" customHeight="1">
      <c r="A30" s="65" t="s">
        <v>50</v>
      </c>
      <c r="B30" s="27">
        <v>693</v>
      </c>
      <c r="C30" s="28">
        <v>465</v>
      </c>
      <c r="D30" s="21"/>
      <c r="E30" s="21"/>
      <c r="F30" s="28">
        <f>'[1]RTR Comps'!M29</f>
        <v>0</v>
      </c>
      <c r="G30" s="28"/>
      <c r="H30" s="28"/>
      <c r="I30" s="28">
        <f>'[1]RTR Comps'!P29</f>
        <v>0</v>
      </c>
      <c r="J30" s="28"/>
      <c r="K30" s="30"/>
    </row>
    <row r="31" spans="1:11" s="2" customFormat="1">
      <c r="A31" s="17"/>
      <c r="B31" s="46"/>
      <c r="C31" s="15"/>
      <c r="D31" s="21"/>
      <c r="E31" s="21"/>
      <c r="F31" s="15"/>
      <c r="G31" s="15"/>
      <c r="H31" s="15"/>
      <c r="I31" s="15"/>
      <c r="J31" s="15"/>
      <c r="K31" s="25"/>
    </row>
    <row r="32" spans="1:11" s="48" customFormat="1" ht="14.25">
      <c r="A32" s="32" t="s">
        <v>51</v>
      </c>
      <c r="B32" s="33">
        <f t="shared" ref="B32:J32" si="0">SUM(B19:B31)</f>
        <v>19746</v>
      </c>
      <c r="C32" s="34">
        <f>SUM(C19:C31)</f>
        <v>17753</v>
      </c>
      <c r="D32" s="95">
        <f>SUM(D19:D30)</f>
        <v>54000</v>
      </c>
      <c r="E32" s="95">
        <f>SUM(E19:E31)</f>
        <v>54500</v>
      </c>
      <c r="F32" s="34">
        <f>SUM(F19:F31)</f>
        <v>0</v>
      </c>
      <c r="G32" s="34">
        <f t="shared" si="0"/>
        <v>2000</v>
      </c>
      <c r="H32" s="34">
        <f t="shared" si="0"/>
        <v>3721</v>
      </c>
      <c r="I32" s="34">
        <f t="shared" si="0"/>
        <v>7328</v>
      </c>
      <c r="J32" s="34">
        <f t="shared" si="0"/>
        <v>721</v>
      </c>
      <c r="K32" s="62"/>
    </row>
    <row r="33" spans="1:11">
      <c r="A33" s="103"/>
      <c r="C33" s="50"/>
      <c r="D33" s="96"/>
      <c r="E33" s="96"/>
      <c r="F33" s="49"/>
      <c r="G33" s="49"/>
      <c r="H33" s="49"/>
      <c r="I33" s="50"/>
      <c r="J33" s="50"/>
    </row>
    <row r="34" spans="1:11" ht="30" thickBot="1">
      <c r="A34" s="52" t="s">
        <v>52</v>
      </c>
      <c r="B34" s="53">
        <f t="shared" ref="B34:J34" si="1">B17+B32</f>
        <v>49418</v>
      </c>
      <c r="C34" s="53">
        <f t="shared" si="1"/>
        <v>41163</v>
      </c>
      <c r="D34" s="97">
        <f t="shared" si="1"/>
        <v>73500</v>
      </c>
      <c r="E34" s="97">
        <f>E32+E17</f>
        <v>85550</v>
      </c>
      <c r="F34" s="53">
        <f t="shared" si="1"/>
        <v>875</v>
      </c>
      <c r="G34" s="53">
        <f t="shared" si="1"/>
        <v>5388</v>
      </c>
      <c r="H34" s="53">
        <f t="shared" si="1"/>
        <v>12264</v>
      </c>
      <c r="I34" s="53">
        <f t="shared" si="1"/>
        <v>11457</v>
      </c>
      <c r="J34" s="53">
        <f t="shared" si="1"/>
        <v>11311</v>
      </c>
      <c r="K34" s="63" t="s">
        <v>53</v>
      </c>
    </row>
    <row r="35" spans="1:11" s="2" customFormat="1" ht="15" customHeight="1" thickTop="1">
      <c r="A35" s="104"/>
      <c r="B35" s="57"/>
      <c r="C35" s="57"/>
      <c r="D35" s="57"/>
      <c r="E35" s="57"/>
      <c r="F35" s="57"/>
      <c r="G35" s="57"/>
      <c r="H35" s="57"/>
      <c r="I35" s="57"/>
      <c r="J35" s="57"/>
      <c r="K35" s="63"/>
    </row>
    <row r="36" spans="1:11" s="2" customFormat="1" ht="15" customHeight="1">
      <c r="A36" s="104" t="s">
        <v>62</v>
      </c>
      <c r="B36" s="57"/>
      <c r="C36" s="57"/>
      <c r="D36" s="57">
        <v>65000</v>
      </c>
      <c r="E36" s="57"/>
      <c r="F36" s="57"/>
      <c r="G36" s="57" t="s">
        <v>63</v>
      </c>
      <c r="H36" s="57" t="s">
        <v>64</v>
      </c>
      <c r="I36" s="57"/>
      <c r="J36" s="57"/>
      <c r="K36" s="63"/>
    </row>
    <row r="37" spans="1:11" s="2" customFormat="1">
      <c r="A37" s="104" t="s">
        <v>54</v>
      </c>
      <c r="B37" s="57">
        <v>1920</v>
      </c>
      <c r="C37" s="57">
        <v>4851</v>
      </c>
      <c r="D37" s="57"/>
      <c r="E37" s="57"/>
      <c r="F37" s="57"/>
      <c r="G37" s="57"/>
      <c r="H37" s="57"/>
      <c r="I37" s="57"/>
      <c r="J37" s="57"/>
      <c r="K37" s="63"/>
    </row>
    <row r="38" spans="1:11" s="2" customFormat="1">
      <c r="A38" s="104" t="s">
        <v>55</v>
      </c>
      <c r="B38" s="57">
        <v>3778</v>
      </c>
      <c r="C38" s="57">
        <v>7041</v>
      </c>
      <c r="D38" s="57"/>
      <c r="E38" s="57"/>
      <c r="F38" s="57"/>
      <c r="G38" s="57"/>
      <c r="H38" s="57"/>
      <c r="I38" s="57"/>
      <c r="J38" s="57"/>
      <c r="K38" s="63"/>
    </row>
    <row r="39" spans="1:11" s="2" customFormat="1">
      <c r="A39" s="56"/>
      <c r="B39" s="59"/>
      <c r="C39" s="57"/>
      <c r="F39" s="57"/>
      <c r="G39" s="57"/>
      <c r="H39" s="57"/>
      <c r="I39" s="57"/>
      <c r="J39" s="57"/>
      <c r="K39" s="63"/>
    </row>
    <row r="40" spans="1:11">
      <c r="B40" s="60"/>
      <c r="D40" s="2"/>
      <c r="E40" s="2"/>
    </row>
    <row r="41" spans="1:11">
      <c r="D41" s="2"/>
      <c r="E41" s="2"/>
    </row>
    <row r="42" spans="1:11">
      <c r="D42" s="2"/>
      <c r="E42" s="2"/>
    </row>
    <row r="43" spans="1:11" ht="7.5" customHeight="1">
      <c r="D43" s="2"/>
      <c r="E43" s="2"/>
    </row>
    <row r="44" spans="1:11">
      <c r="D44" s="2"/>
      <c r="E44" s="2"/>
    </row>
    <row r="45" spans="1:11">
      <c r="D45" s="2"/>
      <c r="E45" s="2"/>
    </row>
    <row r="46" spans="1:11">
      <c r="D46" s="2"/>
      <c r="E46" s="2"/>
    </row>
    <row r="47" spans="1:11">
      <c r="D47" s="2"/>
      <c r="E47" s="2"/>
    </row>
    <row r="48" spans="1:11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0" spans="4:5">
      <c r="D60" s="2"/>
      <c r="E60" s="2"/>
    </row>
    <row r="61" spans="4:5">
      <c r="D61" s="2"/>
      <c r="E61" s="2"/>
    </row>
    <row r="62" spans="4:5">
      <c r="D62" s="2"/>
      <c r="E62" s="2"/>
    </row>
    <row r="63" spans="4:5">
      <c r="D63" s="2"/>
      <c r="E63" s="2"/>
    </row>
    <row r="64" spans="4:5">
      <c r="D64" s="2"/>
      <c r="E64" s="2"/>
    </row>
    <row r="65" spans="4:5">
      <c r="D65" s="2"/>
      <c r="E65" s="2"/>
    </row>
    <row r="66" spans="4:5">
      <c r="D66" s="2"/>
      <c r="E66" s="2"/>
    </row>
    <row r="67" spans="4:5">
      <c r="D67" s="2"/>
      <c r="E67" s="2"/>
    </row>
    <row r="68" spans="4:5">
      <c r="D68" s="2"/>
      <c r="E68" s="2"/>
    </row>
    <row r="69" spans="4:5">
      <c r="D69" s="2"/>
      <c r="E69" s="2"/>
    </row>
    <row r="70" spans="4:5">
      <c r="D70" s="2"/>
      <c r="E70" s="2"/>
    </row>
    <row r="71" spans="4:5">
      <c r="D71" s="2"/>
      <c r="E71" s="2"/>
    </row>
    <row r="72" spans="4:5">
      <c r="D72" s="2"/>
      <c r="E72" s="2"/>
    </row>
    <row r="73" spans="4:5">
      <c r="D73" s="2"/>
      <c r="E73" s="2"/>
    </row>
    <row r="74" spans="4:5">
      <c r="D74" s="2"/>
      <c r="E74" s="2"/>
    </row>
    <row r="75" spans="4:5">
      <c r="D75" s="2"/>
      <c r="E75" s="2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spans="4:5">
      <c r="D80" s="2"/>
      <c r="E80" s="2"/>
    </row>
    <row r="81" spans="4:5">
      <c r="D81" s="2"/>
      <c r="E81" s="2"/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  <row r="89" spans="4:5">
      <c r="D89" s="2"/>
      <c r="E89" s="2"/>
    </row>
    <row r="90" spans="4:5">
      <c r="D90" s="2"/>
      <c r="E90" s="2"/>
    </row>
  </sheetData>
  <phoneticPr fontId="0" type="noConversion"/>
  <pageMargins left="0.75" right="0.75" top="1" bottom="1" header="0.5" footer="0.5"/>
  <pageSetup paperSize="5" scale="62" orientation="landscape" r:id="rId1"/>
  <headerFooter alignWithMargins="0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>
      <selection activeCell="B32" sqref="B32"/>
    </sheetView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CE1F3272EAAD4A8925A880A34C2122" ma:contentTypeVersion="4" ma:contentTypeDescription="Create a new document." ma:contentTypeScope="" ma:versionID="bf4782f3914ece57adfba45a53320a8f">
  <xsd:schema xmlns:xsd="http://www.w3.org/2001/XMLSchema" xmlns:xs="http://www.w3.org/2001/XMLSchema" xmlns:p="http://schemas.microsoft.com/office/2006/metadata/properties" xmlns:ns2="7af14038-60c9-4558-88d3-467c25e52593" targetNamespace="http://schemas.microsoft.com/office/2006/metadata/properties" ma:root="true" ma:fieldsID="464dc2c52c8411a23d0b99433b7ad61a" ns2:_="">
    <xsd:import namespace="7af14038-60c9-4558-88d3-467c25e5259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f14038-60c9-4558-88d3-467c25e5259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70ECBC-839C-4C5B-892C-56462AB522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f14038-60c9-4558-88d3-467c25e525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9BA5FE-C9C9-4D03-B1AA-5EE88BD5FB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Raising The Roof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X</cp:lastModifiedBy>
  <cp:revision/>
  <dcterms:created xsi:type="dcterms:W3CDTF">2005-05-17T21:34:44Z</dcterms:created>
  <dcterms:modified xsi:type="dcterms:W3CDTF">2016-11-24T20:46:38Z</dcterms:modified>
  <cp:category/>
  <cp:contentStatus/>
</cp:coreProperties>
</file>