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ibson\Desktop\budgets\"/>
    </mc:Choice>
  </mc:AlternateContent>
  <bookViews>
    <workbookView xWindow="-13170" yWindow="5040" windowWidth="24030" windowHeight="1350"/>
  </bookViews>
  <sheets>
    <sheet name="YTD Budget" sheetId="1" r:id="rId1"/>
    <sheet name="Sheet1" sheetId="3" r:id="rId2"/>
  </sheets>
  <definedNames>
    <definedName name="_xlnm.Print_Titles" localSheetId="0">'YTD Budget'!$3:$4</definedName>
  </definedNames>
  <calcPr calcId="171026"/>
</workbook>
</file>

<file path=xl/calcChain.xml><?xml version="1.0" encoding="utf-8"?>
<calcChain xmlns="http://schemas.openxmlformats.org/spreadsheetml/2006/main">
  <c r="G16" i="1" l="1"/>
  <c r="F16" i="1"/>
  <c r="F20" i="1"/>
  <c r="E16" i="1"/>
  <c r="E20" i="1"/>
  <c r="E68" i="1"/>
  <c r="E74" i="1"/>
  <c r="E76" i="1" s="1"/>
  <c r="E80" i="1"/>
  <c r="E89" i="1"/>
  <c r="E94" i="1"/>
  <c r="F94" i="1"/>
  <c r="F89" i="1"/>
  <c r="F80" i="1"/>
  <c r="F74" i="1"/>
  <c r="F76" i="1" s="1"/>
  <c r="F68" i="1"/>
  <c r="D110" i="1"/>
  <c r="G89" i="1"/>
  <c r="G94" i="1"/>
  <c r="G74" i="1"/>
  <c r="G76" i="1"/>
  <c r="G68" i="1"/>
  <c r="G80" i="1"/>
  <c r="G20" i="1"/>
  <c r="C16" i="1"/>
  <c r="C26" i="1" s="1"/>
  <c r="C98" i="1" s="1"/>
  <c r="C20" i="1"/>
  <c r="D16" i="1"/>
  <c r="D20" i="1"/>
  <c r="D26" i="1"/>
  <c r="D98" i="1"/>
  <c r="C68" i="1"/>
  <c r="C80" i="1"/>
  <c r="C89" i="1"/>
  <c r="C94" i="1"/>
  <c r="D68" i="1"/>
  <c r="D80" i="1"/>
  <c r="D89" i="1"/>
  <c r="D94" i="1"/>
  <c r="D96" i="1"/>
  <c r="D99" i="1"/>
  <c r="F26" i="1" l="1"/>
  <c r="F98" i="1" s="1"/>
  <c r="G26" i="1"/>
  <c r="G98" i="1" s="1"/>
  <c r="D101" i="1"/>
  <c r="E26" i="1"/>
  <c r="E98" i="1" s="1"/>
  <c r="C96" i="1"/>
  <c r="C99" i="1" s="1"/>
  <c r="C101" i="1" s="1"/>
  <c r="F96" i="1"/>
  <c r="F99" i="1" s="1"/>
  <c r="G96" i="1"/>
  <c r="G99" i="1" s="1"/>
  <c r="G101" i="1" s="1"/>
  <c r="G106" i="1" s="1"/>
  <c r="E96" i="1"/>
  <c r="E99" i="1" s="1"/>
  <c r="F101" i="1"/>
  <c r="F106" i="1" s="1"/>
  <c r="F110" i="1" s="1"/>
  <c r="E101" i="1" l="1"/>
  <c r="E106" i="1" s="1"/>
  <c r="G110" i="1"/>
</calcChain>
</file>

<file path=xl/sharedStrings.xml><?xml version="1.0" encoding="utf-8"?>
<sst xmlns="http://schemas.openxmlformats.org/spreadsheetml/2006/main" count="97" uniqueCount="91">
  <si>
    <t>Actual</t>
  </si>
  <si>
    <t xml:space="preserve"> Budget</t>
  </si>
  <si>
    <t xml:space="preserve">Jul/10 - Jun/11 </t>
  </si>
  <si>
    <t>Jul/11- June/12</t>
  </si>
  <si>
    <t>Jul/14-Jun/15</t>
  </si>
  <si>
    <t>Jul/15-Jun/16</t>
  </si>
  <si>
    <t>Jul/16-Jun/17</t>
  </si>
  <si>
    <t>IKO - Corp and Employee</t>
  </si>
  <si>
    <t>Ivey EMBA</t>
  </si>
  <si>
    <t>Push for Change</t>
  </si>
  <si>
    <t>General Donations - Individual/News Update/Board &amp; Staff</t>
  </si>
  <si>
    <t>Corporate Donations - General</t>
  </si>
  <si>
    <t>Corporate Donations - Designated*</t>
  </si>
  <si>
    <t>Foundation Donations - Designated*</t>
  </si>
  <si>
    <t>Third Party Donations</t>
  </si>
  <si>
    <t xml:space="preserve">   Total Donations</t>
  </si>
  <si>
    <t>Other Revenue</t>
  </si>
  <si>
    <t xml:space="preserve">   Other Revenue</t>
  </si>
  <si>
    <t xml:space="preserve">   Toque &amp; Sock Sales Revenue</t>
  </si>
  <si>
    <t xml:space="preserve">   Event Revenue</t>
  </si>
  <si>
    <t>TOTAL REVENUE</t>
  </si>
  <si>
    <t>ADMIN AND OTHER EXPENSES</t>
  </si>
  <si>
    <t>Rent</t>
  </si>
  <si>
    <t>Equipment</t>
  </si>
  <si>
    <t>Legal Expenses</t>
  </si>
  <si>
    <t>Insurance</t>
  </si>
  <si>
    <t>Office Expenses/Stationery</t>
  </si>
  <si>
    <t>Phone</t>
  </si>
  <si>
    <t>Postage</t>
  </si>
  <si>
    <t>Courier</t>
  </si>
  <si>
    <t>Travel/Accommodation</t>
  </si>
  <si>
    <t>Board Travel</t>
  </si>
  <si>
    <t>Teleconference Calls</t>
  </si>
  <si>
    <t>Roof Writes</t>
  </si>
  <si>
    <t xml:space="preserve">Web site </t>
  </si>
  <si>
    <t>Youth Homelessness Campaign</t>
  </si>
  <si>
    <t>Annual Report Expenses</t>
  </si>
  <si>
    <t>Meeting Expenses</t>
  </si>
  <si>
    <t>Partnership development/Volunteer Recognition</t>
  </si>
  <si>
    <t>Marketing /Printing/Comm Materials</t>
  </si>
  <si>
    <t>Media Materials/Monitoring</t>
  </si>
  <si>
    <t>Signs/displays</t>
  </si>
  <si>
    <t>Auditor</t>
  </si>
  <si>
    <t>Bank Charges</t>
  </si>
  <si>
    <t>Professional Development</t>
  </si>
  <si>
    <t>Memberships/Conferences</t>
  </si>
  <si>
    <t xml:space="preserve">Toque/Mitts Mfg Shipping </t>
  </si>
  <si>
    <t>Toque PSA</t>
  </si>
  <si>
    <t>Contract Halifax</t>
  </si>
  <si>
    <t>Contract Quebec</t>
  </si>
  <si>
    <t>Public Education Campaign</t>
  </si>
  <si>
    <t>Summit Expenses</t>
  </si>
  <si>
    <t>Event Expenses</t>
  </si>
  <si>
    <t>Contract Toronto</t>
  </si>
  <si>
    <t xml:space="preserve">Strategic Planning </t>
  </si>
  <si>
    <t>Comedy Event - Halifax</t>
  </si>
  <si>
    <t>Amortization</t>
  </si>
  <si>
    <t>Recruitment Expense</t>
  </si>
  <si>
    <t xml:space="preserve">Misc Expenses/suspense </t>
  </si>
  <si>
    <t xml:space="preserve">   Total Admin and Other</t>
  </si>
  <si>
    <t>INVENTORY</t>
  </si>
  <si>
    <t>Starting Inventory Cost</t>
  </si>
  <si>
    <t>Toque Manufacturing Cost</t>
  </si>
  <si>
    <t>Sock Manufacturing Cost</t>
  </si>
  <si>
    <t xml:space="preserve">    Sub Total</t>
  </si>
  <si>
    <t>Less Final Inventory Cost</t>
  </si>
  <si>
    <t xml:space="preserve">   Total Manufacturing Cost</t>
  </si>
  <si>
    <t xml:space="preserve">Salaries </t>
  </si>
  <si>
    <t>Benefits</t>
  </si>
  <si>
    <t xml:space="preserve">   Total Salaries and Benefits</t>
  </si>
  <si>
    <t>Evaluations</t>
  </si>
  <si>
    <t>Consultant</t>
  </si>
  <si>
    <t>COH - Toolkits</t>
  </si>
  <si>
    <t>AWH - Engagement</t>
  </si>
  <si>
    <t>Creative</t>
  </si>
  <si>
    <t>Communications</t>
  </si>
  <si>
    <t>French Translations</t>
  </si>
  <si>
    <t xml:space="preserve">   Total Purchased Services</t>
  </si>
  <si>
    <t>Toque Agency Grants</t>
  </si>
  <si>
    <t>TUP Grants</t>
  </si>
  <si>
    <t>A Way Home Collective Impact Grant</t>
  </si>
  <si>
    <t xml:space="preserve">   Other</t>
  </si>
  <si>
    <t>TOTAL EXPENSES</t>
  </si>
  <si>
    <t>EXCESS OF REVENUE OVER EXPENSES</t>
  </si>
  <si>
    <t>ALLOCATION CONTINUATION FUND</t>
  </si>
  <si>
    <t>EXCESS TO UNRESTRICTED NET ASSESTS</t>
  </si>
  <si>
    <t>TOTAL CONTINUATION FUND</t>
  </si>
  <si>
    <t>TOTAL UNRESTRICTED NET ASSETS</t>
  </si>
  <si>
    <r>
      <t xml:space="preserve">Govt Funding (LPRF $100K - </t>
    </r>
    <r>
      <rPr>
        <b/>
        <sz val="10"/>
        <rFont val="Arial"/>
        <family val="2"/>
      </rPr>
      <t>CONFIRMED</t>
    </r>
    <r>
      <rPr>
        <sz val="10"/>
        <rFont val="Arial"/>
        <family val="2"/>
      </rPr>
      <t>, Gov't of AB $60K)</t>
    </r>
  </si>
  <si>
    <t xml:space="preserve">Direct Mail/Newsletter </t>
  </si>
  <si>
    <t>Raising the Roof Operating Budget as at November 30,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</si>
</sst>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NumberFormat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NumberFormat="1" applyFont="1" applyAlignment="1">
      <alignment horizontal="left"/>
    </xf>
    <xf numFmtId="4" fontId="0" fillId="0" borderId="0" xfId="0" applyNumberFormat="1"/>
    <xf numFmtId="4" fontId="3" fillId="0" borderId="0" xfId="0" applyNumberFormat="1" applyFont="1"/>
    <xf numFmtId="2" fontId="3" fillId="0" borderId="0" xfId="0" applyNumberFormat="1" applyFont="1"/>
    <xf numFmtId="0" fontId="0" fillId="0" borderId="0" xfId="0" applyNumberFormat="1" applyFill="1" applyAlignment="1">
      <alignment horizontal="left"/>
    </xf>
    <xf numFmtId="4" fontId="3" fillId="0" borderId="0" xfId="0" applyNumberFormat="1" applyFont="1" applyFill="1"/>
    <xf numFmtId="4" fontId="4" fillId="0" borderId="0" xfId="0" applyNumberFormat="1" applyFont="1"/>
    <xf numFmtId="0" fontId="2" fillId="0" borderId="0" xfId="0" applyFont="1"/>
    <xf numFmtId="0" fontId="5" fillId="0" borderId="0" xfId="0" applyFont="1"/>
    <xf numFmtId="17" fontId="2" fillId="2" borderId="0" xfId="0" applyNumberFormat="1" applyFont="1" applyFill="1" applyAlignment="1">
      <alignment horizontal="center"/>
    </xf>
    <xf numFmtId="8" fontId="0" fillId="0" borderId="0" xfId="0" applyNumberFormat="1"/>
    <xf numFmtId="8" fontId="2" fillId="0" borderId="0" xfId="0" applyNumberFormat="1" applyFont="1"/>
    <xf numFmtId="4" fontId="4" fillId="0" borderId="1" xfId="0" applyNumberFormat="1" applyFont="1" applyBorder="1"/>
    <xf numFmtId="4" fontId="4" fillId="0" borderId="0" xfId="0" applyNumberFormat="1" applyFont="1" applyBorder="1"/>
    <xf numFmtId="4" fontId="4" fillId="0" borderId="2" xfId="0" applyNumberFormat="1" applyFont="1" applyBorder="1"/>
    <xf numFmtId="14" fontId="2" fillId="2" borderId="0" xfId="0" applyNumberFormat="1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4" fontId="3" fillId="0" borderId="3" xfId="0" applyNumberFormat="1" applyFont="1" applyBorder="1"/>
    <xf numFmtId="4" fontId="3" fillId="0" borderId="0" xfId="0" applyNumberFormat="1" applyFont="1" applyBorder="1"/>
    <xf numFmtId="0" fontId="0" fillId="0" borderId="0" xfId="0" applyAlignment="1">
      <alignment horizontal="center"/>
    </xf>
    <xf numFmtId="9" fontId="4" fillId="0" borderId="0" xfId="0" applyNumberFormat="1" applyFont="1" applyAlignment="1">
      <alignment horizontal="center"/>
    </xf>
    <xf numFmtId="4" fontId="3" fillId="3" borderId="0" xfId="0" applyNumberFormat="1" applyFont="1" applyFill="1"/>
    <xf numFmtId="4" fontId="4" fillId="0" borderId="1" xfId="0" applyNumberFormat="1" applyFont="1" applyFill="1" applyBorder="1"/>
    <xf numFmtId="4" fontId="4" fillId="0" borderId="0" xfId="0" applyNumberFormat="1" applyFont="1" applyFill="1"/>
    <xf numFmtId="0" fontId="2" fillId="4" borderId="0" xfId="0" applyNumberFormat="1" applyFont="1" applyFill="1" applyAlignment="1">
      <alignment horizontal="left"/>
    </xf>
    <xf numFmtId="4" fontId="4" fillId="0" borderId="4" xfId="0" applyNumberFormat="1" applyFont="1" applyBorder="1"/>
    <xf numFmtId="0" fontId="4" fillId="0" borderId="0" xfId="0" applyFont="1"/>
    <xf numFmtId="4" fontId="3" fillId="0" borderId="0" xfId="0" applyNumberFormat="1" applyFont="1" applyAlignment="1">
      <alignment horizontal="right"/>
    </xf>
    <xf numFmtId="4" fontId="3" fillId="0" borderId="1" xfId="0" applyNumberFormat="1" applyFont="1" applyBorder="1"/>
    <xf numFmtId="0" fontId="1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left"/>
    </xf>
    <xf numFmtId="0" fontId="1" fillId="0" borderId="0" xfId="0" applyFon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"/>
  <sheetViews>
    <sheetView tabSelected="1" view="pageLayout" topLeftCell="B1" zoomScaleNormal="100" zoomScaleSheetLayoutView="100" workbookViewId="0">
      <selection activeCell="J23" sqref="J23"/>
    </sheetView>
  </sheetViews>
  <sheetFormatPr defaultRowHeight="14.25" x14ac:dyDescent="0.2"/>
  <cols>
    <col min="1" max="1" width="9.140625" hidden="1" customWidth="1"/>
    <col min="2" max="2" width="50.85546875" customWidth="1"/>
    <col min="3" max="3" width="17.42578125" hidden="1" customWidth="1"/>
    <col min="4" max="4" width="15.140625" hidden="1" customWidth="1"/>
    <col min="5" max="5" width="14" style="7" customWidth="1"/>
    <col min="6" max="7" width="14.7109375" style="7" customWidth="1"/>
    <col min="8" max="8" width="5" customWidth="1"/>
    <col min="9" max="9" width="11.28515625" bestFit="1" customWidth="1"/>
  </cols>
  <sheetData>
    <row r="1" spans="2:7" ht="23.25" customHeight="1" x14ac:dyDescent="0.25">
      <c r="B1" s="31" t="s">
        <v>90</v>
      </c>
    </row>
    <row r="3" spans="2:7" ht="12.75" x14ac:dyDescent="0.2">
      <c r="B3" s="2"/>
      <c r="C3" s="3" t="s">
        <v>0</v>
      </c>
      <c r="D3" s="3" t="s">
        <v>0</v>
      </c>
      <c r="E3" s="21" t="s">
        <v>0</v>
      </c>
      <c r="F3" s="21" t="s">
        <v>0</v>
      </c>
      <c r="G3" s="21" t="s">
        <v>1</v>
      </c>
    </row>
    <row r="4" spans="2:7" ht="12.75" x14ac:dyDescent="0.2">
      <c r="B4" s="29"/>
      <c r="C4" s="4" t="s">
        <v>2</v>
      </c>
      <c r="D4" s="14" t="s">
        <v>3</v>
      </c>
      <c r="E4" s="21" t="s">
        <v>4</v>
      </c>
      <c r="F4" s="21" t="s">
        <v>5</v>
      </c>
      <c r="G4" s="21" t="s">
        <v>6</v>
      </c>
    </row>
    <row r="5" spans="2:7" ht="12.75" x14ac:dyDescent="0.2">
      <c r="B5" s="29"/>
      <c r="C5" s="4"/>
      <c r="D5" s="14"/>
      <c r="E5" s="21"/>
      <c r="F5" s="20"/>
      <c r="G5" s="20"/>
    </row>
    <row r="6" spans="2:7" x14ac:dyDescent="0.2">
      <c r="B6" s="34" t="s">
        <v>7</v>
      </c>
      <c r="C6" s="8">
        <v>0</v>
      </c>
      <c r="D6" s="8">
        <v>0</v>
      </c>
      <c r="E6" s="7">
        <v>13275.4</v>
      </c>
      <c r="F6" s="10">
        <v>16092.4</v>
      </c>
      <c r="G6" s="7">
        <v>13000</v>
      </c>
    </row>
    <row r="7" spans="2:7" x14ac:dyDescent="0.2">
      <c r="B7" s="34" t="s">
        <v>8</v>
      </c>
      <c r="C7" s="8">
        <v>76854.48</v>
      </c>
      <c r="D7" s="8">
        <v>372.68</v>
      </c>
      <c r="E7" s="7">
        <v>0</v>
      </c>
      <c r="F7" s="10">
        <v>18337.150000000001</v>
      </c>
      <c r="G7" s="7">
        <v>0</v>
      </c>
    </row>
    <row r="8" spans="2:7" x14ac:dyDescent="0.2">
      <c r="B8" s="34" t="s">
        <v>9</v>
      </c>
      <c r="C8" s="8"/>
      <c r="D8" s="8"/>
      <c r="E8" s="7">
        <v>0</v>
      </c>
      <c r="F8" s="10">
        <v>42000</v>
      </c>
      <c r="G8" s="7">
        <v>100000</v>
      </c>
    </row>
    <row r="9" spans="2:7" x14ac:dyDescent="0.2">
      <c r="B9" s="35" t="s">
        <v>10</v>
      </c>
      <c r="C9" s="7">
        <v>20364.900000000001</v>
      </c>
      <c r="D9" s="7">
        <v>35854.54</v>
      </c>
      <c r="E9" s="10">
        <v>63188.47</v>
      </c>
      <c r="F9" s="10">
        <v>72510.47</v>
      </c>
      <c r="G9" s="10">
        <v>75000</v>
      </c>
    </row>
    <row r="10" spans="2:7" x14ac:dyDescent="0.2">
      <c r="B10" s="9" t="s">
        <v>11</v>
      </c>
      <c r="C10" s="7">
        <v>19878.099999999999</v>
      </c>
      <c r="D10" s="7">
        <v>16336.75</v>
      </c>
      <c r="E10" s="10">
        <v>15208.87</v>
      </c>
      <c r="F10" s="10">
        <v>15626.25</v>
      </c>
      <c r="G10" s="10">
        <v>10000</v>
      </c>
    </row>
    <row r="11" spans="2:7" x14ac:dyDescent="0.2">
      <c r="B11" s="35" t="s">
        <v>12</v>
      </c>
      <c r="C11" s="7">
        <v>328986.65999999997</v>
      </c>
      <c r="D11" s="7">
        <v>224650</v>
      </c>
      <c r="E11" s="10">
        <v>157000</v>
      </c>
      <c r="F11" s="10">
        <v>100707.5</v>
      </c>
      <c r="G11" s="10">
        <v>100000</v>
      </c>
    </row>
    <row r="12" spans="2:7" x14ac:dyDescent="0.2">
      <c r="B12" s="36"/>
      <c r="C12" s="26"/>
      <c r="D12" s="26"/>
      <c r="E12" s="26"/>
      <c r="F12" s="26"/>
      <c r="G12" s="26"/>
    </row>
    <row r="13" spans="2:7" x14ac:dyDescent="0.2">
      <c r="B13" s="35" t="s">
        <v>13</v>
      </c>
      <c r="C13" s="7">
        <v>120000</v>
      </c>
      <c r="D13" s="7">
        <v>136900</v>
      </c>
      <c r="E13" s="7">
        <v>143139.6</v>
      </c>
      <c r="F13" s="10">
        <v>151380</v>
      </c>
      <c r="G13" s="10">
        <v>150000</v>
      </c>
    </row>
    <row r="14" spans="2:7" x14ac:dyDescent="0.2">
      <c r="B14" s="36"/>
      <c r="C14" s="26"/>
      <c r="D14" s="26"/>
      <c r="E14" s="26"/>
      <c r="F14" s="26"/>
      <c r="G14" s="26"/>
    </row>
    <row r="15" spans="2:7" x14ac:dyDescent="0.2">
      <c r="B15" s="34" t="s">
        <v>14</v>
      </c>
      <c r="C15" s="7">
        <v>26989</v>
      </c>
      <c r="D15" s="7">
        <v>26800.57</v>
      </c>
      <c r="E15" s="7">
        <v>39838.17</v>
      </c>
      <c r="F15" s="10">
        <v>50721.95</v>
      </c>
      <c r="G15" s="7">
        <v>45000</v>
      </c>
    </row>
    <row r="16" spans="2:7" s="12" customFormat="1" ht="15" x14ac:dyDescent="0.25">
      <c r="B16" s="5" t="s">
        <v>15</v>
      </c>
      <c r="C16" s="17">
        <f>SUM(C6:C15)</f>
        <v>593073.14</v>
      </c>
      <c r="D16" s="17">
        <f>D6+D7+D9+D10+D11+D13+D15</f>
        <v>440914.54</v>
      </c>
      <c r="E16" s="17">
        <f>E6+E7+E8+E9+E10+E11+E13+E15</f>
        <v>431650.50999999995</v>
      </c>
      <c r="F16" s="17">
        <f>F6+F7+F8+F9+F10+F11+F13+F15</f>
        <v>467375.72000000003</v>
      </c>
      <c r="G16" s="17">
        <f>G6+G7+G8+G9+G10+G11+G13+G15</f>
        <v>493000</v>
      </c>
    </row>
    <row r="17" spans="2:7" s="12" customFormat="1" ht="8.25" customHeight="1" x14ac:dyDescent="0.25">
      <c r="B17" s="5"/>
      <c r="C17" s="18"/>
      <c r="D17" s="18"/>
      <c r="E17" s="18"/>
      <c r="F17" s="18"/>
      <c r="G17" s="18"/>
    </row>
    <row r="18" spans="2:7" x14ac:dyDescent="0.2">
      <c r="B18" s="34" t="s">
        <v>88</v>
      </c>
      <c r="C18" s="7">
        <v>24238</v>
      </c>
      <c r="D18" s="7">
        <v>0</v>
      </c>
      <c r="E18" s="7">
        <v>6632</v>
      </c>
      <c r="F18" s="10">
        <v>3706</v>
      </c>
      <c r="G18" s="7">
        <v>165000</v>
      </c>
    </row>
    <row r="19" spans="2:7" x14ac:dyDescent="0.2">
      <c r="B19" s="34" t="s">
        <v>16</v>
      </c>
      <c r="C19" s="7">
        <v>2228.9699999999998</v>
      </c>
      <c r="D19" s="7">
        <v>6417.79</v>
      </c>
      <c r="E19" s="7">
        <v>8339.59</v>
      </c>
      <c r="F19" s="10">
        <v>15131.91</v>
      </c>
      <c r="G19" s="7">
        <v>10000</v>
      </c>
    </row>
    <row r="20" spans="2:7" s="12" customFormat="1" ht="15" x14ac:dyDescent="0.25">
      <c r="B20" s="5" t="s">
        <v>17</v>
      </c>
      <c r="C20" s="17">
        <f>SUM(C18:C19)</f>
        <v>26466.97</v>
      </c>
      <c r="D20" s="17">
        <f>SUM(D18:D19)</f>
        <v>6417.79</v>
      </c>
      <c r="E20" s="17">
        <f>SUM(E18:E19)</f>
        <v>14971.59</v>
      </c>
      <c r="F20" s="17">
        <f>SUM(F18:F19)</f>
        <v>18837.91</v>
      </c>
      <c r="G20" s="17">
        <f>SUM(G18:G19)</f>
        <v>175000</v>
      </c>
    </row>
    <row r="21" spans="2:7" ht="6.75" customHeight="1" x14ac:dyDescent="0.2"/>
    <row r="22" spans="2:7" s="12" customFormat="1" ht="15" x14ac:dyDescent="0.25">
      <c r="B22" s="5" t="s">
        <v>18</v>
      </c>
      <c r="C22" s="17">
        <v>418773.51</v>
      </c>
      <c r="D22" s="17">
        <v>391332.82</v>
      </c>
      <c r="E22" s="17">
        <v>455480.68</v>
      </c>
      <c r="F22" s="27">
        <v>458613.02</v>
      </c>
      <c r="G22" s="17">
        <v>430000</v>
      </c>
    </row>
    <row r="23" spans="2:7" x14ac:dyDescent="0.2">
      <c r="B23" s="1"/>
      <c r="C23" s="7"/>
      <c r="D23" s="7"/>
    </row>
    <row r="24" spans="2:7" ht="15" x14ac:dyDescent="0.25">
      <c r="B24" s="5" t="s">
        <v>19</v>
      </c>
      <c r="C24" s="17">
        <v>55476.78</v>
      </c>
      <c r="D24" s="17">
        <v>48950</v>
      </c>
      <c r="E24" s="17">
        <v>27766</v>
      </c>
      <c r="F24" s="27">
        <v>41242.9</v>
      </c>
      <c r="G24" s="17">
        <v>70000</v>
      </c>
    </row>
    <row r="25" spans="2:7" ht="15" x14ac:dyDescent="0.25">
      <c r="B25" s="5"/>
      <c r="C25" s="30"/>
      <c r="D25" s="30"/>
      <c r="E25" s="30"/>
      <c r="F25" s="30"/>
      <c r="G25" s="30"/>
    </row>
    <row r="26" spans="2:7" ht="15.75" thickBot="1" x14ac:dyDescent="0.3">
      <c r="B26" s="5" t="s">
        <v>20</v>
      </c>
      <c r="C26" s="19" t="e">
        <f>C16+C20+C22+C24+#REF!</f>
        <v>#REF!</v>
      </c>
      <c r="D26" s="19">
        <f>D16+D20+D22+D24</f>
        <v>887615.14999999991</v>
      </c>
      <c r="E26" s="19">
        <f>E16+E20+E22+E24</f>
        <v>929868.78</v>
      </c>
      <c r="F26" s="19">
        <f>F16+F20+F22+F24</f>
        <v>986069.55</v>
      </c>
      <c r="G26" s="19">
        <f>G16+G20+G22+G24</f>
        <v>1168000</v>
      </c>
    </row>
    <row r="27" spans="2:7" s="24" customFormat="1" ht="15" x14ac:dyDescent="0.25">
      <c r="C27" s="25">
        <v>0.33</v>
      </c>
      <c r="D27" s="25">
        <v>-0.21</v>
      </c>
      <c r="E27" s="25"/>
      <c r="F27" s="25"/>
      <c r="G27" s="25"/>
    </row>
    <row r="28" spans="2:7" x14ac:dyDescent="0.2">
      <c r="B28" s="5" t="s">
        <v>21</v>
      </c>
    </row>
    <row r="29" spans="2:7" x14ac:dyDescent="0.2">
      <c r="B29" s="1" t="s">
        <v>22</v>
      </c>
      <c r="C29" s="7">
        <v>40561.22</v>
      </c>
      <c r="D29" s="7">
        <v>43911.85</v>
      </c>
      <c r="E29" s="7">
        <v>42887.41</v>
      </c>
      <c r="F29" s="7">
        <v>42364.31</v>
      </c>
      <c r="G29" s="7">
        <v>50000</v>
      </c>
    </row>
    <row r="30" spans="2:7" x14ac:dyDescent="0.2">
      <c r="B30" s="1" t="s">
        <v>23</v>
      </c>
      <c r="C30" s="7">
        <v>16137.14</v>
      </c>
      <c r="D30" s="7">
        <v>17962.7</v>
      </c>
      <c r="E30" s="7">
        <v>19408.310000000001</v>
      </c>
      <c r="F30" s="7">
        <v>19489.830000000002</v>
      </c>
      <c r="G30" s="7">
        <v>20000</v>
      </c>
    </row>
    <row r="31" spans="2:7" x14ac:dyDescent="0.2">
      <c r="B31" s="1" t="s">
        <v>24</v>
      </c>
      <c r="C31" s="7">
        <v>5969.78</v>
      </c>
      <c r="D31" s="7">
        <v>3386.17</v>
      </c>
      <c r="E31" s="7">
        <v>181.9</v>
      </c>
      <c r="F31" s="10">
        <v>2760.51</v>
      </c>
      <c r="G31" s="7">
        <v>2500</v>
      </c>
    </row>
    <row r="32" spans="2:7" x14ac:dyDescent="0.2">
      <c r="B32" s="1" t="s">
        <v>25</v>
      </c>
      <c r="C32" s="7">
        <v>4075.59</v>
      </c>
      <c r="D32" s="7">
        <v>4501.4399999999996</v>
      </c>
      <c r="E32" s="7">
        <v>3537</v>
      </c>
      <c r="F32" s="7">
        <v>3643.92</v>
      </c>
      <c r="G32" s="7">
        <v>3800</v>
      </c>
    </row>
    <row r="33" spans="2:7" x14ac:dyDescent="0.2">
      <c r="B33" s="1" t="s">
        <v>26</v>
      </c>
      <c r="C33" s="7">
        <v>6005.94</v>
      </c>
      <c r="D33" s="7">
        <v>8838.27</v>
      </c>
      <c r="E33" s="7">
        <v>9866.35</v>
      </c>
      <c r="F33" s="10">
        <v>14173.44</v>
      </c>
      <c r="G33" s="7">
        <v>25000</v>
      </c>
    </row>
    <row r="34" spans="2:7" x14ac:dyDescent="0.2">
      <c r="B34" s="1" t="s">
        <v>27</v>
      </c>
      <c r="C34" s="7">
        <v>12640.87</v>
      </c>
      <c r="D34" s="7">
        <v>13055.22</v>
      </c>
      <c r="E34" s="7">
        <v>11910.99</v>
      </c>
      <c r="F34" s="10">
        <v>7404.54</v>
      </c>
      <c r="G34" s="7">
        <v>9000</v>
      </c>
    </row>
    <row r="35" spans="2:7" x14ac:dyDescent="0.2">
      <c r="B35" s="1" t="s">
        <v>28</v>
      </c>
      <c r="C35" s="7">
        <v>4210.1899999999996</v>
      </c>
      <c r="D35" s="7">
        <v>4372.24</v>
      </c>
      <c r="E35" s="7">
        <v>4119.96</v>
      </c>
      <c r="F35" s="10">
        <v>4169.04</v>
      </c>
      <c r="G35" s="7">
        <v>4500</v>
      </c>
    </row>
    <row r="36" spans="2:7" x14ac:dyDescent="0.2">
      <c r="B36" s="34" t="s">
        <v>89</v>
      </c>
      <c r="C36" s="7">
        <v>2742.9</v>
      </c>
      <c r="D36" s="7">
        <v>2570.6999999999998</v>
      </c>
      <c r="E36" s="10">
        <v>7229.63</v>
      </c>
      <c r="F36" s="10">
        <v>10958.65</v>
      </c>
      <c r="G36" s="7">
        <v>16550</v>
      </c>
    </row>
    <row r="37" spans="2:7" x14ac:dyDescent="0.2">
      <c r="B37" s="1" t="s">
        <v>29</v>
      </c>
      <c r="C37" s="7">
        <v>7695.07</v>
      </c>
      <c r="D37" s="7">
        <v>6553.16</v>
      </c>
      <c r="E37" s="7">
        <v>3093.72</v>
      </c>
      <c r="F37" s="10">
        <v>2340.6799999999998</v>
      </c>
      <c r="G37" s="7">
        <v>3250</v>
      </c>
    </row>
    <row r="38" spans="2:7" x14ac:dyDescent="0.2">
      <c r="B38" s="1" t="s">
        <v>30</v>
      </c>
      <c r="C38" s="7">
        <v>12938.02</v>
      </c>
      <c r="D38" s="7">
        <v>6657.24</v>
      </c>
      <c r="E38" s="10">
        <v>6943.54</v>
      </c>
      <c r="F38" s="10">
        <v>8395.24</v>
      </c>
      <c r="G38" s="10">
        <v>5000</v>
      </c>
    </row>
    <row r="39" spans="2:7" x14ac:dyDescent="0.2">
      <c r="B39" s="1" t="s">
        <v>31</v>
      </c>
      <c r="C39" s="7">
        <v>7171.69</v>
      </c>
      <c r="D39" s="7">
        <v>3537.84</v>
      </c>
      <c r="E39" s="7">
        <v>4775.08</v>
      </c>
      <c r="F39" s="10">
        <v>3859.16</v>
      </c>
      <c r="G39" s="7">
        <v>5000</v>
      </c>
    </row>
    <row r="40" spans="2:7" x14ac:dyDescent="0.2">
      <c r="B40" s="1" t="s">
        <v>32</v>
      </c>
      <c r="C40" s="7">
        <v>4666.26</v>
      </c>
      <c r="D40" s="32">
        <v>3488.22</v>
      </c>
      <c r="E40" s="7">
        <v>238.18</v>
      </c>
      <c r="F40" s="10">
        <v>275.42</v>
      </c>
      <c r="G40" s="7">
        <v>1200</v>
      </c>
    </row>
    <row r="41" spans="2:7" x14ac:dyDescent="0.2">
      <c r="B41" s="1" t="s">
        <v>33</v>
      </c>
      <c r="C41" s="7">
        <v>4563.37</v>
      </c>
      <c r="D41" s="7">
        <v>4623.72</v>
      </c>
      <c r="E41" s="7">
        <v>531.67999999999995</v>
      </c>
      <c r="F41" s="10">
        <v>424.46</v>
      </c>
      <c r="G41" s="7">
        <v>2000</v>
      </c>
    </row>
    <row r="42" spans="2:7" x14ac:dyDescent="0.2">
      <c r="B42" s="1" t="s">
        <v>34</v>
      </c>
      <c r="C42" s="7">
        <v>10397</v>
      </c>
      <c r="D42" s="7">
        <v>1088.3</v>
      </c>
      <c r="E42" s="10">
        <v>3293.84</v>
      </c>
      <c r="F42" s="10">
        <v>29205.03</v>
      </c>
      <c r="G42" s="10">
        <v>3650</v>
      </c>
    </row>
    <row r="43" spans="2:7" hidden="1" x14ac:dyDescent="0.2">
      <c r="B43" s="1" t="s">
        <v>35</v>
      </c>
      <c r="C43" s="7">
        <v>20774.79</v>
      </c>
      <c r="D43" s="7">
        <v>4658.45</v>
      </c>
      <c r="E43" s="7">
        <v>0</v>
      </c>
      <c r="F43" s="10"/>
    </row>
    <row r="44" spans="2:7" hidden="1" x14ac:dyDescent="0.2">
      <c r="B44" s="1" t="s">
        <v>36</v>
      </c>
      <c r="C44" s="7">
        <v>11695.17</v>
      </c>
      <c r="D44" s="7">
        <v>0</v>
      </c>
      <c r="E44" s="7">
        <v>0</v>
      </c>
      <c r="F44" s="10"/>
    </row>
    <row r="45" spans="2:7" x14ac:dyDescent="0.2">
      <c r="B45" s="34" t="s">
        <v>37</v>
      </c>
      <c r="C45" s="7"/>
      <c r="D45" s="7"/>
      <c r="E45" s="7">
        <v>1246.6400000000001</v>
      </c>
      <c r="F45" s="10">
        <v>1866.5</v>
      </c>
      <c r="G45" s="7">
        <v>2300</v>
      </c>
    </row>
    <row r="46" spans="2:7" x14ac:dyDescent="0.2">
      <c r="B46" s="34" t="s">
        <v>38</v>
      </c>
      <c r="C46" s="7">
        <v>650.32000000000005</v>
      </c>
      <c r="D46" s="7">
        <v>3998.28</v>
      </c>
      <c r="E46" s="10">
        <v>4728.21</v>
      </c>
      <c r="F46" s="10">
        <v>3585.93</v>
      </c>
      <c r="G46" s="10">
        <v>2500</v>
      </c>
    </row>
    <row r="47" spans="2:7" x14ac:dyDescent="0.2">
      <c r="B47" s="1" t="s">
        <v>39</v>
      </c>
      <c r="C47" s="7">
        <v>529.29</v>
      </c>
      <c r="D47" s="7">
        <v>1647.15</v>
      </c>
      <c r="E47" s="10">
        <v>1666.61</v>
      </c>
      <c r="F47" s="10">
        <v>4944.04</v>
      </c>
      <c r="G47" s="10">
        <v>900</v>
      </c>
    </row>
    <row r="48" spans="2:7" x14ac:dyDescent="0.2">
      <c r="B48" s="1" t="s">
        <v>40</v>
      </c>
      <c r="C48" s="7">
        <v>1526.38</v>
      </c>
      <c r="D48" s="7">
        <v>5211.33</v>
      </c>
      <c r="E48" s="10">
        <v>3264.91</v>
      </c>
      <c r="F48" s="10">
        <v>3776.57</v>
      </c>
      <c r="G48" s="10">
        <v>2500</v>
      </c>
    </row>
    <row r="49" spans="2:7" x14ac:dyDescent="0.2">
      <c r="B49" s="1" t="s">
        <v>41</v>
      </c>
      <c r="C49" s="7">
        <v>519.70000000000005</v>
      </c>
      <c r="D49" s="7">
        <v>0</v>
      </c>
      <c r="E49" s="7">
        <v>168.33</v>
      </c>
      <c r="F49" s="10">
        <v>0</v>
      </c>
      <c r="G49" s="7">
        <v>600</v>
      </c>
    </row>
    <row r="50" spans="2:7" x14ac:dyDescent="0.2">
      <c r="B50" s="1" t="s">
        <v>42</v>
      </c>
      <c r="C50" s="7">
        <v>6424.58</v>
      </c>
      <c r="D50" s="7">
        <v>6028.52</v>
      </c>
      <c r="E50" s="7">
        <v>6028.52</v>
      </c>
      <c r="F50" s="10">
        <v>6028.52</v>
      </c>
      <c r="G50" s="7">
        <v>6200</v>
      </c>
    </row>
    <row r="51" spans="2:7" x14ac:dyDescent="0.2">
      <c r="B51" s="1" t="s">
        <v>43</v>
      </c>
      <c r="C51" s="7">
        <v>2402.34</v>
      </c>
      <c r="D51" s="7">
        <v>4304.63</v>
      </c>
      <c r="E51" s="7">
        <v>5281.11</v>
      </c>
      <c r="F51" s="10">
        <v>5675.83</v>
      </c>
      <c r="G51" s="7">
        <v>5500</v>
      </c>
    </row>
    <row r="52" spans="2:7" x14ac:dyDescent="0.2">
      <c r="B52" s="34" t="s">
        <v>44</v>
      </c>
      <c r="C52" s="7"/>
      <c r="D52" s="7"/>
      <c r="E52" s="7">
        <v>0</v>
      </c>
      <c r="F52" s="10">
        <v>2186.9699999999998</v>
      </c>
      <c r="G52" s="7">
        <v>5500</v>
      </c>
    </row>
    <row r="53" spans="2:7" x14ac:dyDescent="0.2">
      <c r="B53" s="34" t="s">
        <v>45</v>
      </c>
      <c r="C53" s="7">
        <v>3544.33</v>
      </c>
      <c r="D53" s="7">
        <v>2295.61</v>
      </c>
      <c r="E53" s="10">
        <v>4680.7</v>
      </c>
      <c r="F53" s="10">
        <v>3681.14</v>
      </c>
      <c r="G53" s="10">
        <v>2640</v>
      </c>
    </row>
    <row r="54" spans="2:7" x14ac:dyDescent="0.2">
      <c r="B54" s="34" t="s">
        <v>46</v>
      </c>
      <c r="C54" s="7">
        <v>5196.6099999999997</v>
      </c>
      <c r="D54" s="7">
        <v>2838.26</v>
      </c>
      <c r="E54" s="7">
        <v>2900.97</v>
      </c>
      <c r="F54" s="10">
        <v>4837.67</v>
      </c>
      <c r="G54" s="7">
        <v>5000</v>
      </c>
    </row>
    <row r="55" spans="2:7" x14ac:dyDescent="0.2">
      <c r="B55" s="1" t="s">
        <v>47</v>
      </c>
      <c r="C55" s="7">
        <v>15365.58</v>
      </c>
      <c r="D55" s="7">
        <v>8180.62</v>
      </c>
      <c r="E55" s="7">
        <v>0</v>
      </c>
      <c r="F55" s="10">
        <v>1559.1</v>
      </c>
      <c r="G55" s="7">
        <v>2000</v>
      </c>
    </row>
    <row r="56" spans="2:7" hidden="1" x14ac:dyDescent="0.2">
      <c r="B56" s="1" t="s">
        <v>48</v>
      </c>
      <c r="C56" s="7">
        <v>750</v>
      </c>
      <c r="D56" s="7">
        <v>0</v>
      </c>
      <c r="E56" s="7">
        <v>0</v>
      </c>
      <c r="F56" s="10"/>
    </row>
    <row r="57" spans="2:7" hidden="1" x14ac:dyDescent="0.2">
      <c r="B57" s="1" t="s">
        <v>49</v>
      </c>
      <c r="C57" s="7">
        <v>8580</v>
      </c>
      <c r="D57" s="7">
        <v>20300.099999999999</v>
      </c>
      <c r="E57" s="7">
        <v>0</v>
      </c>
      <c r="F57" s="10"/>
    </row>
    <row r="58" spans="2:7" x14ac:dyDescent="0.2">
      <c r="B58" s="34" t="s">
        <v>50</v>
      </c>
      <c r="C58" s="7"/>
      <c r="D58" s="7"/>
      <c r="E58" s="7">
        <v>2360.0100000000002</v>
      </c>
      <c r="F58" s="10">
        <v>12404.62</v>
      </c>
      <c r="G58" s="7">
        <v>2500</v>
      </c>
    </row>
    <row r="59" spans="2:7" x14ac:dyDescent="0.2">
      <c r="B59" s="34" t="s">
        <v>51</v>
      </c>
      <c r="C59" s="7"/>
      <c r="D59" s="7"/>
      <c r="E59" s="7">
        <v>0</v>
      </c>
      <c r="F59" s="10">
        <v>44962.16</v>
      </c>
      <c r="G59" s="7">
        <v>0</v>
      </c>
    </row>
    <row r="60" spans="2:7" x14ac:dyDescent="0.2">
      <c r="B60" s="34" t="s">
        <v>52</v>
      </c>
      <c r="C60" s="7">
        <v>22698.51</v>
      </c>
      <c r="D60" s="7">
        <v>13102.28</v>
      </c>
      <c r="E60" s="7">
        <v>12472.54</v>
      </c>
      <c r="F60" s="10">
        <v>12451.49</v>
      </c>
      <c r="G60" s="7">
        <v>25000</v>
      </c>
    </row>
    <row r="61" spans="2:7" hidden="1" x14ac:dyDescent="0.2">
      <c r="B61" s="1" t="s">
        <v>53</v>
      </c>
      <c r="C61" s="7">
        <v>12472.8</v>
      </c>
      <c r="D61" s="7">
        <v>10394</v>
      </c>
      <c r="E61" s="7">
        <v>0</v>
      </c>
      <c r="F61" s="10"/>
    </row>
    <row r="62" spans="2:7" hidden="1" x14ac:dyDescent="0.2">
      <c r="B62" s="1" t="s">
        <v>54</v>
      </c>
      <c r="C62" s="7">
        <v>5825.69</v>
      </c>
      <c r="D62" s="7">
        <v>415.76</v>
      </c>
      <c r="E62" s="7">
        <v>0</v>
      </c>
      <c r="F62" s="10"/>
    </row>
    <row r="63" spans="2:7" hidden="1" x14ac:dyDescent="0.2">
      <c r="B63" s="34" t="s">
        <v>55</v>
      </c>
      <c r="C63" s="7">
        <v>4813.75</v>
      </c>
      <c r="D63" s="7">
        <v>0</v>
      </c>
      <c r="E63" s="7">
        <v>0</v>
      </c>
      <c r="F63" s="10"/>
    </row>
    <row r="64" spans="2:7" hidden="1" x14ac:dyDescent="0.2">
      <c r="B64" s="1" t="s">
        <v>56</v>
      </c>
      <c r="C64" s="7">
        <v>0</v>
      </c>
      <c r="D64" s="7">
        <v>696.13</v>
      </c>
      <c r="E64" s="7">
        <v>0</v>
      </c>
      <c r="F64" s="10"/>
    </row>
    <row r="65" spans="2:10" x14ac:dyDescent="0.2">
      <c r="B65" s="34" t="s">
        <v>57</v>
      </c>
      <c r="C65" s="7">
        <v>660.71</v>
      </c>
      <c r="D65" s="7">
        <v>725.9</v>
      </c>
      <c r="E65" s="7">
        <v>0</v>
      </c>
      <c r="F65" s="10">
        <v>298.31</v>
      </c>
      <c r="G65" s="7">
        <v>500</v>
      </c>
    </row>
    <row r="66" spans="2:10" x14ac:dyDescent="0.2">
      <c r="B66" s="34" t="s">
        <v>58</v>
      </c>
      <c r="C66" s="7">
        <v>-1711.63</v>
      </c>
      <c r="D66" s="7">
        <v>8.93</v>
      </c>
      <c r="E66" s="7">
        <v>0</v>
      </c>
      <c r="F66" s="7">
        <v>0</v>
      </c>
      <c r="G66" s="7">
        <v>0</v>
      </c>
    </row>
    <row r="67" spans="2:10" x14ac:dyDescent="0.2">
      <c r="B67" s="34" t="s">
        <v>56</v>
      </c>
      <c r="C67" s="7"/>
      <c r="D67" s="7">
        <v>0</v>
      </c>
      <c r="E67" s="7">
        <v>696.13</v>
      </c>
      <c r="F67" s="7">
        <v>696.11</v>
      </c>
      <c r="G67" s="7">
        <v>0</v>
      </c>
    </row>
    <row r="68" spans="2:10" s="12" customFormat="1" ht="15" x14ac:dyDescent="0.25">
      <c r="B68" s="5" t="s">
        <v>59</v>
      </c>
      <c r="C68" s="17">
        <f>SUM(C29:C66)</f>
        <v>262493.96000000002</v>
      </c>
      <c r="D68" s="17">
        <f t="shared" ref="D68:G68" si="0">SUM(D29:D67)</f>
        <v>209353.02</v>
      </c>
      <c r="E68" s="17">
        <f>SUM(E29:E67)</f>
        <v>163512.27000000002</v>
      </c>
      <c r="F68" s="17">
        <f>SUM(F29:F67)</f>
        <v>258419.18999999997</v>
      </c>
      <c r="G68" s="17">
        <f t="shared" si="0"/>
        <v>215090</v>
      </c>
    </row>
    <row r="69" spans="2:10" s="12" customFormat="1" ht="15" x14ac:dyDescent="0.25">
      <c r="B69" s="5"/>
      <c r="C69" s="18"/>
      <c r="D69" s="18"/>
      <c r="E69" s="18"/>
      <c r="F69" s="18"/>
      <c r="G69" s="18"/>
    </row>
    <row r="70" spans="2:10" s="12" customFormat="1" ht="15" x14ac:dyDescent="0.25">
      <c r="B70" s="5" t="s">
        <v>60</v>
      </c>
      <c r="C70" s="18"/>
      <c r="D70" s="18"/>
      <c r="E70" s="18"/>
      <c r="F70" s="18"/>
      <c r="G70" s="18"/>
    </row>
    <row r="71" spans="2:10" s="13" customFormat="1" x14ac:dyDescent="0.2">
      <c r="B71" s="34" t="s">
        <v>61</v>
      </c>
      <c r="C71" s="23"/>
      <c r="D71" s="23"/>
      <c r="E71" s="7">
        <v>32436</v>
      </c>
      <c r="F71" s="7">
        <v>32436</v>
      </c>
      <c r="G71" s="7">
        <v>55713</v>
      </c>
      <c r="H71" s="37"/>
      <c r="I71" s="37"/>
    </row>
    <row r="72" spans="2:10" x14ac:dyDescent="0.2">
      <c r="B72" s="34" t="s">
        <v>62</v>
      </c>
      <c r="C72" s="7">
        <v>102395.31</v>
      </c>
      <c r="D72" s="7">
        <v>105679.86</v>
      </c>
      <c r="E72" s="7">
        <v>51321.89</v>
      </c>
      <c r="F72" s="7">
        <v>122912.94</v>
      </c>
      <c r="G72" s="7">
        <v>70000</v>
      </c>
    </row>
    <row r="73" spans="2:10" x14ac:dyDescent="0.2">
      <c r="B73" s="34" t="s">
        <v>63</v>
      </c>
      <c r="C73" s="7"/>
      <c r="D73" s="7">
        <v>0</v>
      </c>
      <c r="E73" s="7">
        <v>27092.17</v>
      </c>
      <c r="F73" s="7">
        <v>0</v>
      </c>
      <c r="G73" s="7">
        <v>0</v>
      </c>
    </row>
    <row r="74" spans="2:10" ht="15" x14ac:dyDescent="0.25">
      <c r="B74" s="5" t="s">
        <v>64</v>
      </c>
      <c r="C74" s="7"/>
      <c r="D74" s="33"/>
      <c r="E74" s="17">
        <f>E71+E72+E73</f>
        <v>110850.06</v>
      </c>
      <c r="F74" s="17">
        <f>F71+F72+F73</f>
        <v>155348.94</v>
      </c>
      <c r="G74" s="17">
        <f>G71+G72+G73</f>
        <v>125713</v>
      </c>
    </row>
    <row r="75" spans="2:10" x14ac:dyDescent="0.2">
      <c r="B75" s="34" t="s">
        <v>65</v>
      </c>
      <c r="C75" s="7"/>
      <c r="D75" s="7"/>
      <c r="E75" s="7">
        <v>32436</v>
      </c>
      <c r="F75" s="7">
        <v>55713</v>
      </c>
      <c r="G75" s="7">
        <v>30000</v>
      </c>
      <c r="J75">
        <v>0</v>
      </c>
    </row>
    <row r="76" spans="2:10" ht="15" x14ac:dyDescent="0.25">
      <c r="B76" s="5" t="s">
        <v>66</v>
      </c>
      <c r="C76" s="7"/>
      <c r="D76" s="17"/>
      <c r="E76" s="17">
        <f>E74-E75</f>
        <v>78414.06</v>
      </c>
      <c r="F76" s="17">
        <f>F74-F75</f>
        <v>99635.94</v>
      </c>
      <c r="G76" s="17">
        <f>G74-G75</f>
        <v>95713</v>
      </c>
    </row>
    <row r="77" spans="2:10" ht="15" x14ac:dyDescent="0.25">
      <c r="B77" s="5"/>
      <c r="C77" s="7"/>
      <c r="D77" s="18"/>
      <c r="E77" s="18"/>
      <c r="F77" s="18"/>
      <c r="G77" s="18"/>
    </row>
    <row r="78" spans="2:10" x14ac:dyDescent="0.2">
      <c r="B78" s="34" t="s">
        <v>67</v>
      </c>
      <c r="C78" s="7">
        <v>334613.84999999998</v>
      </c>
      <c r="D78" s="7">
        <v>305180.89</v>
      </c>
      <c r="E78" s="7">
        <v>356697.06</v>
      </c>
      <c r="F78" s="10">
        <v>320647.33</v>
      </c>
      <c r="G78" s="7">
        <v>374000</v>
      </c>
      <c r="I78" s="7"/>
    </row>
    <row r="79" spans="2:10" x14ac:dyDescent="0.2">
      <c r="B79" s="34" t="s">
        <v>68</v>
      </c>
      <c r="C79" s="7">
        <v>46151.6</v>
      </c>
      <c r="D79" s="7">
        <v>42800.36</v>
      </c>
      <c r="E79" s="7">
        <v>44874.68</v>
      </c>
      <c r="F79" s="10">
        <v>34048.25</v>
      </c>
      <c r="G79" s="7">
        <v>67048</v>
      </c>
      <c r="I79" s="7"/>
    </row>
    <row r="80" spans="2:10" s="12" customFormat="1" ht="15" x14ac:dyDescent="0.25">
      <c r="B80" s="5" t="s">
        <v>69</v>
      </c>
      <c r="C80" s="17">
        <f t="shared" ref="C80:G80" si="1">SUM(C78:C79)</f>
        <v>380765.44999999995</v>
      </c>
      <c r="D80" s="17">
        <f t="shared" si="1"/>
        <v>347981.25</v>
      </c>
      <c r="E80" s="17">
        <f>SUM(E78:E79)</f>
        <v>401571.74</v>
      </c>
      <c r="F80" s="17">
        <f>SUM(F78:F79)</f>
        <v>354695.58</v>
      </c>
      <c r="G80" s="17">
        <f t="shared" si="1"/>
        <v>441048</v>
      </c>
    </row>
    <row r="81" spans="2:7" s="12" customFormat="1" ht="15" x14ac:dyDescent="0.25">
      <c r="B81" s="5"/>
      <c r="C81" s="11"/>
      <c r="E81" s="11"/>
      <c r="F81" s="11"/>
      <c r="G81" s="11"/>
    </row>
    <row r="82" spans="2:7" s="12" customFormat="1" ht="15" x14ac:dyDescent="0.25">
      <c r="B82" s="34" t="s">
        <v>70</v>
      </c>
      <c r="C82" s="11"/>
      <c r="E82" s="7">
        <v>0</v>
      </c>
      <c r="F82" s="7">
        <v>0</v>
      </c>
      <c r="G82" s="7">
        <v>6000</v>
      </c>
    </row>
    <row r="83" spans="2:7" s="12" customFormat="1" ht="15" x14ac:dyDescent="0.25">
      <c r="B83" s="34" t="s">
        <v>71</v>
      </c>
      <c r="C83" s="11"/>
      <c r="E83" s="7">
        <v>0</v>
      </c>
      <c r="F83" s="7">
        <v>0</v>
      </c>
      <c r="G83" s="7">
        <v>30000</v>
      </c>
    </row>
    <row r="84" spans="2:7" s="12" customFormat="1" ht="15" x14ac:dyDescent="0.25">
      <c r="B84" s="34" t="s">
        <v>72</v>
      </c>
      <c r="C84" s="11"/>
      <c r="E84" s="7">
        <v>0</v>
      </c>
      <c r="F84" s="10">
        <v>25000</v>
      </c>
      <c r="G84" s="7">
        <v>25000</v>
      </c>
    </row>
    <row r="85" spans="2:7" s="12" customFormat="1" ht="15" x14ac:dyDescent="0.25">
      <c r="B85" s="34" t="s">
        <v>73</v>
      </c>
      <c r="C85" s="11"/>
      <c r="E85" s="7">
        <v>0</v>
      </c>
      <c r="F85" s="7">
        <v>5000</v>
      </c>
      <c r="G85" s="7">
        <v>10000</v>
      </c>
    </row>
    <row r="86" spans="2:7" x14ac:dyDescent="0.2">
      <c r="B86" s="1" t="s">
        <v>74</v>
      </c>
      <c r="C86" s="7">
        <v>7781.57</v>
      </c>
      <c r="D86" s="7">
        <v>6210.43</v>
      </c>
      <c r="E86" s="7">
        <v>2598.5</v>
      </c>
      <c r="F86" s="7">
        <v>2910.32</v>
      </c>
      <c r="G86" s="7">
        <v>1000</v>
      </c>
    </row>
    <row r="87" spans="2:7" x14ac:dyDescent="0.2">
      <c r="B87" s="34" t="s">
        <v>75</v>
      </c>
      <c r="C87" s="7">
        <v>48536.05</v>
      </c>
      <c r="D87" s="7">
        <v>49601.33</v>
      </c>
      <c r="E87" s="7">
        <v>0</v>
      </c>
      <c r="F87" s="10">
        <v>8224</v>
      </c>
      <c r="G87" s="7">
        <v>0</v>
      </c>
    </row>
    <row r="88" spans="2:7" x14ac:dyDescent="0.2">
      <c r="B88" s="1" t="s">
        <v>76</v>
      </c>
      <c r="C88" s="7">
        <v>9585.19</v>
      </c>
      <c r="D88" s="7">
        <v>4986.5</v>
      </c>
      <c r="E88" s="7">
        <v>1460.39</v>
      </c>
      <c r="F88" s="10">
        <v>2693.09</v>
      </c>
      <c r="G88" s="7">
        <v>1500</v>
      </c>
    </row>
    <row r="89" spans="2:7" ht="13.5" customHeight="1" x14ac:dyDescent="0.25">
      <c r="B89" s="5" t="s">
        <v>77</v>
      </c>
      <c r="C89" s="17">
        <f>SUM(C86:C88)</f>
        <v>65902.81</v>
      </c>
      <c r="D89" s="17">
        <f>SUM(D86:D88)</f>
        <v>60798.26</v>
      </c>
      <c r="E89" s="17">
        <f>SUM(E86:E88)</f>
        <v>4058.8900000000003</v>
      </c>
      <c r="F89" s="17">
        <f>SUM(F82:F88)</f>
        <v>43827.41</v>
      </c>
      <c r="G89" s="17">
        <f>SUM(G82:G88)</f>
        <v>73500</v>
      </c>
    </row>
    <row r="90" spans="2:7" x14ac:dyDescent="0.2">
      <c r="B90" s="1"/>
      <c r="C90" s="7"/>
    </row>
    <row r="91" spans="2:7" s="13" customFormat="1" x14ac:dyDescent="0.2">
      <c r="B91" s="34" t="s">
        <v>78</v>
      </c>
      <c r="C91" s="7">
        <v>178000</v>
      </c>
      <c r="D91" s="7">
        <v>170415</v>
      </c>
      <c r="E91" s="7">
        <v>227740</v>
      </c>
      <c r="F91" s="10">
        <v>229305</v>
      </c>
      <c r="G91" s="7">
        <v>215000</v>
      </c>
    </row>
    <row r="92" spans="2:7" x14ac:dyDescent="0.2">
      <c r="B92" s="34" t="s">
        <v>79</v>
      </c>
      <c r="C92" s="7">
        <v>105000</v>
      </c>
      <c r="D92" s="7">
        <v>0</v>
      </c>
      <c r="E92" s="23">
        <v>0</v>
      </c>
      <c r="F92" s="23">
        <v>0</v>
      </c>
      <c r="G92" s="23">
        <v>25000</v>
      </c>
    </row>
    <row r="93" spans="2:7" x14ac:dyDescent="0.2">
      <c r="B93" s="34" t="s">
        <v>80</v>
      </c>
      <c r="C93" s="7">
        <v>0</v>
      </c>
      <c r="D93" s="7">
        <v>0</v>
      </c>
      <c r="E93" s="22">
        <v>65000</v>
      </c>
      <c r="F93" s="22">
        <v>18000</v>
      </c>
      <c r="G93" s="22">
        <v>2000</v>
      </c>
    </row>
    <row r="94" spans="2:7" ht="15" x14ac:dyDescent="0.25">
      <c r="B94" s="5" t="s">
        <v>81</v>
      </c>
      <c r="C94" s="17">
        <f t="shared" ref="C94:G94" si="2">SUM(C91:C93)</f>
        <v>283000</v>
      </c>
      <c r="D94" s="17">
        <f t="shared" si="2"/>
        <v>170415</v>
      </c>
      <c r="E94" s="17">
        <f t="shared" si="2"/>
        <v>292740</v>
      </c>
      <c r="F94" s="17">
        <f t="shared" si="2"/>
        <v>247305</v>
      </c>
      <c r="G94" s="17">
        <f t="shared" si="2"/>
        <v>242000</v>
      </c>
    </row>
    <row r="95" spans="2:7" x14ac:dyDescent="0.2">
      <c r="B95" s="1"/>
      <c r="C95" s="7"/>
    </row>
    <row r="96" spans="2:7" ht="15.75" thickBot="1" x14ac:dyDescent="0.3">
      <c r="B96" s="5" t="s">
        <v>82</v>
      </c>
      <c r="C96" s="19">
        <f>C68+C80+C89+C94</f>
        <v>992162.22</v>
      </c>
      <c r="D96" s="19">
        <f>D68+D80+D89+D94</f>
        <v>788547.53</v>
      </c>
      <c r="E96" s="19">
        <f>E68+E76+E80+E89+E94</f>
        <v>940296.96000000008</v>
      </c>
      <c r="F96" s="19">
        <f>F68+F76+F80+F89+F94</f>
        <v>1003883.12</v>
      </c>
      <c r="G96" s="19">
        <f>G68+G76+G80+G89+G94</f>
        <v>1067351</v>
      </c>
    </row>
    <row r="97" spans="2:7" ht="15" x14ac:dyDescent="0.25">
      <c r="B97" s="5"/>
      <c r="C97" s="18"/>
      <c r="D97" s="18"/>
    </row>
    <row r="98" spans="2:7" ht="15" x14ac:dyDescent="0.25">
      <c r="B98" s="5" t="s">
        <v>20</v>
      </c>
      <c r="C98" s="18" t="e">
        <f t="shared" ref="C98:G98" si="3">C26</f>
        <v>#REF!</v>
      </c>
      <c r="D98" s="18">
        <f t="shared" si="3"/>
        <v>887615.14999999991</v>
      </c>
      <c r="E98" s="18">
        <f t="shared" si="3"/>
        <v>929868.78</v>
      </c>
      <c r="F98" s="18">
        <f t="shared" si="3"/>
        <v>986069.55</v>
      </c>
      <c r="G98" s="18">
        <f t="shared" si="3"/>
        <v>1168000</v>
      </c>
    </row>
    <row r="99" spans="2:7" ht="15" x14ac:dyDescent="0.25">
      <c r="B99" s="5" t="s">
        <v>82</v>
      </c>
      <c r="C99" s="11">
        <f t="shared" ref="C99:G99" si="4">C96</f>
        <v>992162.22</v>
      </c>
      <c r="D99" s="11">
        <f t="shared" si="4"/>
        <v>788547.53</v>
      </c>
      <c r="E99" s="11">
        <f>E96</f>
        <v>940296.96000000008</v>
      </c>
      <c r="F99" s="11">
        <f>F96</f>
        <v>1003883.12</v>
      </c>
      <c r="G99" s="11">
        <f t="shared" si="4"/>
        <v>1067351</v>
      </c>
    </row>
    <row r="100" spans="2:7" ht="15" x14ac:dyDescent="0.25">
      <c r="B100" s="5"/>
      <c r="C100" s="11"/>
      <c r="D100" s="11"/>
    </row>
    <row r="101" spans="2:7" ht="15.75" thickBot="1" x14ac:dyDescent="0.3">
      <c r="B101" s="5" t="s">
        <v>83</v>
      </c>
      <c r="C101" s="19" t="e">
        <f t="shared" ref="C101:G101" si="5">C98-C99</f>
        <v>#REF!</v>
      </c>
      <c r="D101" s="19">
        <f t="shared" si="5"/>
        <v>99067.619999999879</v>
      </c>
      <c r="E101" s="19">
        <f>E98-E99</f>
        <v>-10428.180000000051</v>
      </c>
      <c r="F101" s="19">
        <f>F98-F99</f>
        <v>-17813.569999999949</v>
      </c>
      <c r="G101" s="19">
        <f t="shared" si="5"/>
        <v>100649</v>
      </c>
    </row>
    <row r="102" spans="2:7" ht="15" x14ac:dyDescent="0.25">
      <c r="B102" s="5"/>
      <c r="C102" s="18"/>
      <c r="D102" s="18"/>
      <c r="E102" s="18"/>
      <c r="F102" s="18"/>
      <c r="G102" s="18"/>
    </row>
    <row r="103" spans="2:7" x14ac:dyDescent="0.2">
      <c r="B103" s="5"/>
    </row>
    <row r="104" spans="2:7" ht="15" x14ac:dyDescent="0.25">
      <c r="B104" s="5" t="s">
        <v>84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</row>
    <row r="105" spans="2:7" x14ac:dyDescent="0.2">
      <c r="B105" s="1"/>
      <c r="C105" s="6"/>
    </row>
    <row r="106" spans="2:7" ht="15" x14ac:dyDescent="0.25">
      <c r="B106" s="5" t="s">
        <v>85</v>
      </c>
      <c r="C106" s="11">
        <v>4874.32</v>
      </c>
      <c r="D106" s="11">
        <v>-10323.98</v>
      </c>
      <c r="E106" s="28">
        <f>E101</f>
        <v>-10428.180000000051</v>
      </c>
      <c r="F106" s="11">
        <f>F101</f>
        <v>-17813.569999999949</v>
      </c>
      <c r="G106" s="11">
        <f>G101</f>
        <v>100649</v>
      </c>
    </row>
    <row r="107" spans="2:7" ht="15" x14ac:dyDescent="0.25">
      <c r="C107" s="6"/>
      <c r="E107" s="11"/>
      <c r="F107" s="11"/>
      <c r="G107" s="11"/>
    </row>
    <row r="108" spans="2:7" ht="15" x14ac:dyDescent="0.25">
      <c r="B108" s="12" t="s">
        <v>86</v>
      </c>
      <c r="C108" s="11">
        <v>302000</v>
      </c>
      <c r="D108" s="11">
        <v>302000</v>
      </c>
      <c r="E108" s="11">
        <v>300000</v>
      </c>
      <c r="F108" s="11">
        <v>300000</v>
      </c>
      <c r="G108" s="11">
        <v>300000</v>
      </c>
    </row>
    <row r="109" spans="2:7" ht="15" x14ac:dyDescent="0.25">
      <c r="B109" s="12"/>
      <c r="C109" s="11"/>
      <c r="D109" s="11"/>
      <c r="E109" s="11"/>
      <c r="F109" s="11"/>
      <c r="G109" s="11"/>
    </row>
    <row r="110" spans="2:7" ht="15" x14ac:dyDescent="0.25">
      <c r="B110" s="12" t="s">
        <v>87</v>
      </c>
      <c r="C110" s="11">
        <v>34154.589999999997</v>
      </c>
      <c r="D110" s="11">
        <f>C110+D105</f>
        <v>34154.589999999997</v>
      </c>
      <c r="E110" s="11">
        <v>14861</v>
      </c>
      <c r="F110" s="11">
        <f>E110+F106</f>
        <v>-2952.5699999999488</v>
      </c>
      <c r="G110" s="11">
        <f>F110+G106</f>
        <v>97696.430000000051</v>
      </c>
    </row>
    <row r="111" spans="2:7" ht="15" x14ac:dyDescent="0.25">
      <c r="C111" s="6"/>
      <c r="E111" s="11"/>
      <c r="F111" s="11"/>
      <c r="G111" s="11"/>
    </row>
    <row r="112" spans="2:7" ht="15" x14ac:dyDescent="0.25">
      <c r="C112" s="6"/>
      <c r="E112" s="11"/>
      <c r="F112" s="11"/>
      <c r="G112" s="11"/>
    </row>
    <row r="113" spans="2:7" ht="15" x14ac:dyDescent="0.25">
      <c r="E113" s="11"/>
      <c r="F113" s="11"/>
      <c r="G113" s="11"/>
    </row>
    <row r="114" spans="2:7" ht="15" x14ac:dyDescent="0.25">
      <c r="B114" s="31"/>
      <c r="E114" s="11"/>
      <c r="F114" s="11"/>
      <c r="G114" s="11"/>
    </row>
    <row r="115" spans="2:7" ht="15" x14ac:dyDescent="0.25">
      <c r="E115" s="11"/>
      <c r="F115" s="11"/>
      <c r="G115" s="11"/>
    </row>
    <row r="116" spans="2:7" ht="15" x14ac:dyDescent="0.25">
      <c r="E116" s="11"/>
      <c r="F116" s="11"/>
      <c r="G116" s="11"/>
    </row>
    <row r="117" spans="2:7" ht="15" x14ac:dyDescent="0.25">
      <c r="B117" s="12"/>
      <c r="E117" s="11"/>
      <c r="F117" s="11"/>
      <c r="G117" s="11"/>
    </row>
    <row r="118" spans="2:7" ht="15" x14ac:dyDescent="0.25">
      <c r="B118" s="12"/>
      <c r="E118" s="11"/>
      <c r="F118" s="11"/>
      <c r="G118" s="11"/>
    </row>
    <row r="119" spans="2:7" ht="15" x14ac:dyDescent="0.25">
      <c r="B119" s="12"/>
      <c r="E119" s="11"/>
      <c r="F119" s="11"/>
      <c r="G119" s="11"/>
    </row>
    <row r="120" spans="2:7" x14ac:dyDescent="0.2">
      <c r="B120" s="12"/>
    </row>
    <row r="121" spans="2:7" x14ac:dyDescent="0.2">
      <c r="B121" s="12"/>
    </row>
    <row r="122" spans="2:7" x14ac:dyDescent="0.2">
      <c r="B122" s="12"/>
    </row>
    <row r="123" spans="2:7" x14ac:dyDescent="0.2">
      <c r="B123" s="12"/>
    </row>
    <row r="124" spans="2:7" x14ac:dyDescent="0.2">
      <c r="B124" s="12"/>
    </row>
    <row r="125" spans="2:7" x14ac:dyDescent="0.2">
      <c r="B125" s="12"/>
    </row>
    <row r="126" spans="2:7" x14ac:dyDescent="0.2">
      <c r="B126" s="12"/>
    </row>
    <row r="127" spans="2:7" x14ac:dyDescent="0.2">
      <c r="B127" s="12"/>
    </row>
    <row r="128" spans="2:7" x14ac:dyDescent="0.2">
      <c r="B128" s="12"/>
    </row>
    <row r="129" spans="2:4" x14ac:dyDescent="0.2">
      <c r="B129" s="12"/>
    </row>
    <row r="131" spans="2:4" x14ac:dyDescent="0.2">
      <c r="B131" s="12"/>
    </row>
    <row r="132" spans="2:4" x14ac:dyDescent="0.2">
      <c r="B132" s="12"/>
      <c r="C132" s="12"/>
      <c r="D132" s="12"/>
    </row>
    <row r="133" spans="2:4" x14ac:dyDescent="0.2">
      <c r="D133" s="15"/>
    </row>
    <row r="134" spans="2:4" x14ac:dyDescent="0.2">
      <c r="D134" s="15"/>
    </row>
    <row r="135" spans="2:4" x14ac:dyDescent="0.2">
      <c r="D135" s="38"/>
    </row>
    <row r="136" spans="2:4" x14ac:dyDescent="0.2">
      <c r="B136" s="37"/>
      <c r="D136" s="16"/>
    </row>
    <row r="137" spans="2:4" x14ac:dyDescent="0.2">
      <c r="C137" s="37"/>
      <c r="D137" s="16"/>
    </row>
    <row r="138" spans="2:4" x14ac:dyDescent="0.2">
      <c r="C138" s="37"/>
      <c r="D138" s="16"/>
    </row>
    <row r="139" spans="2:4" x14ac:dyDescent="0.2">
      <c r="C139" s="37"/>
      <c r="D139" s="16"/>
    </row>
    <row r="140" spans="2:4" x14ac:dyDescent="0.2">
      <c r="B140" s="37"/>
      <c r="C140" s="37"/>
      <c r="D140" s="16"/>
    </row>
    <row r="141" spans="2:4" x14ac:dyDescent="0.2">
      <c r="B141" s="37"/>
      <c r="C141" s="37"/>
      <c r="D141" s="16"/>
    </row>
    <row r="142" spans="2:4" x14ac:dyDescent="0.2">
      <c r="B142" s="37"/>
      <c r="C142" s="37"/>
      <c r="D142" s="16"/>
    </row>
    <row r="143" spans="2:4" x14ac:dyDescent="0.2">
      <c r="B143" s="37"/>
      <c r="D143" s="16"/>
    </row>
    <row r="144" spans="2:4" x14ac:dyDescent="0.2">
      <c r="B144" s="12"/>
      <c r="D144" s="16"/>
    </row>
    <row r="145" spans="2:4" x14ac:dyDescent="0.2">
      <c r="B145" s="12"/>
    </row>
    <row r="150" spans="2:4" x14ac:dyDescent="0.2">
      <c r="B150" s="12"/>
      <c r="C150" s="12"/>
      <c r="D150" s="12"/>
    </row>
    <row r="153" spans="2:4" x14ac:dyDescent="0.2">
      <c r="D153" s="37"/>
    </row>
    <row r="159" spans="2:4" x14ac:dyDescent="0.2">
      <c r="B159" s="37"/>
    </row>
    <row r="160" spans="2:4" x14ac:dyDescent="0.2">
      <c r="B160" s="37"/>
    </row>
    <row r="161" spans="2:4" x14ac:dyDescent="0.2">
      <c r="B161" s="37"/>
    </row>
    <row r="162" spans="2:4" x14ac:dyDescent="0.2">
      <c r="B162" s="37"/>
    </row>
    <row r="163" spans="2:4" x14ac:dyDescent="0.2">
      <c r="B163" s="12"/>
    </row>
    <row r="166" spans="2:4" x14ac:dyDescent="0.2">
      <c r="B166" s="12"/>
    </row>
    <row r="167" spans="2:4" x14ac:dyDescent="0.2">
      <c r="B167" s="12"/>
    </row>
    <row r="171" spans="2:4" x14ac:dyDescent="0.2">
      <c r="B171" s="12"/>
    </row>
    <row r="175" spans="2:4" x14ac:dyDescent="0.2">
      <c r="B175" s="12"/>
    </row>
    <row r="176" spans="2:4" x14ac:dyDescent="0.2">
      <c r="B176" s="12"/>
      <c r="C176" s="12"/>
      <c r="D176" s="12"/>
    </row>
    <row r="177" spans="2:4" x14ac:dyDescent="0.2">
      <c r="D177" s="15"/>
    </row>
    <row r="178" spans="2:4" x14ac:dyDescent="0.2">
      <c r="D178" s="15"/>
    </row>
    <row r="179" spans="2:4" x14ac:dyDescent="0.2">
      <c r="D179" s="38"/>
    </row>
    <row r="180" spans="2:4" x14ac:dyDescent="0.2">
      <c r="B180" s="37"/>
      <c r="D180" s="16"/>
    </row>
    <row r="181" spans="2:4" x14ac:dyDescent="0.2">
      <c r="C181" s="37"/>
      <c r="D181" s="16"/>
    </row>
    <row r="182" spans="2:4" x14ac:dyDescent="0.2">
      <c r="C182" s="37"/>
      <c r="D182" s="16"/>
    </row>
    <row r="183" spans="2:4" x14ac:dyDescent="0.2">
      <c r="C183" s="37"/>
      <c r="D183" s="16"/>
    </row>
    <row r="184" spans="2:4" x14ac:dyDescent="0.2">
      <c r="B184" s="37"/>
      <c r="C184" s="37"/>
      <c r="D184" s="16"/>
    </row>
    <row r="185" spans="2:4" x14ac:dyDescent="0.2">
      <c r="B185" s="37"/>
      <c r="C185" s="37"/>
      <c r="D185" s="16"/>
    </row>
    <row r="186" spans="2:4" x14ac:dyDescent="0.2">
      <c r="B186" s="37"/>
      <c r="C186" s="37"/>
      <c r="D186" s="16"/>
    </row>
    <row r="187" spans="2:4" x14ac:dyDescent="0.2">
      <c r="B187" s="37"/>
      <c r="D187" s="16"/>
    </row>
    <row r="188" spans="2:4" x14ac:dyDescent="0.2">
      <c r="B188" s="12"/>
      <c r="D188" s="16"/>
    </row>
    <row r="189" spans="2:4" x14ac:dyDescent="0.2">
      <c r="B189" s="12"/>
    </row>
    <row r="194" spans="2:4" x14ac:dyDescent="0.2">
      <c r="B194" s="12"/>
      <c r="C194" s="12"/>
      <c r="D194" s="12"/>
    </row>
    <row r="197" spans="2:4" x14ac:dyDescent="0.2">
      <c r="D197" s="37"/>
    </row>
    <row r="203" spans="2:4" x14ac:dyDescent="0.2">
      <c r="B203" s="37"/>
    </row>
    <row r="204" spans="2:4" x14ac:dyDescent="0.2">
      <c r="B204" s="37"/>
    </row>
    <row r="205" spans="2:4" x14ac:dyDescent="0.2">
      <c r="B205" s="37"/>
    </row>
    <row r="206" spans="2:4" x14ac:dyDescent="0.2">
      <c r="B206" s="37"/>
    </row>
    <row r="207" spans="2:4" x14ac:dyDescent="0.2">
      <c r="B207" s="12"/>
    </row>
    <row r="210" spans="2:2" x14ac:dyDescent="0.2">
      <c r="B210" s="12"/>
    </row>
    <row r="211" spans="2:2" x14ac:dyDescent="0.2">
      <c r="B211" s="12"/>
    </row>
    <row r="215" spans="2:2" x14ac:dyDescent="0.2">
      <c r="B215" s="12"/>
    </row>
  </sheetData>
  <phoneticPr fontId="0" type="noConversion"/>
  <pageMargins left="0.7" right="0.7" top="0.25" bottom="0.25" header="0.3" footer="0.3"/>
  <pageSetup scale="85" orientation="landscape" r:id="rId1"/>
  <headerFooter alignWithMargins="0">
    <oddHeader>&amp;C&amp;"Arial,Bold"&amp;12 2016/17 BUDGET&amp;R&amp;D</oddHeader>
  </headerFooter>
  <rowBreaks count="3" manualBreakCount="3">
    <brk id="27" max="16383" man="1"/>
    <brk id="76" max="16383" man="1"/>
    <brk id="11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CE1F3272EAAD4A8925A880A34C2122" ma:contentTypeVersion="4" ma:contentTypeDescription="Create a new document." ma:contentTypeScope="" ma:versionID="bf4782f3914ece57adfba45a53320a8f">
  <xsd:schema xmlns:xsd="http://www.w3.org/2001/XMLSchema" xmlns:xs="http://www.w3.org/2001/XMLSchema" xmlns:p="http://schemas.microsoft.com/office/2006/metadata/properties" xmlns:ns2="7af14038-60c9-4558-88d3-467c25e52593" targetNamespace="http://schemas.microsoft.com/office/2006/metadata/properties" ma:root="true" ma:fieldsID="464dc2c52c8411a23d0b99433b7ad61a" ns2:_="">
    <xsd:import namespace="7af14038-60c9-4558-88d3-467c25e5259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14038-60c9-4558-88d3-467c25e525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F6428E-11FD-437B-AAF1-CBB909C8937E}">
  <ds:schemaRefs>
    <ds:schemaRef ds:uri="7af14038-60c9-4558-88d3-467c25e52593"/>
    <ds:schemaRef ds:uri="http://www.w3.org/XML/1998/namespace"/>
    <ds:schemaRef ds:uri="http://schemas.openxmlformats.org/package/2006/metadata/core-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E02104C-4FEC-4897-A8D7-80C47CB0A7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982157-031F-453F-8D24-5ECEB48CD9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f14038-60c9-4558-88d3-467c25e525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YTD Budget</vt:lpstr>
      <vt:lpstr>Sheet1</vt:lpstr>
      <vt:lpstr>'YTD Budget'!Print_Titles</vt:lpstr>
    </vt:vector>
  </TitlesOfParts>
  <Manager/>
  <Company>Raising The Roof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Gibson, Arundel</cp:lastModifiedBy>
  <cp:revision/>
  <cp:lastPrinted>2016-11-23T14:57:56Z</cp:lastPrinted>
  <dcterms:created xsi:type="dcterms:W3CDTF">2003-11-07T21:30:04Z</dcterms:created>
  <dcterms:modified xsi:type="dcterms:W3CDTF">2016-12-02T19:26:27Z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0x010100F9CE1F3272EAAD4A8925A880A34C2122</vt:lpwstr>
  </property>
</Properties>
</file>