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15"/>
  <workbookPr defaultThemeVersion="124226"/>
  <bookViews>
    <workbookView xWindow="480" yWindow="45" windowWidth="22995" windowHeight="10035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T21" i="1" l="1"/>
  <c r="T19" i="1"/>
  <c r="Q19" i="1"/>
  <c r="Q22" i="1"/>
  <c r="Q12" i="1"/>
  <c r="S43" i="1"/>
  <c r="Q14" i="1"/>
  <c r="T23" i="1"/>
  <c r="T22" i="1"/>
  <c r="T14" i="1"/>
  <c r="T13" i="1"/>
  <c r="T12" i="1"/>
  <c r="T11" i="1"/>
  <c r="Q23" i="1"/>
  <c r="Q21" i="1"/>
  <c r="Q11" i="1"/>
  <c r="Q13" i="1"/>
  <c r="Q28" i="1"/>
  <c r="K48" i="1"/>
  <c r="J48" i="1"/>
  <c r="I48" i="1"/>
  <c r="G48" i="1"/>
  <c r="F48" i="1"/>
  <c r="E48" i="1"/>
  <c r="D48" i="1"/>
  <c r="C48" i="1"/>
  <c r="K41" i="1"/>
  <c r="K27" i="1"/>
  <c r="K44" i="1"/>
  <c r="K49" i="1"/>
  <c r="J41" i="1"/>
  <c r="I41" i="1"/>
  <c r="G41" i="1"/>
  <c r="F41" i="1"/>
  <c r="F27" i="1"/>
  <c r="F44" i="1"/>
  <c r="F49" i="1"/>
  <c r="E41" i="1"/>
  <c r="D41" i="1"/>
  <c r="C41" i="1"/>
  <c r="C35" i="1"/>
  <c r="C44" i="1"/>
  <c r="C49" i="1"/>
  <c r="J27" i="1"/>
  <c r="G27" i="1"/>
  <c r="G44" i="1"/>
  <c r="G49" i="1"/>
  <c r="E27" i="1"/>
  <c r="D27" i="1"/>
  <c r="D44" i="1"/>
  <c r="D49" i="1"/>
  <c r="T28" i="1"/>
  <c r="T33" i="1"/>
  <c r="I8" i="1"/>
  <c r="I27" i="1"/>
  <c r="I44" i="1"/>
  <c r="I49" i="1"/>
  <c r="I51" i="1"/>
  <c r="I54" i="1"/>
  <c r="C51" i="1"/>
  <c r="G51" i="1"/>
  <c r="G54" i="1"/>
  <c r="E44" i="1"/>
  <c r="E49" i="1"/>
  <c r="E51" i="1"/>
  <c r="E54" i="1"/>
  <c r="J44" i="1"/>
  <c r="J49" i="1"/>
  <c r="J51" i="1"/>
  <c r="J54" i="1"/>
  <c r="D51" i="1"/>
  <c r="D54" i="1"/>
  <c r="F51" i="1"/>
  <c r="F54" i="1"/>
  <c r="K51" i="1"/>
  <c r="K54" i="1"/>
  <c r="T30" i="1"/>
  <c r="T32" i="1"/>
  <c r="T36" i="1"/>
  <c r="T37" i="1"/>
  <c r="T34" i="1"/>
</calcChain>
</file>

<file path=xl/sharedStrings.xml><?xml version="1.0" encoding="utf-8"?>
<sst xmlns="http://schemas.openxmlformats.org/spreadsheetml/2006/main" count="92" uniqueCount="81">
  <si>
    <t>$10 T $20 M</t>
  </si>
  <si>
    <t>$10 T $15 M</t>
  </si>
  <si>
    <t>Prel Budget</t>
  </si>
  <si>
    <t>Actual</t>
  </si>
  <si>
    <t xml:space="preserve"> Budget</t>
  </si>
  <si>
    <t>COSTS</t>
  </si>
  <si>
    <t>Jul/12- June/13</t>
  </si>
  <si>
    <t>Jul/12-Jun/13</t>
  </si>
  <si>
    <t>Jul/13-Jun/14</t>
  </si>
  <si>
    <t>Jul/14-Apr/15</t>
  </si>
  <si>
    <t>2014 /2015</t>
  </si>
  <si>
    <t>2015 /2016</t>
  </si>
  <si>
    <t>Mittens</t>
  </si>
  <si>
    <t>Premium Toque w/ pom pom</t>
  </si>
  <si>
    <t>Regular toque</t>
  </si>
  <si>
    <t>Mints</t>
  </si>
  <si>
    <t>REVENUE</t>
  </si>
  <si>
    <t>cost/item w/ logo 10-20K</t>
  </si>
  <si>
    <t xml:space="preserve">   Toque Sales Revenue</t>
  </si>
  <si>
    <t>cost/item w/ logo 20-30K</t>
  </si>
  <si>
    <t>cost/item w/ 2 logos 10-20K</t>
  </si>
  <si>
    <t>ADMIN AND OTHER EXPENSES</t>
  </si>
  <si>
    <t>cost/item red &amp; white checkerboard</t>
  </si>
  <si>
    <t>Product Manufacturing</t>
  </si>
  <si>
    <t xml:space="preserve">Toque Mfg Shipping </t>
  </si>
  <si>
    <t>Toque PSA</t>
  </si>
  <si>
    <t>Scenario</t>
  </si>
  <si>
    <t>Courier</t>
  </si>
  <si>
    <t>Intact mittens</t>
  </si>
  <si>
    <t>Postage</t>
  </si>
  <si>
    <t>Intact regular toque</t>
  </si>
  <si>
    <t>Office Expenses/Stationery</t>
  </si>
  <si>
    <t>PDS mittens</t>
  </si>
  <si>
    <t>Travel/Accommodation</t>
  </si>
  <si>
    <t>PDS regular toque</t>
  </si>
  <si>
    <t>Teleconference Calls</t>
  </si>
  <si>
    <t>PDS premium toque</t>
  </si>
  <si>
    <t>Volunteer expenses</t>
  </si>
  <si>
    <t>Youth Homelessness Campaign</t>
  </si>
  <si>
    <t>Annual Report Expenses</t>
  </si>
  <si>
    <t>Partnership development</t>
  </si>
  <si>
    <t>Campus Living reg toque</t>
  </si>
  <si>
    <t>Marketing /Printing/Comm Materials</t>
  </si>
  <si>
    <t>Media Materials/Monitoring</t>
  </si>
  <si>
    <t>Partner Agency &amp; website mittens</t>
  </si>
  <si>
    <t>Signs/displays</t>
  </si>
  <si>
    <t>Partner Agency &amp; website premium toque</t>
  </si>
  <si>
    <t>Bank Charges</t>
  </si>
  <si>
    <t>Partner Agency &amp; website reg toque</t>
  </si>
  <si>
    <t>Contract Halifax</t>
  </si>
  <si>
    <t>Contract Quebec</t>
  </si>
  <si>
    <t>Website - GiftTool</t>
  </si>
  <si>
    <t xml:space="preserve">   Total Admin and Other</t>
  </si>
  <si>
    <t>Total Manufacturing Cost</t>
  </si>
  <si>
    <t>Total Rev</t>
  </si>
  <si>
    <t>SALARIES AND BENEFITS</t>
  </si>
  <si>
    <t>Executive Director - 10%</t>
  </si>
  <si>
    <t>Less Total Expenses</t>
  </si>
  <si>
    <t>Director of National Campaigns - 50%</t>
  </si>
  <si>
    <t>Manager, Projects and Finance - 30%</t>
  </si>
  <si>
    <t>Net Profit</t>
  </si>
  <si>
    <t>Development Coordinator</t>
  </si>
  <si>
    <t>50% of gross to Pas</t>
  </si>
  <si>
    <t>Marketing &amp; Communications Coordinator</t>
  </si>
  <si>
    <t>50% of gross to RtR less expenses</t>
  </si>
  <si>
    <t xml:space="preserve">   Total Salaries and Benefits</t>
  </si>
  <si>
    <t>80% of net</t>
  </si>
  <si>
    <t>PURCHASED SERVICES</t>
  </si>
  <si>
    <t>20% of net</t>
  </si>
  <si>
    <t>Creative</t>
  </si>
  <si>
    <t>Communications</t>
  </si>
  <si>
    <t>French Translations</t>
  </si>
  <si>
    <t xml:space="preserve">   Total Purchased Services</t>
  </si>
  <si>
    <t>TOTAL EXPENSES</t>
  </si>
  <si>
    <t>TOTAL REVENUE</t>
  </si>
  <si>
    <t>NET REVENUE</t>
  </si>
  <si>
    <t>11250 toques</t>
  </si>
  <si>
    <t>22500 toques</t>
  </si>
  <si>
    <t>11250 mitts</t>
  </si>
  <si>
    <t>15000 mitts</t>
  </si>
  <si>
    <t>20,000 toques/socks in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</si>
</sst>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.0_);[Red]\(&quot;$&quot;#,##0.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" fontId="2" fillId="0" borderId="0" xfId="0" applyNumberFormat="1" applyFont="1"/>
    <xf numFmtId="0" fontId="3" fillId="0" borderId="0" xfId="0" applyFont="1"/>
    <xf numFmtId="0" fontId="4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center"/>
    </xf>
    <xf numFmtId="4" fontId="4" fillId="2" borderId="0" xfId="0" applyNumberFormat="1" applyFont="1" applyFill="1" applyAlignment="1">
      <alignment horizontal="center"/>
    </xf>
    <xf numFmtId="0" fontId="0" fillId="3" borderId="0" xfId="0" applyFill="1"/>
    <xf numFmtId="0" fontId="0" fillId="2" borderId="0" xfId="0" applyFill="1"/>
    <xf numFmtId="17" fontId="4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/>
    <xf numFmtId="4" fontId="5" fillId="0" borderId="1" xfId="0" applyNumberFormat="1" applyFont="1" applyBorder="1"/>
    <xf numFmtId="0" fontId="4" fillId="3" borderId="0" xfId="0" applyFont="1" applyFill="1"/>
    <xf numFmtId="4" fontId="5" fillId="0" borderId="0" xfId="0" applyNumberFormat="1" applyFont="1" applyBorder="1"/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" fontId="2" fillId="0" borderId="0" xfId="0" applyNumberFormat="1" applyFont="1" applyFill="1"/>
    <xf numFmtId="4" fontId="5" fillId="0" borderId="0" xfId="0" applyNumberFormat="1" applyFont="1"/>
    <xf numFmtId="0" fontId="4" fillId="0" borderId="0" xfId="0" applyNumberFormat="1" applyFont="1" applyAlignment="1"/>
    <xf numFmtId="4" fontId="5" fillId="0" borderId="2" xfId="0" applyNumberFormat="1" applyFont="1" applyBorder="1"/>
    <xf numFmtId="9" fontId="4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8" fontId="0" fillId="0" borderId="0" xfId="0" applyNumberFormat="1"/>
    <xf numFmtId="3" fontId="0" fillId="0" borderId="0" xfId="0" applyNumberFormat="1"/>
    <xf numFmtId="0" fontId="4" fillId="0" borderId="0" xfId="0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8" fontId="0" fillId="4" borderId="0" xfId="0" applyNumberFormat="1" applyFill="1"/>
    <xf numFmtId="164" fontId="0" fillId="4" borderId="0" xfId="0" applyNumberFormat="1" applyFill="1"/>
    <xf numFmtId="0" fontId="1" fillId="4" borderId="0" xfId="0" applyFont="1" applyFill="1" applyAlignment="1">
      <alignment wrapText="1"/>
    </xf>
    <xf numFmtId="0" fontId="1" fillId="4" borderId="0" xfId="0" applyFont="1" applyFill="1"/>
    <xf numFmtId="8" fontId="1" fillId="4" borderId="0" xfId="0" applyNumberFormat="1" applyFont="1" applyFill="1"/>
    <xf numFmtId="3" fontId="0" fillId="4" borderId="0" xfId="0" applyNumberFormat="1" applyFill="1"/>
    <xf numFmtId="0" fontId="0" fillId="5" borderId="0" xfId="0" applyFill="1"/>
    <xf numFmtId="6" fontId="0" fillId="5" borderId="0" xfId="0" applyNumberFormat="1" applyFill="1"/>
    <xf numFmtId="0" fontId="1" fillId="5" borderId="0" xfId="0" applyFont="1" applyFill="1"/>
    <xf numFmtId="6" fontId="1" fillId="5" borderId="0" xfId="0" applyNumberFormat="1" applyFont="1" applyFill="1"/>
    <xf numFmtId="4" fontId="2" fillId="4" borderId="0" xfId="0" applyNumberFormat="1" applyFont="1" applyFill="1"/>
    <xf numFmtId="4" fontId="5" fillId="7" borderId="2" xfId="0" applyNumberFormat="1" applyFont="1" applyFill="1" applyBorder="1"/>
    <xf numFmtId="0" fontId="0" fillId="7" borderId="0" xfId="0" applyFill="1"/>
    <xf numFmtId="164" fontId="0" fillId="7" borderId="0" xfId="0" applyNumberFormat="1" applyFill="1"/>
    <xf numFmtId="0" fontId="0" fillId="6" borderId="0" xfId="0" applyFill="1"/>
    <xf numFmtId="8" fontId="0" fillId="6" borderId="0" xfId="0" applyNumberFormat="1" applyFill="1"/>
    <xf numFmtId="0" fontId="0" fillId="0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6"/>
  <sheetViews>
    <sheetView tabSelected="1" topLeftCell="B4" workbookViewId="0" xr3:uid="{AEA406A1-0E4B-5B11-9CD5-51D6E497D94C}">
      <selection activeCell="Q31" sqref="Q31"/>
    </sheetView>
  </sheetViews>
  <sheetFormatPr defaultRowHeight="15"/>
  <cols>
    <col min="1" max="1" width="9.140625" hidden="1" customWidth="1"/>
    <col min="2" max="2" width="29.7109375" customWidth="1"/>
    <col min="3" max="3" width="13.140625" hidden="1" customWidth="1"/>
    <col min="4" max="6" width="14.5703125" customWidth="1"/>
    <col min="7" max="7" width="17.85546875" style="1" hidden="1" customWidth="1"/>
    <col min="8" max="8" width="1.85546875" customWidth="1"/>
    <col min="9" max="9" width="13.5703125" customWidth="1"/>
    <col min="10" max="11" width="13.5703125" hidden="1" customWidth="1"/>
    <col min="13" max="13" width="0" hidden="1" customWidth="1"/>
    <col min="14" max="14" width="20.28515625" style="22" hidden="1" customWidth="1"/>
    <col min="15" max="15" width="26.140625" customWidth="1"/>
    <col min="16" max="17" width="11.85546875" bestFit="1" customWidth="1"/>
    <col min="18" max="18" width="7.7109375" bestFit="1" customWidth="1"/>
    <col min="19" max="19" width="18.5703125" bestFit="1" customWidth="1"/>
    <col min="20" max="20" width="11.85546875" bestFit="1" customWidth="1"/>
    <col min="257" max="257" width="0" hidden="1" customWidth="1"/>
    <col min="258" max="258" width="29.7109375" customWidth="1"/>
    <col min="259" max="259" width="0" hidden="1" customWidth="1"/>
    <col min="260" max="262" width="14.5703125" customWidth="1"/>
    <col min="263" max="263" width="17.85546875" customWidth="1"/>
    <col min="264" max="264" width="1.85546875" customWidth="1"/>
    <col min="265" max="267" width="13.5703125" customWidth="1"/>
    <col min="513" max="513" width="0" hidden="1" customWidth="1"/>
    <col min="514" max="514" width="29.7109375" customWidth="1"/>
    <col min="515" max="515" width="0" hidden="1" customWidth="1"/>
    <col min="516" max="518" width="14.5703125" customWidth="1"/>
    <col min="519" max="519" width="17.85546875" customWidth="1"/>
    <col min="520" max="520" width="1.85546875" customWidth="1"/>
    <col min="521" max="523" width="13.5703125" customWidth="1"/>
    <col min="769" max="769" width="0" hidden="1" customWidth="1"/>
    <col min="770" max="770" width="29.7109375" customWidth="1"/>
    <col min="771" max="771" width="0" hidden="1" customWidth="1"/>
    <col min="772" max="774" width="14.5703125" customWidth="1"/>
    <col min="775" max="775" width="17.85546875" customWidth="1"/>
    <col min="776" max="776" width="1.85546875" customWidth="1"/>
    <col min="777" max="779" width="13.5703125" customWidth="1"/>
    <col min="1025" max="1025" width="0" hidden="1" customWidth="1"/>
    <col min="1026" max="1026" width="29.7109375" customWidth="1"/>
    <col min="1027" max="1027" width="0" hidden="1" customWidth="1"/>
    <col min="1028" max="1030" width="14.5703125" customWidth="1"/>
    <col min="1031" max="1031" width="17.85546875" customWidth="1"/>
    <col min="1032" max="1032" width="1.85546875" customWidth="1"/>
    <col min="1033" max="1035" width="13.5703125" customWidth="1"/>
    <col min="1281" max="1281" width="0" hidden="1" customWidth="1"/>
    <col min="1282" max="1282" width="29.7109375" customWidth="1"/>
    <col min="1283" max="1283" width="0" hidden="1" customWidth="1"/>
    <col min="1284" max="1286" width="14.5703125" customWidth="1"/>
    <col min="1287" max="1287" width="17.85546875" customWidth="1"/>
    <col min="1288" max="1288" width="1.85546875" customWidth="1"/>
    <col min="1289" max="1291" width="13.5703125" customWidth="1"/>
    <col min="1537" max="1537" width="0" hidden="1" customWidth="1"/>
    <col min="1538" max="1538" width="29.7109375" customWidth="1"/>
    <col min="1539" max="1539" width="0" hidden="1" customWidth="1"/>
    <col min="1540" max="1542" width="14.5703125" customWidth="1"/>
    <col min="1543" max="1543" width="17.85546875" customWidth="1"/>
    <col min="1544" max="1544" width="1.85546875" customWidth="1"/>
    <col min="1545" max="1547" width="13.5703125" customWidth="1"/>
    <col min="1793" max="1793" width="0" hidden="1" customWidth="1"/>
    <col min="1794" max="1794" width="29.7109375" customWidth="1"/>
    <col min="1795" max="1795" width="0" hidden="1" customWidth="1"/>
    <col min="1796" max="1798" width="14.5703125" customWidth="1"/>
    <col min="1799" max="1799" width="17.85546875" customWidth="1"/>
    <col min="1800" max="1800" width="1.85546875" customWidth="1"/>
    <col min="1801" max="1803" width="13.5703125" customWidth="1"/>
    <col min="2049" max="2049" width="0" hidden="1" customWidth="1"/>
    <col min="2050" max="2050" width="29.7109375" customWidth="1"/>
    <col min="2051" max="2051" width="0" hidden="1" customWidth="1"/>
    <col min="2052" max="2054" width="14.5703125" customWidth="1"/>
    <col min="2055" max="2055" width="17.85546875" customWidth="1"/>
    <col min="2056" max="2056" width="1.85546875" customWidth="1"/>
    <col min="2057" max="2059" width="13.5703125" customWidth="1"/>
    <col min="2305" max="2305" width="0" hidden="1" customWidth="1"/>
    <col min="2306" max="2306" width="29.7109375" customWidth="1"/>
    <col min="2307" max="2307" width="0" hidden="1" customWidth="1"/>
    <col min="2308" max="2310" width="14.5703125" customWidth="1"/>
    <col min="2311" max="2311" width="17.85546875" customWidth="1"/>
    <col min="2312" max="2312" width="1.85546875" customWidth="1"/>
    <col min="2313" max="2315" width="13.5703125" customWidth="1"/>
    <col min="2561" max="2561" width="0" hidden="1" customWidth="1"/>
    <col min="2562" max="2562" width="29.7109375" customWidth="1"/>
    <col min="2563" max="2563" width="0" hidden="1" customWidth="1"/>
    <col min="2564" max="2566" width="14.5703125" customWidth="1"/>
    <col min="2567" max="2567" width="17.85546875" customWidth="1"/>
    <col min="2568" max="2568" width="1.85546875" customWidth="1"/>
    <col min="2569" max="2571" width="13.5703125" customWidth="1"/>
    <col min="2817" max="2817" width="0" hidden="1" customWidth="1"/>
    <col min="2818" max="2818" width="29.7109375" customWidth="1"/>
    <col min="2819" max="2819" width="0" hidden="1" customWidth="1"/>
    <col min="2820" max="2822" width="14.5703125" customWidth="1"/>
    <col min="2823" max="2823" width="17.85546875" customWidth="1"/>
    <col min="2824" max="2824" width="1.85546875" customWidth="1"/>
    <col min="2825" max="2827" width="13.5703125" customWidth="1"/>
    <col min="3073" max="3073" width="0" hidden="1" customWidth="1"/>
    <col min="3074" max="3074" width="29.7109375" customWidth="1"/>
    <col min="3075" max="3075" width="0" hidden="1" customWidth="1"/>
    <col min="3076" max="3078" width="14.5703125" customWidth="1"/>
    <col min="3079" max="3079" width="17.85546875" customWidth="1"/>
    <col min="3080" max="3080" width="1.85546875" customWidth="1"/>
    <col min="3081" max="3083" width="13.5703125" customWidth="1"/>
    <col min="3329" max="3329" width="0" hidden="1" customWidth="1"/>
    <col min="3330" max="3330" width="29.7109375" customWidth="1"/>
    <col min="3331" max="3331" width="0" hidden="1" customWidth="1"/>
    <col min="3332" max="3334" width="14.5703125" customWidth="1"/>
    <col min="3335" max="3335" width="17.85546875" customWidth="1"/>
    <col min="3336" max="3336" width="1.85546875" customWidth="1"/>
    <col min="3337" max="3339" width="13.5703125" customWidth="1"/>
    <col min="3585" max="3585" width="0" hidden="1" customWidth="1"/>
    <col min="3586" max="3586" width="29.7109375" customWidth="1"/>
    <col min="3587" max="3587" width="0" hidden="1" customWidth="1"/>
    <col min="3588" max="3590" width="14.5703125" customWidth="1"/>
    <col min="3591" max="3591" width="17.85546875" customWidth="1"/>
    <col min="3592" max="3592" width="1.85546875" customWidth="1"/>
    <col min="3593" max="3595" width="13.5703125" customWidth="1"/>
    <col min="3841" max="3841" width="0" hidden="1" customWidth="1"/>
    <col min="3842" max="3842" width="29.7109375" customWidth="1"/>
    <col min="3843" max="3843" width="0" hidden="1" customWidth="1"/>
    <col min="3844" max="3846" width="14.5703125" customWidth="1"/>
    <col min="3847" max="3847" width="17.85546875" customWidth="1"/>
    <col min="3848" max="3848" width="1.85546875" customWidth="1"/>
    <col min="3849" max="3851" width="13.5703125" customWidth="1"/>
    <col min="4097" max="4097" width="0" hidden="1" customWidth="1"/>
    <col min="4098" max="4098" width="29.7109375" customWidth="1"/>
    <col min="4099" max="4099" width="0" hidden="1" customWidth="1"/>
    <col min="4100" max="4102" width="14.5703125" customWidth="1"/>
    <col min="4103" max="4103" width="17.85546875" customWidth="1"/>
    <col min="4104" max="4104" width="1.85546875" customWidth="1"/>
    <col min="4105" max="4107" width="13.5703125" customWidth="1"/>
    <col min="4353" max="4353" width="0" hidden="1" customWidth="1"/>
    <col min="4354" max="4354" width="29.7109375" customWidth="1"/>
    <col min="4355" max="4355" width="0" hidden="1" customWidth="1"/>
    <col min="4356" max="4358" width="14.5703125" customWidth="1"/>
    <col min="4359" max="4359" width="17.85546875" customWidth="1"/>
    <col min="4360" max="4360" width="1.85546875" customWidth="1"/>
    <col min="4361" max="4363" width="13.5703125" customWidth="1"/>
    <col min="4609" max="4609" width="0" hidden="1" customWidth="1"/>
    <col min="4610" max="4610" width="29.7109375" customWidth="1"/>
    <col min="4611" max="4611" width="0" hidden="1" customWidth="1"/>
    <col min="4612" max="4614" width="14.5703125" customWidth="1"/>
    <col min="4615" max="4615" width="17.85546875" customWidth="1"/>
    <col min="4616" max="4616" width="1.85546875" customWidth="1"/>
    <col min="4617" max="4619" width="13.5703125" customWidth="1"/>
    <col min="4865" max="4865" width="0" hidden="1" customWidth="1"/>
    <col min="4866" max="4866" width="29.7109375" customWidth="1"/>
    <col min="4867" max="4867" width="0" hidden="1" customWidth="1"/>
    <col min="4868" max="4870" width="14.5703125" customWidth="1"/>
    <col min="4871" max="4871" width="17.85546875" customWidth="1"/>
    <col min="4872" max="4872" width="1.85546875" customWidth="1"/>
    <col min="4873" max="4875" width="13.5703125" customWidth="1"/>
    <col min="5121" max="5121" width="0" hidden="1" customWidth="1"/>
    <col min="5122" max="5122" width="29.7109375" customWidth="1"/>
    <col min="5123" max="5123" width="0" hidden="1" customWidth="1"/>
    <col min="5124" max="5126" width="14.5703125" customWidth="1"/>
    <col min="5127" max="5127" width="17.85546875" customWidth="1"/>
    <col min="5128" max="5128" width="1.85546875" customWidth="1"/>
    <col min="5129" max="5131" width="13.5703125" customWidth="1"/>
    <col min="5377" max="5377" width="0" hidden="1" customWidth="1"/>
    <col min="5378" max="5378" width="29.7109375" customWidth="1"/>
    <col min="5379" max="5379" width="0" hidden="1" customWidth="1"/>
    <col min="5380" max="5382" width="14.5703125" customWidth="1"/>
    <col min="5383" max="5383" width="17.85546875" customWidth="1"/>
    <col min="5384" max="5384" width="1.85546875" customWidth="1"/>
    <col min="5385" max="5387" width="13.5703125" customWidth="1"/>
    <col min="5633" max="5633" width="0" hidden="1" customWidth="1"/>
    <col min="5634" max="5634" width="29.7109375" customWidth="1"/>
    <col min="5635" max="5635" width="0" hidden="1" customWidth="1"/>
    <col min="5636" max="5638" width="14.5703125" customWidth="1"/>
    <col min="5639" max="5639" width="17.85546875" customWidth="1"/>
    <col min="5640" max="5640" width="1.85546875" customWidth="1"/>
    <col min="5641" max="5643" width="13.5703125" customWidth="1"/>
    <col min="5889" max="5889" width="0" hidden="1" customWidth="1"/>
    <col min="5890" max="5890" width="29.7109375" customWidth="1"/>
    <col min="5891" max="5891" width="0" hidden="1" customWidth="1"/>
    <col min="5892" max="5894" width="14.5703125" customWidth="1"/>
    <col min="5895" max="5895" width="17.85546875" customWidth="1"/>
    <col min="5896" max="5896" width="1.85546875" customWidth="1"/>
    <col min="5897" max="5899" width="13.5703125" customWidth="1"/>
    <col min="6145" max="6145" width="0" hidden="1" customWidth="1"/>
    <col min="6146" max="6146" width="29.7109375" customWidth="1"/>
    <col min="6147" max="6147" width="0" hidden="1" customWidth="1"/>
    <col min="6148" max="6150" width="14.5703125" customWidth="1"/>
    <col min="6151" max="6151" width="17.85546875" customWidth="1"/>
    <col min="6152" max="6152" width="1.85546875" customWidth="1"/>
    <col min="6153" max="6155" width="13.5703125" customWidth="1"/>
    <col min="6401" max="6401" width="0" hidden="1" customWidth="1"/>
    <col min="6402" max="6402" width="29.7109375" customWidth="1"/>
    <col min="6403" max="6403" width="0" hidden="1" customWidth="1"/>
    <col min="6404" max="6406" width="14.5703125" customWidth="1"/>
    <col min="6407" max="6407" width="17.85546875" customWidth="1"/>
    <col min="6408" max="6408" width="1.85546875" customWidth="1"/>
    <col min="6409" max="6411" width="13.5703125" customWidth="1"/>
    <col min="6657" max="6657" width="0" hidden="1" customWidth="1"/>
    <col min="6658" max="6658" width="29.7109375" customWidth="1"/>
    <col min="6659" max="6659" width="0" hidden="1" customWidth="1"/>
    <col min="6660" max="6662" width="14.5703125" customWidth="1"/>
    <col min="6663" max="6663" width="17.85546875" customWidth="1"/>
    <col min="6664" max="6664" width="1.85546875" customWidth="1"/>
    <col min="6665" max="6667" width="13.5703125" customWidth="1"/>
    <col min="6913" max="6913" width="0" hidden="1" customWidth="1"/>
    <col min="6914" max="6914" width="29.7109375" customWidth="1"/>
    <col min="6915" max="6915" width="0" hidden="1" customWidth="1"/>
    <col min="6916" max="6918" width="14.5703125" customWidth="1"/>
    <col min="6919" max="6919" width="17.85546875" customWidth="1"/>
    <col min="6920" max="6920" width="1.85546875" customWidth="1"/>
    <col min="6921" max="6923" width="13.5703125" customWidth="1"/>
    <col min="7169" max="7169" width="0" hidden="1" customWidth="1"/>
    <col min="7170" max="7170" width="29.7109375" customWidth="1"/>
    <col min="7171" max="7171" width="0" hidden="1" customWidth="1"/>
    <col min="7172" max="7174" width="14.5703125" customWidth="1"/>
    <col min="7175" max="7175" width="17.85546875" customWidth="1"/>
    <col min="7176" max="7176" width="1.85546875" customWidth="1"/>
    <col min="7177" max="7179" width="13.5703125" customWidth="1"/>
    <col min="7425" max="7425" width="0" hidden="1" customWidth="1"/>
    <col min="7426" max="7426" width="29.7109375" customWidth="1"/>
    <col min="7427" max="7427" width="0" hidden="1" customWidth="1"/>
    <col min="7428" max="7430" width="14.5703125" customWidth="1"/>
    <col min="7431" max="7431" width="17.85546875" customWidth="1"/>
    <col min="7432" max="7432" width="1.85546875" customWidth="1"/>
    <col min="7433" max="7435" width="13.5703125" customWidth="1"/>
    <col min="7681" max="7681" width="0" hidden="1" customWidth="1"/>
    <col min="7682" max="7682" width="29.7109375" customWidth="1"/>
    <col min="7683" max="7683" width="0" hidden="1" customWidth="1"/>
    <col min="7684" max="7686" width="14.5703125" customWidth="1"/>
    <col min="7687" max="7687" width="17.85546875" customWidth="1"/>
    <col min="7688" max="7688" width="1.85546875" customWidth="1"/>
    <col min="7689" max="7691" width="13.5703125" customWidth="1"/>
    <col min="7937" max="7937" width="0" hidden="1" customWidth="1"/>
    <col min="7938" max="7938" width="29.7109375" customWidth="1"/>
    <col min="7939" max="7939" width="0" hidden="1" customWidth="1"/>
    <col min="7940" max="7942" width="14.5703125" customWidth="1"/>
    <col min="7943" max="7943" width="17.85546875" customWidth="1"/>
    <col min="7944" max="7944" width="1.85546875" customWidth="1"/>
    <col min="7945" max="7947" width="13.5703125" customWidth="1"/>
    <col min="8193" max="8193" width="0" hidden="1" customWidth="1"/>
    <col min="8194" max="8194" width="29.7109375" customWidth="1"/>
    <col min="8195" max="8195" width="0" hidden="1" customWidth="1"/>
    <col min="8196" max="8198" width="14.5703125" customWidth="1"/>
    <col min="8199" max="8199" width="17.85546875" customWidth="1"/>
    <col min="8200" max="8200" width="1.85546875" customWidth="1"/>
    <col min="8201" max="8203" width="13.5703125" customWidth="1"/>
    <col min="8449" max="8449" width="0" hidden="1" customWidth="1"/>
    <col min="8450" max="8450" width="29.7109375" customWidth="1"/>
    <col min="8451" max="8451" width="0" hidden="1" customWidth="1"/>
    <col min="8452" max="8454" width="14.5703125" customWidth="1"/>
    <col min="8455" max="8455" width="17.85546875" customWidth="1"/>
    <col min="8456" max="8456" width="1.85546875" customWidth="1"/>
    <col min="8457" max="8459" width="13.5703125" customWidth="1"/>
    <col min="8705" max="8705" width="0" hidden="1" customWidth="1"/>
    <col min="8706" max="8706" width="29.7109375" customWidth="1"/>
    <col min="8707" max="8707" width="0" hidden="1" customWidth="1"/>
    <col min="8708" max="8710" width="14.5703125" customWidth="1"/>
    <col min="8711" max="8711" width="17.85546875" customWidth="1"/>
    <col min="8712" max="8712" width="1.85546875" customWidth="1"/>
    <col min="8713" max="8715" width="13.5703125" customWidth="1"/>
    <col min="8961" max="8961" width="0" hidden="1" customWidth="1"/>
    <col min="8962" max="8962" width="29.7109375" customWidth="1"/>
    <col min="8963" max="8963" width="0" hidden="1" customWidth="1"/>
    <col min="8964" max="8966" width="14.5703125" customWidth="1"/>
    <col min="8967" max="8967" width="17.85546875" customWidth="1"/>
    <col min="8968" max="8968" width="1.85546875" customWidth="1"/>
    <col min="8969" max="8971" width="13.5703125" customWidth="1"/>
    <col min="9217" max="9217" width="0" hidden="1" customWidth="1"/>
    <col min="9218" max="9218" width="29.7109375" customWidth="1"/>
    <col min="9219" max="9219" width="0" hidden="1" customWidth="1"/>
    <col min="9220" max="9222" width="14.5703125" customWidth="1"/>
    <col min="9223" max="9223" width="17.85546875" customWidth="1"/>
    <col min="9224" max="9224" width="1.85546875" customWidth="1"/>
    <col min="9225" max="9227" width="13.5703125" customWidth="1"/>
    <col min="9473" max="9473" width="0" hidden="1" customWidth="1"/>
    <col min="9474" max="9474" width="29.7109375" customWidth="1"/>
    <col min="9475" max="9475" width="0" hidden="1" customWidth="1"/>
    <col min="9476" max="9478" width="14.5703125" customWidth="1"/>
    <col min="9479" max="9479" width="17.85546875" customWidth="1"/>
    <col min="9480" max="9480" width="1.85546875" customWidth="1"/>
    <col min="9481" max="9483" width="13.5703125" customWidth="1"/>
    <col min="9729" max="9729" width="0" hidden="1" customWidth="1"/>
    <col min="9730" max="9730" width="29.7109375" customWidth="1"/>
    <col min="9731" max="9731" width="0" hidden="1" customWidth="1"/>
    <col min="9732" max="9734" width="14.5703125" customWidth="1"/>
    <col min="9735" max="9735" width="17.85546875" customWidth="1"/>
    <col min="9736" max="9736" width="1.85546875" customWidth="1"/>
    <col min="9737" max="9739" width="13.5703125" customWidth="1"/>
    <col min="9985" max="9985" width="0" hidden="1" customWidth="1"/>
    <col min="9986" max="9986" width="29.7109375" customWidth="1"/>
    <col min="9987" max="9987" width="0" hidden="1" customWidth="1"/>
    <col min="9988" max="9990" width="14.5703125" customWidth="1"/>
    <col min="9991" max="9991" width="17.85546875" customWidth="1"/>
    <col min="9992" max="9992" width="1.85546875" customWidth="1"/>
    <col min="9993" max="9995" width="13.5703125" customWidth="1"/>
    <col min="10241" max="10241" width="0" hidden="1" customWidth="1"/>
    <col min="10242" max="10242" width="29.7109375" customWidth="1"/>
    <col min="10243" max="10243" width="0" hidden="1" customWidth="1"/>
    <col min="10244" max="10246" width="14.5703125" customWidth="1"/>
    <col min="10247" max="10247" width="17.85546875" customWidth="1"/>
    <col min="10248" max="10248" width="1.85546875" customWidth="1"/>
    <col min="10249" max="10251" width="13.5703125" customWidth="1"/>
    <col min="10497" max="10497" width="0" hidden="1" customWidth="1"/>
    <col min="10498" max="10498" width="29.7109375" customWidth="1"/>
    <col min="10499" max="10499" width="0" hidden="1" customWidth="1"/>
    <col min="10500" max="10502" width="14.5703125" customWidth="1"/>
    <col min="10503" max="10503" width="17.85546875" customWidth="1"/>
    <col min="10504" max="10504" width="1.85546875" customWidth="1"/>
    <col min="10505" max="10507" width="13.5703125" customWidth="1"/>
    <col min="10753" max="10753" width="0" hidden="1" customWidth="1"/>
    <col min="10754" max="10754" width="29.7109375" customWidth="1"/>
    <col min="10755" max="10755" width="0" hidden="1" customWidth="1"/>
    <col min="10756" max="10758" width="14.5703125" customWidth="1"/>
    <col min="10759" max="10759" width="17.85546875" customWidth="1"/>
    <col min="10760" max="10760" width="1.85546875" customWidth="1"/>
    <col min="10761" max="10763" width="13.5703125" customWidth="1"/>
    <col min="11009" max="11009" width="0" hidden="1" customWidth="1"/>
    <col min="11010" max="11010" width="29.7109375" customWidth="1"/>
    <col min="11011" max="11011" width="0" hidden="1" customWidth="1"/>
    <col min="11012" max="11014" width="14.5703125" customWidth="1"/>
    <col min="11015" max="11015" width="17.85546875" customWidth="1"/>
    <col min="11016" max="11016" width="1.85546875" customWidth="1"/>
    <col min="11017" max="11019" width="13.5703125" customWidth="1"/>
    <col min="11265" max="11265" width="0" hidden="1" customWidth="1"/>
    <col min="11266" max="11266" width="29.7109375" customWidth="1"/>
    <col min="11267" max="11267" width="0" hidden="1" customWidth="1"/>
    <col min="11268" max="11270" width="14.5703125" customWidth="1"/>
    <col min="11271" max="11271" width="17.85546875" customWidth="1"/>
    <col min="11272" max="11272" width="1.85546875" customWidth="1"/>
    <col min="11273" max="11275" width="13.5703125" customWidth="1"/>
    <col min="11521" max="11521" width="0" hidden="1" customWidth="1"/>
    <col min="11522" max="11522" width="29.7109375" customWidth="1"/>
    <col min="11523" max="11523" width="0" hidden="1" customWidth="1"/>
    <col min="11524" max="11526" width="14.5703125" customWidth="1"/>
    <col min="11527" max="11527" width="17.85546875" customWidth="1"/>
    <col min="11528" max="11528" width="1.85546875" customWidth="1"/>
    <col min="11529" max="11531" width="13.5703125" customWidth="1"/>
    <col min="11777" max="11777" width="0" hidden="1" customWidth="1"/>
    <col min="11778" max="11778" width="29.7109375" customWidth="1"/>
    <col min="11779" max="11779" width="0" hidden="1" customWidth="1"/>
    <col min="11780" max="11782" width="14.5703125" customWidth="1"/>
    <col min="11783" max="11783" width="17.85546875" customWidth="1"/>
    <col min="11784" max="11784" width="1.85546875" customWidth="1"/>
    <col min="11785" max="11787" width="13.5703125" customWidth="1"/>
    <col min="12033" max="12033" width="0" hidden="1" customWidth="1"/>
    <col min="12034" max="12034" width="29.7109375" customWidth="1"/>
    <col min="12035" max="12035" width="0" hidden="1" customWidth="1"/>
    <col min="12036" max="12038" width="14.5703125" customWidth="1"/>
    <col min="12039" max="12039" width="17.85546875" customWidth="1"/>
    <col min="12040" max="12040" width="1.85546875" customWidth="1"/>
    <col min="12041" max="12043" width="13.5703125" customWidth="1"/>
    <col min="12289" max="12289" width="0" hidden="1" customWidth="1"/>
    <col min="12290" max="12290" width="29.7109375" customWidth="1"/>
    <col min="12291" max="12291" width="0" hidden="1" customWidth="1"/>
    <col min="12292" max="12294" width="14.5703125" customWidth="1"/>
    <col min="12295" max="12295" width="17.85546875" customWidth="1"/>
    <col min="12296" max="12296" width="1.85546875" customWidth="1"/>
    <col min="12297" max="12299" width="13.5703125" customWidth="1"/>
    <col min="12545" max="12545" width="0" hidden="1" customWidth="1"/>
    <col min="12546" max="12546" width="29.7109375" customWidth="1"/>
    <col min="12547" max="12547" width="0" hidden="1" customWidth="1"/>
    <col min="12548" max="12550" width="14.5703125" customWidth="1"/>
    <col min="12551" max="12551" width="17.85546875" customWidth="1"/>
    <col min="12552" max="12552" width="1.85546875" customWidth="1"/>
    <col min="12553" max="12555" width="13.5703125" customWidth="1"/>
    <col min="12801" max="12801" width="0" hidden="1" customWidth="1"/>
    <col min="12802" max="12802" width="29.7109375" customWidth="1"/>
    <col min="12803" max="12803" width="0" hidden="1" customWidth="1"/>
    <col min="12804" max="12806" width="14.5703125" customWidth="1"/>
    <col min="12807" max="12807" width="17.85546875" customWidth="1"/>
    <col min="12808" max="12808" width="1.85546875" customWidth="1"/>
    <col min="12809" max="12811" width="13.5703125" customWidth="1"/>
    <col min="13057" max="13057" width="0" hidden="1" customWidth="1"/>
    <col min="13058" max="13058" width="29.7109375" customWidth="1"/>
    <col min="13059" max="13059" width="0" hidden="1" customWidth="1"/>
    <col min="13060" max="13062" width="14.5703125" customWidth="1"/>
    <col min="13063" max="13063" width="17.85546875" customWidth="1"/>
    <col min="13064" max="13064" width="1.85546875" customWidth="1"/>
    <col min="13065" max="13067" width="13.5703125" customWidth="1"/>
    <col min="13313" max="13313" width="0" hidden="1" customWidth="1"/>
    <col min="13314" max="13314" width="29.7109375" customWidth="1"/>
    <col min="13315" max="13315" width="0" hidden="1" customWidth="1"/>
    <col min="13316" max="13318" width="14.5703125" customWidth="1"/>
    <col min="13319" max="13319" width="17.85546875" customWidth="1"/>
    <col min="13320" max="13320" width="1.85546875" customWidth="1"/>
    <col min="13321" max="13323" width="13.5703125" customWidth="1"/>
    <col min="13569" max="13569" width="0" hidden="1" customWidth="1"/>
    <col min="13570" max="13570" width="29.7109375" customWidth="1"/>
    <col min="13571" max="13571" width="0" hidden="1" customWidth="1"/>
    <col min="13572" max="13574" width="14.5703125" customWidth="1"/>
    <col min="13575" max="13575" width="17.85546875" customWidth="1"/>
    <col min="13576" max="13576" width="1.85546875" customWidth="1"/>
    <col min="13577" max="13579" width="13.5703125" customWidth="1"/>
    <col min="13825" max="13825" width="0" hidden="1" customWidth="1"/>
    <col min="13826" max="13826" width="29.7109375" customWidth="1"/>
    <col min="13827" max="13827" width="0" hidden="1" customWidth="1"/>
    <col min="13828" max="13830" width="14.5703125" customWidth="1"/>
    <col min="13831" max="13831" width="17.85546875" customWidth="1"/>
    <col min="13832" max="13832" width="1.85546875" customWidth="1"/>
    <col min="13833" max="13835" width="13.5703125" customWidth="1"/>
    <col min="14081" max="14081" width="0" hidden="1" customWidth="1"/>
    <col min="14082" max="14082" width="29.7109375" customWidth="1"/>
    <col min="14083" max="14083" width="0" hidden="1" customWidth="1"/>
    <col min="14084" max="14086" width="14.5703125" customWidth="1"/>
    <col min="14087" max="14087" width="17.85546875" customWidth="1"/>
    <col min="14088" max="14088" width="1.85546875" customWidth="1"/>
    <col min="14089" max="14091" width="13.5703125" customWidth="1"/>
    <col min="14337" max="14337" width="0" hidden="1" customWidth="1"/>
    <col min="14338" max="14338" width="29.7109375" customWidth="1"/>
    <col min="14339" max="14339" width="0" hidden="1" customWidth="1"/>
    <col min="14340" max="14342" width="14.5703125" customWidth="1"/>
    <col min="14343" max="14343" width="17.85546875" customWidth="1"/>
    <col min="14344" max="14344" width="1.85546875" customWidth="1"/>
    <col min="14345" max="14347" width="13.5703125" customWidth="1"/>
    <col min="14593" max="14593" width="0" hidden="1" customWidth="1"/>
    <col min="14594" max="14594" width="29.7109375" customWidth="1"/>
    <col min="14595" max="14595" width="0" hidden="1" customWidth="1"/>
    <col min="14596" max="14598" width="14.5703125" customWidth="1"/>
    <col min="14599" max="14599" width="17.85546875" customWidth="1"/>
    <col min="14600" max="14600" width="1.85546875" customWidth="1"/>
    <col min="14601" max="14603" width="13.5703125" customWidth="1"/>
    <col min="14849" max="14849" width="0" hidden="1" customWidth="1"/>
    <col min="14850" max="14850" width="29.7109375" customWidth="1"/>
    <col min="14851" max="14851" width="0" hidden="1" customWidth="1"/>
    <col min="14852" max="14854" width="14.5703125" customWidth="1"/>
    <col min="14855" max="14855" width="17.85546875" customWidth="1"/>
    <col min="14856" max="14856" width="1.85546875" customWidth="1"/>
    <col min="14857" max="14859" width="13.5703125" customWidth="1"/>
    <col min="15105" max="15105" width="0" hidden="1" customWidth="1"/>
    <col min="15106" max="15106" width="29.7109375" customWidth="1"/>
    <col min="15107" max="15107" width="0" hidden="1" customWidth="1"/>
    <col min="15108" max="15110" width="14.5703125" customWidth="1"/>
    <col min="15111" max="15111" width="17.85546875" customWidth="1"/>
    <col min="15112" max="15112" width="1.85546875" customWidth="1"/>
    <col min="15113" max="15115" width="13.5703125" customWidth="1"/>
    <col min="15361" max="15361" width="0" hidden="1" customWidth="1"/>
    <col min="15362" max="15362" width="29.7109375" customWidth="1"/>
    <col min="15363" max="15363" width="0" hidden="1" customWidth="1"/>
    <col min="15364" max="15366" width="14.5703125" customWidth="1"/>
    <col min="15367" max="15367" width="17.85546875" customWidth="1"/>
    <col min="15368" max="15368" width="1.85546875" customWidth="1"/>
    <col min="15369" max="15371" width="13.5703125" customWidth="1"/>
    <col min="15617" max="15617" width="0" hidden="1" customWidth="1"/>
    <col min="15618" max="15618" width="29.7109375" customWidth="1"/>
    <col min="15619" max="15619" width="0" hidden="1" customWidth="1"/>
    <col min="15620" max="15622" width="14.5703125" customWidth="1"/>
    <col min="15623" max="15623" width="17.85546875" customWidth="1"/>
    <col min="15624" max="15624" width="1.85546875" customWidth="1"/>
    <col min="15625" max="15627" width="13.5703125" customWidth="1"/>
    <col min="15873" max="15873" width="0" hidden="1" customWidth="1"/>
    <col min="15874" max="15874" width="29.7109375" customWidth="1"/>
    <col min="15875" max="15875" width="0" hidden="1" customWidth="1"/>
    <col min="15876" max="15878" width="14.5703125" customWidth="1"/>
    <col min="15879" max="15879" width="17.85546875" customWidth="1"/>
    <col min="15880" max="15880" width="1.85546875" customWidth="1"/>
    <col min="15881" max="15883" width="13.5703125" customWidth="1"/>
    <col min="16129" max="16129" width="0" hidden="1" customWidth="1"/>
    <col min="16130" max="16130" width="29.7109375" customWidth="1"/>
    <col min="16131" max="16131" width="0" hidden="1" customWidth="1"/>
    <col min="16132" max="16134" width="14.5703125" customWidth="1"/>
    <col min="16135" max="16135" width="17.85546875" customWidth="1"/>
    <col min="16136" max="16136" width="1.85546875" customWidth="1"/>
    <col min="16137" max="16139" width="13.5703125" customWidth="1"/>
  </cols>
  <sheetData>
    <row r="1" spans="2:20">
      <c r="I1" s="2"/>
      <c r="J1" s="2" t="s">
        <v>0</v>
      </c>
      <c r="K1" s="2" t="s">
        <v>1</v>
      </c>
    </row>
    <row r="2" spans="2:20">
      <c r="B2" s="3"/>
      <c r="C2" s="4" t="s">
        <v>2</v>
      </c>
      <c r="D2" s="4" t="s">
        <v>3</v>
      </c>
      <c r="E2" s="4" t="s">
        <v>3</v>
      </c>
      <c r="F2" s="4" t="s">
        <v>3</v>
      </c>
      <c r="G2" s="5" t="s">
        <v>4</v>
      </c>
      <c r="H2" s="6"/>
      <c r="I2" s="5" t="s">
        <v>4</v>
      </c>
      <c r="J2" s="5" t="s">
        <v>4</v>
      </c>
      <c r="K2" s="5" t="s">
        <v>4</v>
      </c>
      <c r="O2" s="26" t="s">
        <v>5</v>
      </c>
      <c r="P2" s="26"/>
      <c r="Q2" s="26"/>
      <c r="R2" s="26"/>
      <c r="S2" s="26"/>
    </row>
    <row r="3" spans="2:20" ht="60">
      <c r="B3" s="7"/>
      <c r="C3" s="8" t="s">
        <v>6</v>
      </c>
      <c r="D3" s="9" t="s">
        <v>7</v>
      </c>
      <c r="E3" s="9" t="s">
        <v>8</v>
      </c>
      <c r="F3" s="9" t="s">
        <v>9</v>
      </c>
      <c r="G3" s="5" t="s">
        <v>10</v>
      </c>
      <c r="H3" s="6"/>
      <c r="I3" s="5" t="s">
        <v>11</v>
      </c>
      <c r="J3" s="5" t="s">
        <v>11</v>
      </c>
      <c r="K3" s="5" t="s">
        <v>11</v>
      </c>
      <c r="O3" s="26"/>
      <c r="P3" s="26" t="s">
        <v>12</v>
      </c>
      <c r="Q3" s="27" t="s">
        <v>13</v>
      </c>
      <c r="R3" s="27" t="s">
        <v>14</v>
      </c>
      <c r="S3" s="26" t="s">
        <v>15</v>
      </c>
    </row>
    <row r="4" spans="2:20">
      <c r="B4" s="10" t="s">
        <v>16</v>
      </c>
      <c r="H4" s="6"/>
      <c r="O4" s="26" t="s">
        <v>17</v>
      </c>
      <c r="P4" s="28">
        <v>4.8499999999999996</v>
      </c>
      <c r="Q4" s="28">
        <v>2.65</v>
      </c>
      <c r="R4" s="26"/>
      <c r="S4" s="28">
        <v>2.4500000000000002</v>
      </c>
    </row>
    <row r="5" spans="2:20" s="11" customFormat="1">
      <c r="B5" s="10" t="s">
        <v>18</v>
      </c>
      <c r="C5" s="12">
        <v>375000</v>
      </c>
      <c r="D5" s="12">
        <v>425098.01</v>
      </c>
      <c r="E5" s="12">
        <v>375000</v>
      </c>
      <c r="F5" s="12">
        <v>440000</v>
      </c>
      <c r="G5" s="12">
        <v>400000</v>
      </c>
      <c r="H5" s="13"/>
      <c r="I5" s="12">
        <v>450000</v>
      </c>
      <c r="J5" s="12">
        <v>450000</v>
      </c>
      <c r="K5" s="12">
        <v>450000</v>
      </c>
      <c r="N5" s="25"/>
      <c r="O5" s="26" t="s">
        <v>19</v>
      </c>
      <c r="P5" s="26"/>
      <c r="Q5" s="28">
        <v>2.5499999999999998</v>
      </c>
      <c r="R5" s="28">
        <v>1.75</v>
      </c>
      <c r="S5" s="26"/>
      <c r="T5"/>
    </row>
    <row r="6" spans="2:20" s="11" customFormat="1">
      <c r="B6" s="10"/>
      <c r="C6" s="14"/>
      <c r="D6" s="14"/>
      <c r="E6" s="14"/>
      <c r="F6" s="14"/>
      <c r="G6" s="14"/>
      <c r="H6" s="13"/>
      <c r="N6" s="25"/>
      <c r="O6" s="26" t="s">
        <v>20</v>
      </c>
      <c r="P6" s="28">
        <v>5.55</v>
      </c>
      <c r="Q6" s="28">
        <v>2.85</v>
      </c>
      <c r="R6" s="29">
        <v>1.9</v>
      </c>
      <c r="S6" s="26"/>
      <c r="T6"/>
    </row>
    <row r="7" spans="2:20" ht="13.5" customHeight="1">
      <c r="B7" s="10" t="s">
        <v>21</v>
      </c>
      <c r="H7" s="6"/>
      <c r="O7" s="26" t="s">
        <v>22</v>
      </c>
      <c r="P7" s="26"/>
      <c r="Q7" s="26"/>
      <c r="R7" s="29">
        <v>2</v>
      </c>
      <c r="S7" s="26"/>
    </row>
    <row r="8" spans="2:20">
      <c r="B8" s="15" t="s">
        <v>23</v>
      </c>
      <c r="C8" s="1">
        <v>65000</v>
      </c>
      <c r="D8" s="1">
        <v>81001</v>
      </c>
      <c r="E8" s="1">
        <v>79327.009999999995</v>
      </c>
      <c r="F8" s="1">
        <v>73564.06</v>
      </c>
      <c r="G8" s="1">
        <v>80000</v>
      </c>
      <c r="H8" s="6"/>
      <c r="I8" s="38">
        <f>Q28</f>
        <v>123990</v>
      </c>
      <c r="J8" s="1">
        <v>102836</v>
      </c>
      <c r="K8" s="1">
        <v>122963</v>
      </c>
      <c r="O8" s="26"/>
      <c r="P8" s="26"/>
      <c r="Q8" s="26"/>
    </row>
    <row r="9" spans="2:20">
      <c r="B9" s="16" t="s">
        <v>24</v>
      </c>
      <c r="C9" s="1">
        <v>2838.26</v>
      </c>
      <c r="D9" s="1">
        <v>4450.17</v>
      </c>
      <c r="E9" s="1">
        <v>2363.61</v>
      </c>
      <c r="F9" s="1">
        <v>2900.97</v>
      </c>
      <c r="G9" s="1">
        <v>4000</v>
      </c>
      <c r="H9" s="6"/>
      <c r="I9" s="1">
        <v>5000</v>
      </c>
      <c r="J9" s="1">
        <v>4000</v>
      </c>
      <c r="K9" s="1">
        <v>4000</v>
      </c>
      <c r="O9" s="27"/>
      <c r="P9" s="26"/>
      <c r="Q9" s="26"/>
      <c r="S9" s="34"/>
      <c r="T9" s="34" t="s">
        <v>16</v>
      </c>
    </row>
    <row r="10" spans="2:20">
      <c r="B10" s="16" t="s">
        <v>25</v>
      </c>
      <c r="C10" s="1"/>
      <c r="D10" s="1">
        <v>0</v>
      </c>
      <c r="E10" s="1">
        <v>0</v>
      </c>
      <c r="F10" s="1">
        <v>0</v>
      </c>
      <c r="G10" s="1">
        <v>0</v>
      </c>
      <c r="H10" s="6"/>
      <c r="I10" s="1">
        <v>0</v>
      </c>
      <c r="J10" s="1">
        <v>0</v>
      </c>
      <c r="K10" s="1">
        <v>0</v>
      </c>
      <c r="O10" s="27"/>
      <c r="P10" s="26" t="s">
        <v>26</v>
      </c>
      <c r="Q10" s="26"/>
      <c r="S10" s="34"/>
      <c r="T10" s="34"/>
    </row>
    <row r="11" spans="2:20">
      <c r="B11" s="16" t="s">
        <v>27</v>
      </c>
      <c r="C11" s="1">
        <v>10500</v>
      </c>
      <c r="D11" s="1">
        <v>7730.52</v>
      </c>
      <c r="E11" s="1">
        <v>5018.13</v>
      </c>
      <c r="F11" s="1">
        <v>2871.96</v>
      </c>
      <c r="G11" s="1">
        <v>5000</v>
      </c>
      <c r="H11" s="6"/>
      <c r="I11" s="1">
        <v>3500</v>
      </c>
      <c r="J11" s="1">
        <v>3500</v>
      </c>
      <c r="K11" s="1">
        <v>3500</v>
      </c>
      <c r="O11" s="27" t="s">
        <v>28</v>
      </c>
      <c r="P11" s="33">
        <v>2500</v>
      </c>
      <c r="Q11" s="28">
        <f>P11*P6</f>
        <v>13875</v>
      </c>
      <c r="S11" s="35">
        <v>20</v>
      </c>
      <c r="T11" s="35">
        <f>P11*S11</f>
        <v>50000</v>
      </c>
    </row>
    <row r="12" spans="2:20">
      <c r="B12" s="16" t="s">
        <v>29</v>
      </c>
      <c r="C12" s="1">
        <v>4500</v>
      </c>
      <c r="D12" s="1">
        <v>2501.7399999999998</v>
      </c>
      <c r="E12" s="1">
        <v>2604.4</v>
      </c>
      <c r="F12" s="1">
        <v>2852.32</v>
      </c>
      <c r="G12" s="1">
        <v>5000</v>
      </c>
      <c r="H12" s="6"/>
      <c r="I12" s="1">
        <v>3500</v>
      </c>
      <c r="J12" s="1">
        <v>3500</v>
      </c>
      <c r="K12" s="1">
        <v>3500</v>
      </c>
      <c r="O12" s="27" t="s">
        <v>30</v>
      </c>
      <c r="P12" s="33">
        <v>5000</v>
      </c>
      <c r="Q12" s="28">
        <f>P12*R6</f>
        <v>9500</v>
      </c>
      <c r="S12" s="35">
        <v>10</v>
      </c>
      <c r="T12" s="35">
        <f>S12*P12</f>
        <v>50000</v>
      </c>
    </row>
    <row r="13" spans="2:20">
      <c r="B13" s="16" t="s">
        <v>31</v>
      </c>
      <c r="C13" s="1">
        <v>8500</v>
      </c>
      <c r="D13" s="1">
        <v>84.2</v>
      </c>
      <c r="E13" s="1">
        <v>7.07</v>
      </c>
      <c r="F13" s="1">
        <v>237.37</v>
      </c>
      <c r="G13" s="1">
        <v>100</v>
      </c>
      <c r="H13" s="6"/>
      <c r="I13" s="1">
        <v>250</v>
      </c>
      <c r="J13" s="1">
        <v>250</v>
      </c>
      <c r="K13" s="1">
        <v>250</v>
      </c>
      <c r="O13" s="27" t="s">
        <v>32</v>
      </c>
      <c r="P13" s="33">
        <v>2500</v>
      </c>
      <c r="Q13" s="28">
        <f>P13*P6</f>
        <v>13875</v>
      </c>
      <c r="S13" s="35">
        <v>20</v>
      </c>
      <c r="T13" s="35">
        <f>S13*P13</f>
        <v>50000</v>
      </c>
    </row>
    <row r="14" spans="2:20">
      <c r="B14" s="16" t="s">
        <v>33</v>
      </c>
      <c r="C14" s="1">
        <v>9000</v>
      </c>
      <c r="D14" s="1">
        <v>1504.62</v>
      </c>
      <c r="E14" s="1">
        <v>200.77</v>
      </c>
      <c r="F14" s="1">
        <v>69.61</v>
      </c>
      <c r="G14" s="17">
        <v>0</v>
      </c>
      <c r="H14" s="6"/>
      <c r="I14" s="1">
        <v>100</v>
      </c>
      <c r="J14" s="1">
        <v>100</v>
      </c>
      <c r="K14" s="1">
        <v>100</v>
      </c>
      <c r="O14" s="27" t="s">
        <v>34</v>
      </c>
      <c r="P14" s="33">
        <v>5000</v>
      </c>
      <c r="Q14" s="28">
        <f>P14*R6</f>
        <v>9500</v>
      </c>
      <c r="S14" s="35">
        <v>10</v>
      </c>
      <c r="T14" s="35">
        <f>S14*P14</f>
        <v>50000</v>
      </c>
    </row>
    <row r="15" spans="2:20">
      <c r="B15" s="16" t="s">
        <v>35</v>
      </c>
      <c r="C15" s="1">
        <v>3000</v>
      </c>
      <c r="D15" s="1">
        <v>1609.9</v>
      </c>
      <c r="E15" s="1">
        <v>108.93</v>
      </c>
      <c r="F15" s="1">
        <v>60.64</v>
      </c>
      <c r="G15" s="1">
        <v>200</v>
      </c>
      <c r="H15" s="6"/>
      <c r="I15" s="1">
        <v>100</v>
      </c>
      <c r="J15" s="1">
        <v>100</v>
      </c>
      <c r="K15" s="1">
        <v>100</v>
      </c>
      <c r="O15" s="27" t="s">
        <v>36</v>
      </c>
      <c r="P15" s="26"/>
      <c r="Q15" s="26"/>
      <c r="S15" s="34"/>
      <c r="T15" s="34"/>
    </row>
    <row r="16" spans="2:20">
      <c r="B16" s="16" t="s">
        <v>37</v>
      </c>
      <c r="C16" s="1">
        <v>2500</v>
      </c>
      <c r="D16" s="1">
        <v>28.6</v>
      </c>
      <c r="E16" s="1">
        <v>101.93</v>
      </c>
      <c r="F16" s="1">
        <v>140.96</v>
      </c>
      <c r="G16" s="1">
        <v>150</v>
      </c>
      <c r="H16" s="6"/>
      <c r="I16" s="1">
        <v>150</v>
      </c>
      <c r="J16" s="1">
        <v>150</v>
      </c>
      <c r="K16" s="1">
        <v>150</v>
      </c>
      <c r="O16" s="26"/>
      <c r="P16" s="26"/>
      <c r="Q16" s="26"/>
      <c r="S16" s="34"/>
      <c r="T16" s="34"/>
    </row>
    <row r="17" spans="2:20" hidden="1">
      <c r="B17" s="16" t="s">
        <v>38</v>
      </c>
      <c r="C17" s="1">
        <v>0</v>
      </c>
      <c r="D17" s="1">
        <v>0</v>
      </c>
      <c r="E17" s="1"/>
      <c r="F17" s="1"/>
      <c r="H17" s="6"/>
    </row>
    <row r="18" spans="2:20" hidden="1">
      <c r="B18" s="16" t="s">
        <v>39</v>
      </c>
      <c r="C18" s="1">
        <v>5000</v>
      </c>
      <c r="D18" s="1">
        <v>0</v>
      </c>
      <c r="E18" s="1"/>
      <c r="F18" s="1"/>
      <c r="H18" s="6"/>
    </row>
    <row r="19" spans="2:20">
      <c r="B19" s="16" t="s">
        <v>40</v>
      </c>
      <c r="C19" s="1">
        <v>1000</v>
      </c>
      <c r="D19" s="1">
        <v>198.51</v>
      </c>
      <c r="E19" s="1">
        <v>57.64</v>
      </c>
      <c r="F19" s="1">
        <v>717.17</v>
      </c>
      <c r="G19" s="17">
        <v>200</v>
      </c>
      <c r="H19" s="6"/>
      <c r="I19" s="17">
        <v>750</v>
      </c>
      <c r="J19" s="17">
        <v>750</v>
      </c>
      <c r="K19" s="17">
        <v>750</v>
      </c>
      <c r="O19" s="26" t="s">
        <v>41</v>
      </c>
      <c r="P19" s="33">
        <v>1000</v>
      </c>
      <c r="Q19" s="28">
        <f>P19*R5</f>
        <v>1750</v>
      </c>
      <c r="S19" s="35">
        <v>10</v>
      </c>
      <c r="T19" s="35">
        <f>P19*S19</f>
        <v>10000</v>
      </c>
    </row>
    <row r="20" spans="2:20">
      <c r="B20" s="16" t="s">
        <v>42</v>
      </c>
      <c r="C20" s="1">
        <v>1647.15</v>
      </c>
      <c r="D20" s="1">
        <v>475.01</v>
      </c>
      <c r="E20" s="1">
        <v>2912.77</v>
      </c>
      <c r="F20" s="1">
        <v>1496.75</v>
      </c>
      <c r="G20" s="17">
        <v>1500</v>
      </c>
      <c r="H20" s="6"/>
      <c r="I20" s="17">
        <v>1500</v>
      </c>
      <c r="J20" s="17">
        <v>1500</v>
      </c>
      <c r="K20" s="17">
        <v>1500</v>
      </c>
      <c r="O20" s="26"/>
      <c r="P20" s="26"/>
      <c r="Q20" s="26"/>
      <c r="S20" s="34"/>
      <c r="T20" s="34"/>
    </row>
    <row r="21" spans="2:20" ht="30">
      <c r="B21" s="16" t="s">
        <v>43</v>
      </c>
      <c r="C21" s="1">
        <v>5500</v>
      </c>
      <c r="D21" s="1">
        <v>3748.08</v>
      </c>
      <c r="E21" s="1">
        <v>3124.44</v>
      </c>
      <c r="F21" s="1">
        <v>2416.61</v>
      </c>
      <c r="G21" s="17">
        <v>3000</v>
      </c>
      <c r="H21" s="6"/>
      <c r="I21" s="17">
        <v>2500</v>
      </c>
      <c r="J21" s="17">
        <v>2500</v>
      </c>
      <c r="K21" s="17">
        <v>2500</v>
      </c>
      <c r="O21" s="27" t="s">
        <v>44</v>
      </c>
      <c r="P21" s="33">
        <v>8000</v>
      </c>
      <c r="Q21" s="28">
        <f>P21*P4</f>
        <v>38800</v>
      </c>
      <c r="S21" s="35">
        <v>20</v>
      </c>
      <c r="T21" s="35">
        <f>S21*P21</f>
        <v>160000</v>
      </c>
    </row>
    <row r="22" spans="2:20" ht="30">
      <c r="B22" s="16" t="s">
        <v>45</v>
      </c>
      <c r="C22" s="1">
        <v>1000</v>
      </c>
      <c r="D22" s="1">
        <v>42.62</v>
      </c>
      <c r="E22" s="1">
        <v>0</v>
      </c>
      <c r="F22" s="1">
        <v>0</v>
      </c>
      <c r="G22" s="1">
        <v>100</v>
      </c>
      <c r="H22" s="6"/>
      <c r="I22" s="17">
        <v>0</v>
      </c>
      <c r="J22" s="17">
        <v>0</v>
      </c>
      <c r="K22" s="17">
        <v>0</v>
      </c>
      <c r="O22" s="27" t="s">
        <v>46</v>
      </c>
      <c r="P22" s="33">
        <v>4600</v>
      </c>
      <c r="Q22" s="28">
        <f>P22*Q4</f>
        <v>12190</v>
      </c>
      <c r="S22" s="35">
        <v>20</v>
      </c>
      <c r="T22" s="35">
        <f>P22*S22</f>
        <v>92000</v>
      </c>
    </row>
    <row r="23" spans="2:20" ht="30">
      <c r="B23" s="15" t="s">
        <v>47</v>
      </c>
      <c r="C23" s="1">
        <v>4500</v>
      </c>
      <c r="D23" s="1">
        <v>2568.81</v>
      </c>
      <c r="E23" s="1">
        <v>3135.99</v>
      </c>
      <c r="F23" s="1">
        <v>3194.39</v>
      </c>
      <c r="G23" s="1">
        <v>3500</v>
      </c>
      <c r="H23" s="6"/>
      <c r="I23" s="17">
        <v>3500</v>
      </c>
      <c r="J23" s="17">
        <v>3500</v>
      </c>
      <c r="K23" s="17">
        <v>3500</v>
      </c>
      <c r="O23" s="27" t="s">
        <v>48</v>
      </c>
      <c r="P23" s="33">
        <v>14000</v>
      </c>
      <c r="Q23" s="28">
        <f>P23*R5</f>
        <v>24500</v>
      </c>
      <c r="S23" s="35">
        <v>10</v>
      </c>
      <c r="T23" s="35">
        <f>P23*S23</f>
        <v>140000</v>
      </c>
    </row>
    <row r="24" spans="2:20" hidden="1">
      <c r="B24" s="16" t="s">
        <v>49</v>
      </c>
      <c r="C24" s="1">
        <v>0</v>
      </c>
      <c r="D24" s="1">
        <v>0</v>
      </c>
      <c r="E24" s="1"/>
      <c r="F24" s="1"/>
      <c r="H24" s="6"/>
      <c r="O24" s="27"/>
      <c r="P24" s="26"/>
      <c r="Q24" s="26"/>
      <c r="S24" s="34"/>
      <c r="T24" s="34"/>
    </row>
    <row r="25" spans="2:20" hidden="1">
      <c r="B25" s="16" t="s">
        <v>50</v>
      </c>
      <c r="C25" s="1">
        <v>0</v>
      </c>
      <c r="D25" s="1">
        <v>0</v>
      </c>
      <c r="E25" s="1"/>
      <c r="F25" s="1"/>
      <c r="H25" s="6"/>
      <c r="O25" s="27"/>
      <c r="P25" s="26"/>
      <c r="Q25" s="26"/>
      <c r="S25" s="34"/>
      <c r="T25" s="34"/>
    </row>
    <row r="26" spans="2:20">
      <c r="B26" s="16" t="s">
        <v>51</v>
      </c>
      <c r="C26" s="1"/>
      <c r="D26" s="1">
        <v>2380.81</v>
      </c>
      <c r="E26" s="1">
        <v>2545.33</v>
      </c>
      <c r="F26" s="1">
        <v>1512.79</v>
      </c>
      <c r="G26" s="1">
        <v>3000</v>
      </c>
      <c r="H26" s="6"/>
      <c r="I26" s="17">
        <v>2000</v>
      </c>
      <c r="J26" s="17">
        <v>2000</v>
      </c>
      <c r="K26" s="17">
        <v>2000</v>
      </c>
      <c r="O26" s="26"/>
      <c r="P26" s="33"/>
      <c r="Q26" s="26"/>
    </row>
    <row r="27" spans="2:20" s="11" customFormat="1">
      <c r="B27" s="10" t="s">
        <v>52</v>
      </c>
      <c r="D27" s="12">
        <f>SUM(D8:D26)</f>
        <v>108324.58999999998</v>
      </c>
      <c r="E27" s="12">
        <f>SUM(E8:E26)</f>
        <v>101508.02</v>
      </c>
      <c r="F27" s="12">
        <f>SUM(F8:F26)</f>
        <v>92035.6</v>
      </c>
      <c r="G27" s="12">
        <f>SUM(G8:G26)</f>
        <v>105750</v>
      </c>
      <c r="H27" s="13"/>
      <c r="I27" s="12">
        <f>SUM(I8:I26)</f>
        <v>146840</v>
      </c>
      <c r="J27" s="12">
        <f>SUM(J8:J26)</f>
        <v>124686</v>
      </c>
      <c r="K27" s="12">
        <f>SUM(K8:K26)</f>
        <v>144813</v>
      </c>
      <c r="N27" s="25"/>
    </row>
    <row r="28" spans="2:20">
      <c r="B28" s="15"/>
      <c r="H28" s="6"/>
      <c r="O28" s="30" t="s">
        <v>53</v>
      </c>
      <c r="P28" s="31"/>
      <c r="Q28" s="32">
        <f>SUM(Q11:Q26)</f>
        <v>123990</v>
      </c>
      <c r="S28" s="36" t="s">
        <v>54</v>
      </c>
      <c r="T28" s="37">
        <f>SUM(T11:T25)</f>
        <v>602000</v>
      </c>
    </row>
    <row r="29" spans="2:20">
      <c r="B29" s="10" t="s">
        <v>55</v>
      </c>
      <c r="H29" s="6"/>
      <c r="O29" s="11"/>
      <c r="P29" s="11"/>
      <c r="Q29" s="11"/>
      <c r="R29" s="11"/>
      <c r="S29" s="11"/>
      <c r="T29" s="11"/>
    </row>
    <row r="30" spans="2:20">
      <c r="B30" s="15" t="s">
        <v>56</v>
      </c>
      <c r="C30" s="1">
        <v>315000</v>
      </c>
      <c r="D30" s="1"/>
      <c r="E30" s="1"/>
      <c r="F30" s="1"/>
      <c r="H30" s="6"/>
      <c r="S30" s="40" t="s">
        <v>57</v>
      </c>
      <c r="T30" s="41">
        <f>I44</f>
        <v>227240</v>
      </c>
    </row>
    <row r="31" spans="2:20">
      <c r="B31" s="15" t="s">
        <v>58</v>
      </c>
      <c r="C31" s="1">
        <v>55000</v>
      </c>
      <c r="D31" s="1"/>
      <c r="E31" s="1"/>
      <c r="F31" s="1"/>
      <c r="H31" s="6"/>
    </row>
    <row r="32" spans="2:20">
      <c r="B32" s="15" t="s">
        <v>59</v>
      </c>
      <c r="C32" s="1"/>
      <c r="D32" s="1"/>
      <c r="E32" s="1"/>
      <c r="F32" s="1"/>
      <c r="H32" s="6"/>
      <c r="S32" s="42" t="s">
        <v>60</v>
      </c>
      <c r="T32" s="43">
        <f>T28-T30</f>
        <v>374760</v>
      </c>
    </row>
    <row r="33" spans="2:20">
      <c r="B33" s="15" t="s">
        <v>61</v>
      </c>
      <c r="C33" s="1"/>
      <c r="D33" s="1"/>
      <c r="E33" s="1"/>
      <c r="F33" s="1"/>
      <c r="H33" s="6"/>
      <c r="S33" t="s">
        <v>62</v>
      </c>
      <c r="T33" s="45">
        <f>0.5*T28</f>
        <v>301000</v>
      </c>
    </row>
    <row r="34" spans="2:20" ht="30">
      <c r="B34" s="15" t="s">
        <v>63</v>
      </c>
      <c r="C34" s="1"/>
      <c r="D34" s="1"/>
      <c r="E34" s="1"/>
      <c r="F34" s="1"/>
      <c r="H34" s="6"/>
      <c r="S34" s="22" t="s">
        <v>64</v>
      </c>
      <c r="T34" s="23">
        <f>T33-T30</f>
        <v>73760</v>
      </c>
    </row>
    <row r="35" spans="2:20" s="11" customFormat="1">
      <c r="B35" s="10" t="s">
        <v>65</v>
      </c>
      <c r="C35" s="12">
        <f>C30+C31+C32</f>
        <v>370000</v>
      </c>
      <c r="D35" s="12">
        <v>94115.839999999997</v>
      </c>
      <c r="E35" s="12">
        <v>80906.86</v>
      </c>
      <c r="F35" s="12">
        <v>80906.86</v>
      </c>
      <c r="G35" s="12">
        <v>80906.86</v>
      </c>
      <c r="H35" s="13"/>
      <c r="I35" s="12">
        <v>80000</v>
      </c>
      <c r="J35" s="12">
        <v>85000</v>
      </c>
      <c r="K35" s="12">
        <v>85000</v>
      </c>
      <c r="N35" s="25"/>
      <c r="O35"/>
      <c r="P35"/>
      <c r="Q35"/>
      <c r="R35"/>
      <c r="S35"/>
      <c r="T35"/>
    </row>
    <row r="36" spans="2:20" s="11" customFormat="1">
      <c r="B36" s="10"/>
      <c r="G36" s="18"/>
      <c r="H36" s="13"/>
      <c r="N36" s="25"/>
      <c r="O36"/>
      <c r="P36"/>
      <c r="Q36"/>
      <c r="R36"/>
      <c r="S36" t="s">
        <v>66</v>
      </c>
      <c r="T36" s="23">
        <f>0.8*T32</f>
        <v>299808</v>
      </c>
    </row>
    <row r="37" spans="2:20" s="11" customFormat="1">
      <c r="B37" s="10" t="s">
        <v>67</v>
      </c>
      <c r="G37" s="18"/>
      <c r="H37" s="13"/>
      <c r="N37" s="25"/>
      <c r="S37" t="s">
        <v>68</v>
      </c>
      <c r="T37" s="23">
        <f>T32-T36</f>
        <v>74952</v>
      </c>
    </row>
    <row r="38" spans="2:20">
      <c r="B38" s="16" t="s">
        <v>69</v>
      </c>
      <c r="C38" s="1">
        <v>4000</v>
      </c>
      <c r="D38" s="1">
        <v>337.81</v>
      </c>
      <c r="E38" s="1">
        <v>311.82</v>
      </c>
      <c r="F38" s="1">
        <v>0</v>
      </c>
      <c r="G38" s="1">
        <v>300</v>
      </c>
      <c r="H38" s="6"/>
      <c r="I38" s="1">
        <v>300</v>
      </c>
      <c r="J38" s="1">
        <v>0</v>
      </c>
      <c r="K38" s="1">
        <v>0</v>
      </c>
    </row>
    <row r="39" spans="2:20">
      <c r="B39" s="16" t="s">
        <v>70</v>
      </c>
      <c r="C39" s="1">
        <v>45000</v>
      </c>
      <c r="D39" s="1">
        <v>1167.8599999999999</v>
      </c>
      <c r="E39" s="1">
        <v>102.52</v>
      </c>
      <c r="F39" s="1">
        <v>0</v>
      </c>
      <c r="G39" s="1">
        <v>0</v>
      </c>
      <c r="H39" s="6"/>
      <c r="I39" s="1">
        <v>0</v>
      </c>
      <c r="J39" s="1">
        <v>0</v>
      </c>
      <c r="K39" s="1">
        <v>0</v>
      </c>
    </row>
    <row r="40" spans="2:20">
      <c r="B40" s="16" t="s">
        <v>71</v>
      </c>
      <c r="C40" s="1">
        <v>5000</v>
      </c>
      <c r="D40" s="1">
        <v>233.8</v>
      </c>
      <c r="E40" s="1">
        <v>0</v>
      </c>
      <c r="F40" s="1">
        <v>59.04</v>
      </c>
      <c r="G40" s="1">
        <v>0</v>
      </c>
      <c r="H40" s="6"/>
      <c r="I40" s="1">
        <v>100</v>
      </c>
      <c r="J40" s="1">
        <v>100</v>
      </c>
      <c r="K40" s="1">
        <v>100</v>
      </c>
      <c r="P40" s="44"/>
    </row>
    <row r="41" spans="2:20" ht="13.5" customHeight="1">
      <c r="B41" s="19" t="s">
        <v>72</v>
      </c>
      <c r="C41" s="1">
        <f>SUM(C38:C40)</f>
        <v>54000</v>
      </c>
      <c r="D41" s="12">
        <f>SUM(D38:D40)</f>
        <v>1739.4699999999998</v>
      </c>
      <c r="E41" s="12">
        <f>SUM(E38:E40)</f>
        <v>414.34</v>
      </c>
      <c r="F41" s="12">
        <f>SUM(F38:F40)</f>
        <v>59.04</v>
      </c>
      <c r="G41" s="12">
        <f>SUM(G38:G40)</f>
        <v>300</v>
      </c>
      <c r="H41" s="6"/>
      <c r="I41" s="12">
        <f>SUM(I38:I40)</f>
        <v>400</v>
      </c>
      <c r="J41" s="12">
        <f>SUM(J38:J40)</f>
        <v>100</v>
      </c>
      <c r="K41" s="12">
        <f>SUM(K38:K40)</f>
        <v>100</v>
      </c>
    </row>
    <row r="42" spans="2:20">
      <c r="B42" s="16"/>
      <c r="H42" s="6"/>
    </row>
    <row r="43" spans="2:20">
      <c r="B43" s="16"/>
      <c r="H43" s="6"/>
      <c r="S43">
        <f>40000/50</f>
        <v>800</v>
      </c>
    </row>
    <row r="44" spans="2:20" ht="15.75" thickBot="1">
      <c r="B44" s="10" t="s">
        <v>73</v>
      </c>
      <c r="C44" s="20">
        <f>C27+C35+C41</f>
        <v>424000</v>
      </c>
      <c r="D44" s="20">
        <f>D27+D35+D41</f>
        <v>204179.9</v>
      </c>
      <c r="E44" s="20">
        <f>E27+E35+E41</f>
        <v>182829.22</v>
      </c>
      <c r="F44" s="20">
        <f>F27+F35+F41</f>
        <v>173001.50000000003</v>
      </c>
      <c r="G44" s="20">
        <f>G27+G35+G41</f>
        <v>186956.86</v>
      </c>
      <c r="H44" s="6"/>
      <c r="I44" s="39">
        <f>I27+I35+I41</f>
        <v>227240</v>
      </c>
      <c r="J44" s="20">
        <f>J27+J35+J41</f>
        <v>209786</v>
      </c>
      <c r="K44" s="20">
        <f>K27+K35+K41</f>
        <v>229913</v>
      </c>
    </row>
    <row r="45" spans="2:20">
      <c r="B45" s="10"/>
      <c r="C45" s="14"/>
      <c r="D45" s="14"/>
      <c r="E45" s="14"/>
      <c r="F45" s="14"/>
      <c r="G45" s="14"/>
      <c r="H45" s="6"/>
    </row>
    <row r="46" spans="2:20">
      <c r="B46" s="10"/>
      <c r="C46" s="14"/>
      <c r="D46" s="14"/>
      <c r="E46" s="14"/>
      <c r="F46" s="14"/>
      <c r="G46" s="14"/>
      <c r="H46" s="6"/>
    </row>
    <row r="47" spans="2:20">
      <c r="B47" s="10"/>
      <c r="C47" s="18"/>
      <c r="H47" s="6"/>
    </row>
    <row r="48" spans="2:20">
      <c r="B48" s="10" t="s">
        <v>74</v>
      </c>
      <c r="C48" s="14">
        <f>C5</f>
        <v>375000</v>
      </c>
      <c r="D48" s="14">
        <f>D5</f>
        <v>425098.01</v>
      </c>
      <c r="E48" s="14">
        <f>E5</f>
        <v>375000</v>
      </c>
      <c r="F48" s="14">
        <f>F5</f>
        <v>440000</v>
      </c>
      <c r="G48" s="14">
        <f>G5</f>
        <v>400000</v>
      </c>
      <c r="H48" s="6"/>
      <c r="I48" s="14">
        <f>I5</f>
        <v>450000</v>
      </c>
      <c r="J48" s="14">
        <f>J5</f>
        <v>450000</v>
      </c>
      <c r="K48" s="14">
        <f>K5</f>
        <v>450000</v>
      </c>
    </row>
    <row r="49" spans="2:11">
      <c r="B49" s="10" t="s">
        <v>73</v>
      </c>
      <c r="C49" s="18">
        <f>C44</f>
        <v>424000</v>
      </c>
      <c r="D49" s="18">
        <f>D44</f>
        <v>204179.9</v>
      </c>
      <c r="E49" s="18">
        <f>E44</f>
        <v>182829.22</v>
      </c>
      <c r="F49" s="18">
        <f>F44</f>
        <v>173001.50000000003</v>
      </c>
      <c r="G49" s="18">
        <f>G44</f>
        <v>186956.86</v>
      </c>
      <c r="H49" s="6"/>
      <c r="I49" s="18">
        <f>I44</f>
        <v>227240</v>
      </c>
      <c r="J49" s="18">
        <f>J44</f>
        <v>209786</v>
      </c>
      <c r="K49" s="18">
        <f>K44</f>
        <v>229913</v>
      </c>
    </row>
    <row r="50" spans="2:11">
      <c r="B50" s="10"/>
      <c r="H50" s="6"/>
    </row>
    <row r="51" spans="2:11" ht="15.75" thickBot="1">
      <c r="B51" s="10" t="s">
        <v>75</v>
      </c>
      <c r="C51" s="20">
        <f>C48-C49</f>
        <v>-49000</v>
      </c>
      <c r="D51" s="20">
        <f>D48-D49</f>
        <v>220918.11000000002</v>
      </c>
      <c r="E51" s="20">
        <f>E48-E49</f>
        <v>192170.78</v>
      </c>
      <c r="F51" s="20">
        <f>F48-F49</f>
        <v>266998.5</v>
      </c>
      <c r="G51" s="20">
        <f>G48-G49</f>
        <v>213043.14</v>
      </c>
      <c r="H51" s="6"/>
      <c r="I51" s="20">
        <f>I48-I49</f>
        <v>222760</v>
      </c>
      <c r="J51" s="20">
        <f>J48-J49</f>
        <v>240214</v>
      </c>
      <c r="K51" s="20">
        <f>K48-K49</f>
        <v>220087</v>
      </c>
    </row>
    <row r="52" spans="2:11">
      <c r="B52" s="10"/>
      <c r="H52" s="6"/>
    </row>
    <row r="53" spans="2:11">
      <c r="B53" s="10"/>
      <c r="H53" s="6"/>
    </row>
    <row r="54" spans="2:11">
      <c r="B54" s="21">
        <v>0.8</v>
      </c>
      <c r="D54" s="18">
        <f>D51*0.8</f>
        <v>176734.48800000001</v>
      </c>
      <c r="E54" s="18">
        <f>E51*0.8</f>
        <v>153736.62400000001</v>
      </c>
      <c r="F54" s="18">
        <f>F51*0.8</f>
        <v>213598.80000000002</v>
      </c>
      <c r="G54" s="18">
        <f>G51*0.8</f>
        <v>170434.51200000002</v>
      </c>
      <c r="H54" s="6"/>
      <c r="I54" s="18">
        <f>I51*0.8</f>
        <v>178208</v>
      </c>
      <c r="J54" s="18">
        <f>J51*0.8</f>
        <v>192171.2</v>
      </c>
      <c r="K54" s="18">
        <f>K51*0.8</f>
        <v>176069.6</v>
      </c>
    </row>
    <row r="55" spans="2:11">
      <c r="B55" s="10"/>
      <c r="H55" s="6"/>
    </row>
    <row r="56" spans="2:11">
      <c r="B56" s="11"/>
    </row>
    <row r="57" spans="2:11">
      <c r="B57" s="11"/>
    </row>
    <row r="58" spans="2:11">
      <c r="B58" s="11"/>
      <c r="I58" s="2" t="s">
        <v>76</v>
      </c>
      <c r="J58" s="2" t="s">
        <v>77</v>
      </c>
      <c r="K58" s="2" t="s">
        <v>77</v>
      </c>
    </row>
    <row r="59" spans="2:11">
      <c r="B59" s="11"/>
      <c r="D59" s="2"/>
      <c r="E59" s="2"/>
      <c r="I59" s="2" t="s">
        <v>78</v>
      </c>
      <c r="J59" s="2" t="s">
        <v>78</v>
      </c>
      <c r="K59" s="2" t="s">
        <v>79</v>
      </c>
    </row>
    <row r="60" spans="2:11">
      <c r="B60" s="11"/>
    </row>
    <row r="61" spans="2:11">
      <c r="I61" s="2" t="s">
        <v>80</v>
      </c>
    </row>
    <row r="62" spans="2:11">
      <c r="B62" s="11"/>
    </row>
    <row r="63" spans="2:11">
      <c r="B63" s="11"/>
    </row>
    <row r="67" spans="2:2">
      <c r="B67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11"/>
    </row>
    <row r="76" spans="2:2">
      <c r="B76" s="11"/>
    </row>
    <row r="81" spans="2:2">
      <c r="B81" s="11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11"/>
    </row>
    <row r="97" spans="2:2">
      <c r="B97" s="11"/>
    </row>
    <row r="98" spans="2:2">
      <c r="B98" s="11"/>
    </row>
    <row r="102" spans="2:2">
      <c r="B102" s="11"/>
    </row>
    <row r="106" spans="2:2">
      <c r="B106" s="11"/>
    </row>
    <row r="107" spans="2:2">
      <c r="B107" s="11"/>
    </row>
    <row r="111" spans="2:2">
      <c r="B111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11"/>
    </row>
    <row r="120" spans="2:2">
      <c r="B120" s="11"/>
    </row>
    <row r="125" spans="2:2">
      <c r="B125" s="11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11"/>
    </row>
    <row r="141" spans="2:2">
      <c r="B141" s="11"/>
    </row>
    <row r="142" spans="2:2">
      <c r="B142" s="11"/>
    </row>
    <row r="146" spans="2:2">
      <c r="B146" s="11"/>
    </row>
  </sheetData>
  <pageMargins left="0.7" right="0.7" top="0.75" bottom="0.75" header="0.3" footer="0.3"/>
  <pageSetup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2"/>
  <sheetViews>
    <sheetView workbookViewId="0" xr3:uid="{958C4451-9541-5A59-BF78-D2F731DF1C81}">
      <selection sqref="A1:F11"/>
    </sheetView>
  </sheetViews>
  <sheetFormatPr defaultRowHeight="15"/>
  <cols>
    <col min="1" max="1" width="30.85546875" bestFit="1" customWidth="1"/>
    <col min="3" max="3" width="9" customWidth="1"/>
  </cols>
  <sheetData>
    <row r="2" spans="14:14">
      <c r="N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E1F3272EAAD4A8925A880A34C2122" ma:contentTypeVersion="4" ma:contentTypeDescription="Create a new document." ma:contentTypeScope="" ma:versionID="bf4782f3914ece57adfba45a53320a8f">
  <xsd:schema xmlns:xsd="http://www.w3.org/2001/XMLSchema" xmlns:xs="http://www.w3.org/2001/XMLSchema" xmlns:p="http://schemas.microsoft.com/office/2006/metadata/properties" xmlns:ns2="7af14038-60c9-4558-88d3-467c25e52593" targetNamespace="http://schemas.microsoft.com/office/2006/metadata/properties" ma:root="true" ma:fieldsID="464dc2c52c8411a23d0b99433b7ad61a" ns2:_="">
    <xsd:import namespace="7af14038-60c9-4558-88d3-467c25e525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14038-60c9-4558-88d3-467c25e525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F85196-BD6C-4D43-AC8C-F3CEC848604E}"/>
</file>

<file path=customXml/itemProps2.xml><?xml version="1.0" encoding="utf-8"?>
<ds:datastoreItem xmlns:ds="http://schemas.openxmlformats.org/officeDocument/2006/customXml" ds:itemID="{77BC2313-CBAF-4707-8684-59EE9B7291F5}"/>
</file>

<file path=customXml/itemProps3.xml><?xml version="1.0" encoding="utf-8"?>
<ds:datastoreItem xmlns:ds="http://schemas.openxmlformats.org/officeDocument/2006/customXml" ds:itemID="{9C75912C-AF94-4EBC-993B-CEDFC88B0C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Gibson, Arundel</dc:creator>
  <cp:keywords/>
  <dc:description/>
  <cp:lastModifiedBy>Gibson, Arundel</cp:lastModifiedBy>
  <cp:revision/>
  <dcterms:created xsi:type="dcterms:W3CDTF">2015-05-21T15:24:48Z</dcterms:created>
  <dcterms:modified xsi:type="dcterms:W3CDTF">2016-12-02T19:21:20Z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0x010100F9CE1F3272EAAD4A8925A880A34C2122</vt:lpwstr>
  </property>
</Properties>
</file>