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pstone\"/>
    </mc:Choice>
  </mc:AlternateContent>
  <xr:revisionPtr revIDLastSave="0" documentId="13_ncr:1_{6CF03848-7018-4529-84F0-CBACB4E4474D}" xr6:coauthVersionLast="47" xr6:coauthVersionMax="47" xr10:uidLastSave="{00000000-0000-0000-0000-000000000000}"/>
  <bookViews>
    <workbookView xWindow="-108" yWindow="-108" windowWidth="23256" windowHeight="12576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PIVOT_TABLE" sheetId="10" r:id="rId4"/>
    <sheet name="CHARTS" sheetId="13" r:id="rId5"/>
    <sheet name="low_details" sheetId="7" r:id="rId6"/>
    <sheet name="high_details" sheetId="6" r:id="rId7"/>
  </sheets>
  <definedNames>
    <definedName name="_xlnm._FilterDatabase" localSheetId="2" hidden="1">'Supporting Data'!$B$2:$B$368</definedName>
    <definedName name="Order_Change_with_respect_to_same_day_last_week">'Session Details'!$I$3:$I$368</definedName>
  </definedNames>
  <calcPr calcId="191029"/>
  <pivotCaches>
    <pivotCache cacheId="6" r:id="rId8"/>
    <pivotCache cacheId="1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" i="3"/>
  <c r="P3" i="1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4" i="6"/>
  <c r="V52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" i="2"/>
  <c r="J12" i="1"/>
  <c r="J13" i="1"/>
  <c r="J14" i="1"/>
  <c r="J190" i="1"/>
  <c r="J16" i="1"/>
  <c r="J17" i="1"/>
  <c r="J15" i="1"/>
  <c r="J19" i="1"/>
  <c r="J20" i="1"/>
  <c r="J21" i="1"/>
  <c r="J254" i="1"/>
  <c r="J22" i="1"/>
  <c r="J18" i="1"/>
  <c r="J25" i="1"/>
  <c r="J26" i="1"/>
  <c r="J27" i="1"/>
  <c r="J28" i="1"/>
  <c r="J169" i="1"/>
  <c r="J30" i="1"/>
  <c r="J31" i="1"/>
  <c r="J37" i="1"/>
  <c r="J33" i="1"/>
  <c r="J34" i="1"/>
  <c r="J35" i="1"/>
  <c r="J106" i="1"/>
  <c r="J78" i="1"/>
  <c r="J38" i="1"/>
  <c r="J39" i="1"/>
  <c r="J40" i="1"/>
  <c r="J41" i="1"/>
  <c r="J42" i="1"/>
  <c r="J141" i="1"/>
  <c r="J44" i="1"/>
  <c r="J45" i="1"/>
  <c r="J46" i="1"/>
  <c r="J47" i="1"/>
  <c r="J48" i="1"/>
  <c r="J49" i="1"/>
  <c r="J92" i="1"/>
  <c r="J51" i="1"/>
  <c r="J52" i="1"/>
  <c r="J53" i="1"/>
  <c r="J54" i="1"/>
  <c r="J55" i="1"/>
  <c r="J56" i="1"/>
  <c r="J57" i="1"/>
  <c r="J69" i="1"/>
  <c r="J59" i="1"/>
  <c r="J60" i="1"/>
  <c r="J61" i="1"/>
  <c r="J62" i="1"/>
  <c r="J63" i="1"/>
  <c r="J295" i="1"/>
  <c r="J65" i="1"/>
  <c r="J66" i="1"/>
  <c r="J67" i="1"/>
  <c r="J68" i="1"/>
  <c r="J11" i="1"/>
  <c r="J70" i="1"/>
  <c r="J84" i="1"/>
  <c r="J72" i="1"/>
  <c r="J73" i="1"/>
  <c r="J74" i="1"/>
  <c r="J75" i="1"/>
  <c r="J76" i="1"/>
  <c r="J77" i="1"/>
  <c r="J288" i="1"/>
  <c r="J79" i="1"/>
  <c r="J80" i="1"/>
  <c r="J81" i="1"/>
  <c r="J82" i="1"/>
  <c r="J83" i="1"/>
  <c r="J134" i="1"/>
  <c r="J265" i="1"/>
  <c r="J43" i="1"/>
  <c r="J87" i="1"/>
  <c r="J88" i="1"/>
  <c r="J89" i="1"/>
  <c r="J90" i="1"/>
  <c r="J91" i="1"/>
  <c r="J309" i="1"/>
  <c r="J93" i="1"/>
  <c r="J94" i="1"/>
  <c r="J95" i="1"/>
  <c r="J96" i="1"/>
  <c r="J97" i="1"/>
  <c r="J98" i="1"/>
  <c r="J99" i="1"/>
  <c r="J100" i="1"/>
  <c r="J101" i="1"/>
  <c r="J36" i="1"/>
  <c r="J103" i="1"/>
  <c r="J104" i="1"/>
  <c r="J105" i="1"/>
  <c r="J232" i="1"/>
  <c r="J107" i="1"/>
  <c r="J108" i="1"/>
  <c r="J109" i="1"/>
  <c r="J71" i="1"/>
  <c r="J111" i="1"/>
  <c r="J112" i="1"/>
  <c r="J110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329" i="1"/>
  <c r="J128" i="1"/>
  <c r="J129" i="1"/>
  <c r="J130" i="1"/>
  <c r="J131" i="1"/>
  <c r="J132" i="1"/>
  <c r="J133" i="1"/>
  <c r="J231" i="1"/>
  <c r="J135" i="1"/>
  <c r="J136" i="1"/>
  <c r="J137" i="1"/>
  <c r="J138" i="1"/>
  <c r="J139" i="1"/>
  <c r="J140" i="1"/>
  <c r="J365" i="1"/>
  <c r="J142" i="1"/>
  <c r="J143" i="1"/>
  <c r="J144" i="1"/>
  <c r="J145" i="1"/>
  <c r="J146" i="1"/>
  <c r="J147" i="1"/>
  <c r="J246" i="1"/>
  <c r="J149" i="1"/>
  <c r="J150" i="1"/>
  <c r="J151" i="1"/>
  <c r="J152" i="1"/>
  <c r="J153" i="1"/>
  <c r="J154" i="1"/>
  <c r="J211" i="1"/>
  <c r="J156" i="1"/>
  <c r="J157" i="1"/>
  <c r="J158" i="1"/>
  <c r="J159" i="1"/>
  <c r="J160" i="1"/>
  <c r="J161" i="1"/>
  <c r="J86" i="1"/>
  <c r="J163" i="1"/>
  <c r="J164" i="1"/>
  <c r="J165" i="1"/>
  <c r="J166" i="1"/>
  <c r="J167" i="1"/>
  <c r="J168" i="1"/>
  <c r="J316" i="1"/>
  <c r="J170" i="1"/>
  <c r="J171" i="1"/>
  <c r="J172" i="1"/>
  <c r="J173" i="1"/>
  <c r="J174" i="1"/>
  <c r="J175" i="1"/>
  <c r="J296" i="1"/>
  <c r="J177" i="1"/>
  <c r="J178" i="1"/>
  <c r="J29" i="1"/>
  <c r="J180" i="1"/>
  <c r="J181" i="1"/>
  <c r="J182" i="1"/>
  <c r="J358" i="1"/>
  <c r="J184" i="1"/>
  <c r="J185" i="1"/>
  <c r="J186" i="1"/>
  <c r="J187" i="1"/>
  <c r="J188" i="1"/>
  <c r="J189" i="1"/>
  <c r="J215" i="1"/>
  <c r="J191" i="1"/>
  <c r="J192" i="1"/>
  <c r="J193" i="1"/>
  <c r="J194" i="1"/>
  <c r="J195" i="1"/>
  <c r="J196" i="1"/>
  <c r="J148" i="1"/>
  <c r="J198" i="1"/>
  <c r="J199" i="1"/>
  <c r="J200" i="1"/>
  <c r="J201" i="1"/>
  <c r="J202" i="1"/>
  <c r="J203" i="1"/>
  <c r="J204" i="1"/>
  <c r="J50" i="1"/>
  <c r="J206" i="1"/>
  <c r="J207" i="1"/>
  <c r="J208" i="1"/>
  <c r="J209" i="1"/>
  <c r="J210" i="1"/>
  <c r="J337" i="1"/>
  <c r="J212" i="1"/>
  <c r="J213" i="1"/>
  <c r="J214" i="1"/>
  <c r="J24" i="1"/>
  <c r="J216" i="1"/>
  <c r="J217" i="1"/>
  <c r="J274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113" i="1"/>
  <c r="J197" i="1"/>
  <c r="J233" i="1"/>
  <c r="J234" i="1"/>
  <c r="J235" i="1"/>
  <c r="J236" i="1"/>
  <c r="J237" i="1"/>
  <c r="J238" i="1"/>
  <c r="J205" i="1"/>
  <c r="J240" i="1"/>
  <c r="J241" i="1"/>
  <c r="J242" i="1"/>
  <c r="J243" i="1"/>
  <c r="J244" i="1"/>
  <c r="J245" i="1"/>
  <c r="J127" i="1"/>
  <c r="J247" i="1"/>
  <c r="J248" i="1"/>
  <c r="J249" i="1"/>
  <c r="J250" i="1"/>
  <c r="J251" i="1"/>
  <c r="J252" i="1"/>
  <c r="J155" i="1"/>
  <c r="J58" i="1"/>
  <c r="J255" i="1"/>
  <c r="J256" i="1"/>
  <c r="J257" i="1"/>
  <c r="J258" i="1"/>
  <c r="J259" i="1"/>
  <c r="J267" i="1"/>
  <c r="J261" i="1"/>
  <c r="J262" i="1"/>
  <c r="J263" i="1"/>
  <c r="J264" i="1"/>
  <c r="J64" i="1"/>
  <c r="J266" i="1"/>
  <c r="J281" i="1"/>
  <c r="J268" i="1"/>
  <c r="J269" i="1"/>
  <c r="J270" i="1"/>
  <c r="J271" i="1"/>
  <c r="J272" i="1"/>
  <c r="J273" i="1"/>
  <c r="J253" i="1"/>
  <c r="J275" i="1"/>
  <c r="J276" i="1"/>
  <c r="J277" i="1"/>
  <c r="J278" i="1"/>
  <c r="J279" i="1"/>
  <c r="J280" i="1"/>
  <c r="J218" i="1"/>
  <c r="J282" i="1"/>
  <c r="J283" i="1"/>
  <c r="J284" i="1"/>
  <c r="J285" i="1"/>
  <c r="J286" i="1"/>
  <c r="J287" i="1"/>
  <c r="J102" i="1"/>
  <c r="J289" i="1"/>
  <c r="J290" i="1"/>
  <c r="J291" i="1"/>
  <c r="J292" i="1"/>
  <c r="J293" i="1"/>
  <c r="J294" i="1"/>
  <c r="J179" i="1"/>
  <c r="J32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176" i="1"/>
  <c r="J310" i="1"/>
  <c r="J311" i="1"/>
  <c r="J312" i="1"/>
  <c r="J313" i="1"/>
  <c r="J314" i="1"/>
  <c r="J315" i="1"/>
  <c r="J162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260" i="1"/>
  <c r="J330" i="1"/>
  <c r="J331" i="1"/>
  <c r="J332" i="1"/>
  <c r="J333" i="1"/>
  <c r="J334" i="1"/>
  <c r="J335" i="1"/>
  <c r="J336" i="1"/>
  <c r="J85" i="1"/>
  <c r="J338" i="1"/>
  <c r="J339" i="1"/>
  <c r="J340" i="1"/>
  <c r="J341" i="1"/>
  <c r="J342" i="1"/>
  <c r="J343" i="1"/>
  <c r="J239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183" i="1"/>
  <c r="J359" i="1"/>
  <c r="J360" i="1"/>
  <c r="J361" i="1"/>
  <c r="J362" i="1"/>
  <c r="J363" i="1"/>
  <c r="J364" i="1"/>
  <c r="J344" i="1"/>
  <c r="J366" i="1"/>
  <c r="J367" i="1"/>
  <c r="J368" i="1"/>
  <c r="J10" i="1"/>
  <c r="J23" i="1"/>
  <c r="I23" i="1"/>
  <c r="P368" i="1"/>
  <c r="P367" i="1"/>
  <c r="P366" i="1"/>
  <c r="P344" i="1"/>
  <c r="P364" i="1"/>
  <c r="P363" i="1"/>
  <c r="P362" i="1"/>
  <c r="P361" i="1"/>
  <c r="P360" i="1"/>
  <c r="P359" i="1"/>
  <c r="P183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239" i="1"/>
  <c r="P343" i="1"/>
  <c r="P342" i="1"/>
  <c r="P341" i="1"/>
  <c r="P340" i="1"/>
  <c r="P339" i="1"/>
  <c r="P338" i="1"/>
  <c r="P85" i="1"/>
  <c r="P336" i="1"/>
  <c r="P335" i="1"/>
  <c r="P334" i="1"/>
  <c r="P333" i="1"/>
  <c r="P332" i="1"/>
  <c r="P331" i="1"/>
  <c r="P330" i="1"/>
  <c r="P260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162" i="1"/>
  <c r="P315" i="1"/>
  <c r="P314" i="1"/>
  <c r="P313" i="1"/>
  <c r="P312" i="1"/>
  <c r="P311" i="1"/>
  <c r="P310" i="1"/>
  <c r="P176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32" i="1"/>
  <c r="P179" i="1"/>
  <c r="P294" i="1"/>
  <c r="P293" i="1"/>
  <c r="P292" i="1"/>
  <c r="P291" i="1"/>
  <c r="P290" i="1"/>
  <c r="P289" i="1"/>
  <c r="P102" i="1"/>
  <c r="P287" i="1"/>
  <c r="P286" i="1"/>
  <c r="P285" i="1"/>
  <c r="P284" i="1"/>
  <c r="P283" i="1"/>
  <c r="P282" i="1"/>
  <c r="P218" i="1"/>
  <c r="P280" i="1"/>
  <c r="P279" i="1"/>
  <c r="P278" i="1"/>
  <c r="P277" i="1"/>
  <c r="P276" i="1"/>
  <c r="P275" i="1"/>
  <c r="P253" i="1"/>
  <c r="P273" i="1"/>
  <c r="P272" i="1"/>
  <c r="P271" i="1"/>
  <c r="P270" i="1"/>
  <c r="P269" i="1"/>
  <c r="P268" i="1"/>
  <c r="P281" i="1"/>
  <c r="P266" i="1"/>
  <c r="P64" i="1"/>
  <c r="P264" i="1"/>
  <c r="P263" i="1"/>
  <c r="P262" i="1"/>
  <c r="P261" i="1"/>
  <c r="P267" i="1"/>
  <c r="P259" i="1"/>
  <c r="P258" i="1"/>
  <c r="P257" i="1"/>
  <c r="P256" i="1"/>
  <c r="P255" i="1"/>
  <c r="P58" i="1"/>
  <c r="P155" i="1"/>
  <c r="P252" i="1"/>
  <c r="P251" i="1"/>
  <c r="P250" i="1"/>
  <c r="P249" i="1"/>
  <c r="P248" i="1"/>
  <c r="P247" i="1"/>
  <c r="P127" i="1"/>
  <c r="P245" i="1"/>
  <c r="P244" i="1"/>
  <c r="P243" i="1"/>
  <c r="P242" i="1"/>
  <c r="P241" i="1"/>
  <c r="P240" i="1"/>
  <c r="P205" i="1"/>
  <c r="P238" i="1"/>
  <c r="P237" i="1"/>
  <c r="P236" i="1"/>
  <c r="P235" i="1"/>
  <c r="P234" i="1"/>
  <c r="P233" i="1"/>
  <c r="P197" i="1"/>
  <c r="P113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74" i="1"/>
  <c r="P217" i="1"/>
  <c r="P216" i="1"/>
  <c r="P24" i="1"/>
  <c r="P214" i="1"/>
  <c r="P213" i="1"/>
  <c r="P212" i="1"/>
  <c r="P337" i="1"/>
  <c r="P210" i="1"/>
  <c r="P209" i="1"/>
  <c r="P208" i="1"/>
  <c r="P207" i="1"/>
  <c r="P206" i="1"/>
  <c r="P50" i="1"/>
  <c r="P204" i="1"/>
  <c r="P203" i="1"/>
  <c r="P202" i="1"/>
  <c r="P201" i="1"/>
  <c r="P200" i="1"/>
  <c r="P199" i="1"/>
  <c r="P198" i="1"/>
  <c r="P148" i="1"/>
  <c r="P196" i="1"/>
  <c r="P195" i="1"/>
  <c r="P194" i="1"/>
  <c r="P193" i="1"/>
  <c r="P192" i="1"/>
  <c r="P191" i="1"/>
  <c r="P215" i="1"/>
  <c r="P189" i="1"/>
  <c r="P188" i="1"/>
  <c r="P187" i="1"/>
  <c r="P186" i="1"/>
  <c r="P185" i="1"/>
  <c r="P184" i="1"/>
  <c r="P358" i="1"/>
  <c r="P182" i="1"/>
  <c r="P181" i="1"/>
  <c r="P180" i="1"/>
  <c r="P29" i="1"/>
  <c r="P178" i="1"/>
  <c r="P177" i="1"/>
  <c r="P296" i="1"/>
  <c r="P175" i="1"/>
  <c r="P174" i="1"/>
  <c r="P173" i="1"/>
  <c r="P172" i="1"/>
  <c r="P171" i="1"/>
  <c r="P170" i="1"/>
  <c r="P316" i="1"/>
  <c r="P168" i="1"/>
  <c r="P167" i="1"/>
  <c r="P166" i="1"/>
  <c r="P165" i="1"/>
  <c r="P164" i="1"/>
  <c r="P163" i="1"/>
  <c r="P86" i="1"/>
  <c r="P161" i="1"/>
  <c r="P160" i="1"/>
  <c r="P159" i="1"/>
  <c r="P158" i="1"/>
  <c r="P157" i="1"/>
  <c r="P156" i="1"/>
  <c r="P211" i="1"/>
  <c r="P154" i="1"/>
  <c r="P153" i="1"/>
  <c r="P152" i="1"/>
  <c r="P151" i="1"/>
  <c r="P150" i="1"/>
  <c r="P149" i="1"/>
  <c r="P246" i="1"/>
  <c r="P147" i="1"/>
  <c r="P146" i="1"/>
  <c r="P145" i="1"/>
  <c r="P144" i="1"/>
  <c r="P143" i="1"/>
  <c r="P142" i="1"/>
  <c r="P365" i="1"/>
  <c r="P140" i="1"/>
  <c r="P139" i="1"/>
  <c r="P138" i="1"/>
  <c r="P137" i="1"/>
  <c r="P136" i="1"/>
  <c r="P135" i="1"/>
  <c r="P231" i="1"/>
  <c r="P133" i="1"/>
  <c r="P132" i="1"/>
  <c r="P131" i="1"/>
  <c r="P130" i="1"/>
  <c r="P129" i="1"/>
  <c r="P128" i="1"/>
  <c r="P329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0" i="1"/>
  <c r="P112" i="1"/>
  <c r="P111" i="1"/>
  <c r="P71" i="1"/>
  <c r="P109" i="1"/>
  <c r="P108" i="1"/>
  <c r="P107" i="1"/>
  <c r="P232" i="1"/>
  <c r="P105" i="1"/>
  <c r="P104" i="1"/>
  <c r="P103" i="1"/>
  <c r="P36" i="1"/>
  <c r="P101" i="1"/>
  <c r="P100" i="1"/>
  <c r="P99" i="1"/>
  <c r="P98" i="1"/>
  <c r="P97" i="1"/>
  <c r="P96" i="1"/>
  <c r="P95" i="1"/>
  <c r="P94" i="1"/>
  <c r="P93" i="1"/>
  <c r="P309" i="1"/>
  <c r="P91" i="1"/>
  <c r="P90" i="1"/>
  <c r="P89" i="1"/>
  <c r="P88" i="1"/>
  <c r="P87" i="1"/>
  <c r="P43" i="1"/>
  <c r="P265" i="1"/>
  <c r="P134" i="1"/>
  <c r="P83" i="1"/>
  <c r="P82" i="1"/>
  <c r="P81" i="1"/>
  <c r="P80" i="1"/>
  <c r="P79" i="1"/>
  <c r="P288" i="1"/>
  <c r="P77" i="1"/>
  <c r="P76" i="1"/>
  <c r="P75" i="1"/>
  <c r="P74" i="1"/>
  <c r="P73" i="1"/>
  <c r="P72" i="1"/>
  <c r="P84" i="1"/>
  <c r="P70" i="1"/>
  <c r="P11" i="1"/>
  <c r="P68" i="1"/>
  <c r="P67" i="1"/>
  <c r="P66" i="1"/>
  <c r="P65" i="1"/>
  <c r="P295" i="1"/>
  <c r="P63" i="1"/>
  <c r="P62" i="1"/>
  <c r="P61" i="1"/>
  <c r="P60" i="1"/>
  <c r="P59" i="1"/>
  <c r="P69" i="1"/>
  <c r="P57" i="1"/>
  <c r="P56" i="1"/>
  <c r="P55" i="1"/>
  <c r="P54" i="1"/>
  <c r="P53" i="1"/>
  <c r="P52" i="1"/>
  <c r="P51" i="1"/>
  <c r="P92" i="1"/>
  <c r="P49" i="1"/>
  <c r="P48" i="1"/>
  <c r="P47" i="1"/>
  <c r="P46" i="1"/>
  <c r="P45" i="1"/>
  <c r="P44" i="1"/>
  <c r="P141" i="1"/>
  <c r="P42" i="1"/>
  <c r="P41" i="1"/>
  <c r="P40" i="1"/>
  <c r="P39" i="1"/>
  <c r="P38" i="1"/>
  <c r="P78" i="1"/>
  <c r="P106" i="1"/>
  <c r="P35" i="1"/>
  <c r="P34" i="1"/>
  <c r="P33" i="1"/>
  <c r="P37" i="1"/>
  <c r="P31" i="1"/>
  <c r="P30" i="1"/>
  <c r="P169" i="1"/>
  <c r="P28" i="1"/>
  <c r="P27" i="1"/>
  <c r="P26" i="1"/>
  <c r="P25" i="1"/>
  <c r="P18" i="1"/>
  <c r="P22" i="1"/>
  <c r="P254" i="1"/>
  <c r="P21" i="1"/>
  <c r="P20" i="1"/>
  <c r="P19" i="1"/>
  <c r="P15" i="1"/>
  <c r="P17" i="1"/>
  <c r="P16" i="1"/>
  <c r="P190" i="1"/>
  <c r="P14" i="1"/>
  <c r="P13" i="1"/>
  <c r="P12" i="1"/>
  <c r="P23" i="1"/>
  <c r="P10" i="1"/>
  <c r="P9" i="1"/>
  <c r="P8" i="1"/>
  <c r="P7" i="1"/>
  <c r="P6" i="1"/>
  <c r="P5" i="1"/>
  <c r="P4" i="1"/>
  <c r="I12" i="1"/>
  <c r="I13" i="1"/>
  <c r="I14" i="1"/>
  <c r="I190" i="1"/>
  <c r="I16" i="1"/>
  <c r="I17" i="1"/>
  <c r="I15" i="1"/>
  <c r="I19" i="1"/>
  <c r="I20" i="1"/>
  <c r="I21" i="1"/>
  <c r="I254" i="1"/>
  <c r="I22" i="1"/>
  <c r="I18" i="1"/>
  <c r="I25" i="1"/>
  <c r="I26" i="1"/>
  <c r="I27" i="1"/>
  <c r="I28" i="1"/>
  <c r="I169" i="1"/>
  <c r="I30" i="1"/>
  <c r="I31" i="1"/>
  <c r="I37" i="1"/>
  <c r="I33" i="1"/>
  <c r="I34" i="1"/>
  <c r="I35" i="1"/>
  <c r="I106" i="1"/>
  <c r="I78" i="1"/>
  <c r="I38" i="1"/>
  <c r="I39" i="1"/>
  <c r="I40" i="1"/>
  <c r="I41" i="1"/>
  <c r="I42" i="1"/>
  <c r="I141" i="1"/>
  <c r="I44" i="1"/>
  <c r="I45" i="1"/>
  <c r="I46" i="1"/>
  <c r="I47" i="1"/>
  <c r="I48" i="1"/>
  <c r="I49" i="1"/>
  <c r="I92" i="1"/>
  <c r="I51" i="1"/>
  <c r="I52" i="1"/>
  <c r="I53" i="1"/>
  <c r="I54" i="1"/>
  <c r="I55" i="1"/>
  <c r="I56" i="1"/>
  <c r="I57" i="1"/>
  <c r="I69" i="1"/>
  <c r="I59" i="1"/>
  <c r="I60" i="1"/>
  <c r="I61" i="1"/>
  <c r="I62" i="1"/>
  <c r="I63" i="1"/>
  <c r="I295" i="1"/>
  <c r="I65" i="1"/>
  <c r="I66" i="1"/>
  <c r="I67" i="1"/>
  <c r="I68" i="1"/>
  <c r="I11" i="1"/>
  <c r="I70" i="1"/>
  <c r="I84" i="1"/>
  <c r="I72" i="1"/>
  <c r="I73" i="1"/>
  <c r="I74" i="1"/>
  <c r="I75" i="1"/>
  <c r="I76" i="1"/>
  <c r="I77" i="1"/>
  <c r="I288" i="1"/>
  <c r="I79" i="1"/>
  <c r="I80" i="1"/>
  <c r="I81" i="1"/>
  <c r="I82" i="1"/>
  <c r="I83" i="1"/>
  <c r="I134" i="1"/>
  <c r="I265" i="1"/>
  <c r="I43" i="1"/>
  <c r="I87" i="1"/>
  <c r="I88" i="1"/>
  <c r="I89" i="1"/>
  <c r="I90" i="1"/>
  <c r="I91" i="1"/>
  <c r="I309" i="1"/>
  <c r="I93" i="1"/>
  <c r="I94" i="1"/>
  <c r="I95" i="1"/>
  <c r="I96" i="1"/>
  <c r="I97" i="1"/>
  <c r="I98" i="1"/>
  <c r="I99" i="1"/>
  <c r="I100" i="1"/>
  <c r="I101" i="1"/>
  <c r="I36" i="1"/>
  <c r="I103" i="1"/>
  <c r="I104" i="1"/>
  <c r="I105" i="1"/>
  <c r="I232" i="1"/>
  <c r="I107" i="1"/>
  <c r="I108" i="1"/>
  <c r="I109" i="1"/>
  <c r="I71" i="1"/>
  <c r="I111" i="1"/>
  <c r="I112" i="1"/>
  <c r="I110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329" i="1"/>
  <c r="I128" i="1"/>
  <c r="I129" i="1"/>
  <c r="I130" i="1"/>
  <c r="I131" i="1"/>
  <c r="I132" i="1"/>
  <c r="I133" i="1"/>
  <c r="I231" i="1"/>
  <c r="I135" i="1"/>
  <c r="I136" i="1"/>
  <c r="I137" i="1"/>
  <c r="I138" i="1"/>
  <c r="I139" i="1"/>
  <c r="I140" i="1"/>
  <c r="I365" i="1"/>
  <c r="I142" i="1"/>
  <c r="I143" i="1"/>
  <c r="I144" i="1"/>
  <c r="I145" i="1"/>
  <c r="I146" i="1"/>
  <c r="I147" i="1"/>
  <c r="I246" i="1"/>
  <c r="I149" i="1"/>
  <c r="I150" i="1"/>
  <c r="I151" i="1"/>
  <c r="I152" i="1"/>
  <c r="I153" i="1"/>
  <c r="I154" i="1"/>
  <c r="I211" i="1"/>
  <c r="I156" i="1"/>
  <c r="I157" i="1"/>
  <c r="I158" i="1"/>
  <c r="I159" i="1"/>
  <c r="I160" i="1"/>
  <c r="I161" i="1"/>
  <c r="I86" i="1"/>
  <c r="I163" i="1"/>
  <c r="I164" i="1"/>
  <c r="I165" i="1"/>
  <c r="I166" i="1"/>
  <c r="I167" i="1"/>
  <c r="I168" i="1"/>
  <c r="I316" i="1"/>
  <c r="I170" i="1"/>
  <c r="I171" i="1"/>
  <c r="I172" i="1"/>
  <c r="I173" i="1"/>
  <c r="I174" i="1"/>
  <c r="I175" i="1"/>
  <c r="I296" i="1"/>
  <c r="I177" i="1"/>
  <c r="I178" i="1"/>
  <c r="I29" i="1"/>
  <c r="I180" i="1"/>
  <c r="I181" i="1"/>
  <c r="I182" i="1"/>
  <c r="I358" i="1"/>
  <c r="I184" i="1"/>
  <c r="I185" i="1"/>
  <c r="I186" i="1"/>
  <c r="I187" i="1"/>
  <c r="I188" i="1"/>
  <c r="I189" i="1"/>
  <c r="I215" i="1"/>
  <c r="I191" i="1"/>
  <c r="I192" i="1"/>
  <c r="I193" i="1"/>
  <c r="I194" i="1"/>
  <c r="I195" i="1"/>
  <c r="I196" i="1"/>
  <c r="I148" i="1"/>
  <c r="I198" i="1"/>
  <c r="I199" i="1"/>
  <c r="I200" i="1"/>
  <c r="I201" i="1"/>
  <c r="I202" i="1"/>
  <c r="I203" i="1"/>
  <c r="I204" i="1"/>
  <c r="I50" i="1"/>
  <c r="I206" i="1"/>
  <c r="I207" i="1"/>
  <c r="I208" i="1"/>
  <c r="I209" i="1"/>
  <c r="I210" i="1"/>
  <c r="I337" i="1"/>
  <c r="I212" i="1"/>
  <c r="I213" i="1"/>
  <c r="I214" i="1"/>
  <c r="I24" i="1"/>
  <c r="I216" i="1"/>
  <c r="I217" i="1"/>
  <c r="I274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113" i="1"/>
  <c r="I197" i="1"/>
  <c r="I233" i="1"/>
  <c r="I234" i="1"/>
  <c r="I235" i="1"/>
  <c r="I236" i="1"/>
  <c r="I237" i="1"/>
  <c r="I238" i="1"/>
  <c r="I205" i="1"/>
  <c r="I240" i="1"/>
  <c r="I241" i="1"/>
  <c r="I242" i="1"/>
  <c r="I243" i="1"/>
  <c r="I244" i="1"/>
  <c r="I245" i="1"/>
  <c r="I127" i="1"/>
  <c r="I247" i="1"/>
  <c r="I248" i="1"/>
  <c r="I249" i="1"/>
  <c r="I250" i="1"/>
  <c r="I251" i="1"/>
  <c r="I252" i="1"/>
  <c r="I155" i="1"/>
  <c r="I58" i="1"/>
  <c r="I255" i="1"/>
  <c r="I256" i="1"/>
  <c r="I257" i="1"/>
  <c r="I258" i="1"/>
  <c r="I259" i="1"/>
  <c r="I267" i="1"/>
  <c r="I261" i="1"/>
  <c r="I262" i="1"/>
  <c r="I263" i="1"/>
  <c r="I264" i="1"/>
  <c r="I64" i="1"/>
  <c r="I266" i="1"/>
  <c r="I281" i="1"/>
  <c r="I268" i="1"/>
  <c r="I269" i="1"/>
  <c r="I270" i="1"/>
  <c r="I271" i="1"/>
  <c r="I272" i="1"/>
  <c r="I273" i="1"/>
  <c r="I253" i="1"/>
  <c r="I275" i="1"/>
  <c r="I276" i="1"/>
  <c r="I277" i="1"/>
  <c r="I278" i="1"/>
  <c r="I279" i="1"/>
  <c r="I280" i="1"/>
  <c r="I218" i="1"/>
  <c r="I282" i="1"/>
  <c r="I283" i="1"/>
  <c r="I284" i="1"/>
  <c r="I285" i="1"/>
  <c r="I286" i="1"/>
  <c r="I287" i="1"/>
  <c r="I102" i="1"/>
  <c r="I289" i="1"/>
  <c r="I290" i="1"/>
  <c r="I291" i="1"/>
  <c r="I292" i="1"/>
  <c r="I293" i="1"/>
  <c r="I294" i="1"/>
  <c r="I179" i="1"/>
  <c r="I32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176" i="1"/>
  <c r="I310" i="1"/>
  <c r="I311" i="1"/>
  <c r="I312" i="1"/>
  <c r="I313" i="1"/>
  <c r="I314" i="1"/>
  <c r="I315" i="1"/>
  <c r="I162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260" i="1"/>
  <c r="I330" i="1"/>
  <c r="I331" i="1"/>
  <c r="I332" i="1"/>
  <c r="I333" i="1"/>
  <c r="I334" i="1"/>
  <c r="I335" i="1"/>
  <c r="I336" i="1"/>
  <c r="I85" i="1"/>
  <c r="I338" i="1"/>
  <c r="I339" i="1"/>
  <c r="I340" i="1"/>
  <c r="I341" i="1"/>
  <c r="I342" i="1"/>
  <c r="I343" i="1"/>
  <c r="I239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183" i="1"/>
  <c r="I359" i="1"/>
  <c r="I360" i="1"/>
  <c r="I361" i="1"/>
  <c r="I362" i="1"/>
  <c r="I363" i="1"/>
  <c r="I364" i="1"/>
  <c r="I344" i="1"/>
  <c r="I366" i="1"/>
  <c r="I367" i="1"/>
  <c r="I368" i="1"/>
  <c r="I10" i="1"/>
  <c r="O4" i="1"/>
  <c r="O5" i="1"/>
  <c r="O6" i="1"/>
  <c r="O7" i="1"/>
  <c r="O8" i="1"/>
  <c r="O9" i="1"/>
  <c r="O10" i="1"/>
  <c r="O23" i="1"/>
  <c r="O12" i="1"/>
  <c r="O13" i="1"/>
  <c r="O14" i="1"/>
  <c r="O190" i="1"/>
  <c r="O16" i="1"/>
  <c r="O17" i="1"/>
  <c r="O15" i="1"/>
  <c r="O19" i="1"/>
  <c r="O20" i="1"/>
  <c r="O21" i="1"/>
  <c r="O254" i="1"/>
  <c r="O22" i="1"/>
  <c r="O18" i="1"/>
  <c r="O25" i="1"/>
  <c r="O26" i="1"/>
  <c r="O27" i="1"/>
  <c r="O28" i="1"/>
  <c r="O169" i="1"/>
  <c r="O30" i="1"/>
  <c r="O31" i="1"/>
  <c r="O37" i="1"/>
  <c r="O33" i="1"/>
  <c r="O34" i="1"/>
  <c r="O35" i="1"/>
  <c r="O106" i="1"/>
  <c r="O78" i="1"/>
  <c r="O38" i="1"/>
  <c r="O39" i="1"/>
  <c r="O40" i="1"/>
  <c r="O41" i="1"/>
  <c r="O42" i="1"/>
  <c r="O141" i="1"/>
  <c r="O44" i="1"/>
  <c r="O45" i="1"/>
  <c r="O46" i="1"/>
  <c r="O47" i="1"/>
  <c r="O48" i="1"/>
  <c r="O49" i="1"/>
  <c r="O92" i="1"/>
  <c r="O51" i="1"/>
  <c r="O52" i="1"/>
  <c r="O53" i="1"/>
  <c r="O54" i="1"/>
  <c r="O55" i="1"/>
  <c r="O56" i="1"/>
  <c r="O57" i="1"/>
  <c r="O69" i="1"/>
  <c r="O59" i="1"/>
  <c r="O60" i="1"/>
  <c r="O61" i="1"/>
  <c r="O62" i="1"/>
  <c r="O63" i="1"/>
  <c r="O295" i="1"/>
  <c r="O65" i="1"/>
  <c r="O66" i="1"/>
  <c r="O67" i="1"/>
  <c r="O68" i="1"/>
  <c r="O11" i="1"/>
  <c r="O70" i="1"/>
  <c r="O84" i="1"/>
  <c r="O72" i="1"/>
  <c r="O73" i="1"/>
  <c r="O74" i="1"/>
  <c r="O75" i="1"/>
  <c r="O76" i="1"/>
  <c r="O77" i="1"/>
  <c r="O288" i="1"/>
  <c r="O79" i="1"/>
  <c r="O80" i="1"/>
  <c r="O81" i="1"/>
  <c r="O82" i="1"/>
  <c r="O83" i="1"/>
  <c r="O134" i="1"/>
  <c r="O265" i="1"/>
  <c r="O43" i="1"/>
  <c r="O87" i="1"/>
  <c r="O88" i="1"/>
  <c r="O89" i="1"/>
  <c r="O90" i="1"/>
  <c r="O91" i="1"/>
  <c r="O309" i="1"/>
  <c r="O93" i="1"/>
  <c r="O94" i="1"/>
  <c r="O95" i="1"/>
  <c r="O96" i="1"/>
  <c r="O97" i="1"/>
  <c r="O98" i="1"/>
  <c r="O99" i="1"/>
  <c r="O100" i="1"/>
  <c r="O101" i="1"/>
  <c r="O36" i="1"/>
  <c r="O103" i="1"/>
  <c r="O104" i="1"/>
  <c r="O105" i="1"/>
  <c r="O232" i="1"/>
  <c r="O107" i="1"/>
  <c r="O108" i="1"/>
  <c r="O109" i="1"/>
  <c r="O71" i="1"/>
  <c r="O111" i="1"/>
  <c r="O112" i="1"/>
  <c r="O110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329" i="1"/>
  <c r="O128" i="1"/>
  <c r="O129" i="1"/>
  <c r="O130" i="1"/>
  <c r="O131" i="1"/>
  <c r="O132" i="1"/>
  <c r="O133" i="1"/>
  <c r="O231" i="1"/>
  <c r="O135" i="1"/>
  <c r="O136" i="1"/>
  <c r="O137" i="1"/>
  <c r="O138" i="1"/>
  <c r="O139" i="1"/>
  <c r="O140" i="1"/>
  <c r="O365" i="1"/>
  <c r="O142" i="1"/>
  <c r="O143" i="1"/>
  <c r="O144" i="1"/>
  <c r="O145" i="1"/>
  <c r="O146" i="1"/>
  <c r="O147" i="1"/>
  <c r="O246" i="1"/>
  <c r="O149" i="1"/>
  <c r="O150" i="1"/>
  <c r="O151" i="1"/>
  <c r="O152" i="1"/>
  <c r="O153" i="1"/>
  <c r="O154" i="1"/>
  <c r="O211" i="1"/>
  <c r="O156" i="1"/>
  <c r="O157" i="1"/>
  <c r="O158" i="1"/>
  <c r="O159" i="1"/>
  <c r="O160" i="1"/>
  <c r="O161" i="1"/>
  <c r="O86" i="1"/>
  <c r="O163" i="1"/>
  <c r="O164" i="1"/>
  <c r="O165" i="1"/>
  <c r="O166" i="1"/>
  <c r="O167" i="1"/>
  <c r="O168" i="1"/>
  <c r="O316" i="1"/>
  <c r="O170" i="1"/>
  <c r="O171" i="1"/>
  <c r="O172" i="1"/>
  <c r="O173" i="1"/>
  <c r="O174" i="1"/>
  <c r="O175" i="1"/>
  <c r="O296" i="1"/>
  <c r="O177" i="1"/>
  <c r="O178" i="1"/>
  <c r="O29" i="1"/>
  <c r="O180" i="1"/>
  <c r="O181" i="1"/>
  <c r="O182" i="1"/>
  <c r="O358" i="1"/>
  <c r="O184" i="1"/>
  <c r="O185" i="1"/>
  <c r="O186" i="1"/>
  <c r="O187" i="1"/>
  <c r="O188" i="1"/>
  <c r="O189" i="1"/>
  <c r="O215" i="1"/>
  <c r="O191" i="1"/>
  <c r="O192" i="1"/>
  <c r="O193" i="1"/>
  <c r="O194" i="1"/>
  <c r="O195" i="1"/>
  <c r="O196" i="1"/>
  <c r="O148" i="1"/>
  <c r="O198" i="1"/>
  <c r="O199" i="1"/>
  <c r="O200" i="1"/>
  <c r="O201" i="1"/>
  <c r="O202" i="1"/>
  <c r="O203" i="1"/>
  <c r="O204" i="1"/>
  <c r="O50" i="1"/>
  <c r="O206" i="1"/>
  <c r="O207" i="1"/>
  <c r="O208" i="1"/>
  <c r="O209" i="1"/>
  <c r="O210" i="1"/>
  <c r="O337" i="1"/>
  <c r="O212" i="1"/>
  <c r="O213" i="1"/>
  <c r="O214" i="1"/>
  <c r="O24" i="1"/>
  <c r="O216" i="1"/>
  <c r="O217" i="1"/>
  <c r="O274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113" i="1"/>
  <c r="O197" i="1"/>
  <c r="O233" i="1"/>
  <c r="O234" i="1"/>
  <c r="O235" i="1"/>
  <c r="O236" i="1"/>
  <c r="O237" i="1"/>
  <c r="O238" i="1"/>
  <c r="O205" i="1"/>
  <c r="O240" i="1"/>
  <c r="O241" i="1"/>
  <c r="O242" i="1"/>
  <c r="O243" i="1"/>
  <c r="O244" i="1"/>
  <c r="O245" i="1"/>
  <c r="O127" i="1"/>
  <c r="O247" i="1"/>
  <c r="O248" i="1"/>
  <c r="O249" i="1"/>
  <c r="O250" i="1"/>
  <c r="O251" i="1"/>
  <c r="O252" i="1"/>
  <c r="O155" i="1"/>
  <c r="O58" i="1"/>
  <c r="O255" i="1"/>
  <c r="O256" i="1"/>
  <c r="O257" i="1"/>
  <c r="O258" i="1"/>
  <c r="O259" i="1"/>
  <c r="O267" i="1"/>
  <c r="O261" i="1"/>
  <c r="O262" i="1"/>
  <c r="O263" i="1"/>
  <c r="O264" i="1"/>
  <c r="O64" i="1"/>
  <c r="O266" i="1"/>
  <c r="O281" i="1"/>
  <c r="O268" i="1"/>
  <c r="O269" i="1"/>
  <c r="O270" i="1"/>
  <c r="O271" i="1"/>
  <c r="O272" i="1"/>
  <c r="O273" i="1"/>
  <c r="O253" i="1"/>
  <c r="O275" i="1"/>
  <c r="O276" i="1"/>
  <c r="O277" i="1"/>
  <c r="O278" i="1"/>
  <c r="O279" i="1"/>
  <c r="O280" i="1"/>
  <c r="O218" i="1"/>
  <c r="O282" i="1"/>
  <c r="O283" i="1"/>
  <c r="O284" i="1"/>
  <c r="O285" i="1"/>
  <c r="O286" i="1"/>
  <c r="O287" i="1"/>
  <c r="O102" i="1"/>
  <c r="O289" i="1"/>
  <c r="O290" i="1"/>
  <c r="O291" i="1"/>
  <c r="O292" i="1"/>
  <c r="O293" i="1"/>
  <c r="O294" i="1"/>
  <c r="O179" i="1"/>
  <c r="O32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176" i="1"/>
  <c r="O310" i="1"/>
  <c r="O311" i="1"/>
  <c r="O312" i="1"/>
  <c r="O313" i="1"/>
  <c r="O314" i="1"/>
  <c r="O315" i="1"/>
  <c r="O162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260" i="1"/>
  <c r="O330" i="1"/>
  <c r="O331" i="1"/>
  <c r="O332" i="1"/>
  <c r="O333" i="1"/>
  <c r="O334" i="1"/>
  <c r="O335" i="1"/>
  <c r="O336" i="1"/>
  <c r="O85" i="1"/>
  <c r="O338" i="1"/>
  <c r="O339" i="1"/>
  <c r="O340" i="1"/>
  <c r="O341" i="1"/>
  <c r="O342" i="1"/>
  <c r="O343" i="1"/>
  <c r="O239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183" i="1"/>
  <c r="O359" i="1"/>
  <c r="O360" i="1"/>
  <c r="O361" i="1"/>
  <c r="O362" i="1"/>
  <c r="O363" i="1"/>
  <c r="O364" i="1"/>
  <c r="O344" i="1"/>
  <c r="O366" i="1"/>
  <c r="O367" i="1"/>
  <c r="O368" i="1"/>
  <c r="O3" i="1"/>
  <c r="N4" i="1"/>
  <c r="N5" i="1"/>
  <c r="N6" i="1"/>
  <c r="N7" i="1"/>
  <c r="N8" i="1"/>
  <c r="N9" i="1"/>
  <c r="N10" i="1"/>
  <c r="N23" i="1"/>
  <c r="N12" i="1"/>
  <c r="N13" i="1"/>
  <c r="N14" i="1"/>
  <c r="N190" i="1"/>
  <c r="N16" i="1"/>
  <c r="N17" i="1"/>
  <c r="N15" i="1"/>
  <c r="N19" i="1"/>
  <c r="N20" i="1"/>
  <c r="N21" i="1"/>
  <c r="N254" i="1"/>
  <c r="N22" i="1"/>
  <c r="N18" i="1"/>
  <c r="N25" i="1"/>
  <c r="N26" i="1"/>
  <c r="N27" i="1"/>
  <c r="N28" i="1"/>
  <c r="N169" i="1"/>
  <c r="N30" i="1"/>
  <c r="N31" i="1"/>
  <c r="N37" i="1"/>
  <c r="N33" i="1"/>
  <c r="N34" i="1"/>
  <c r="N35" i="1"/>
  <c r="N106" i="1"/>
  <c r="N78" i="1"/>
  <c r="N38" i="1"/>
  <c r="N39" i="1"/>
  <c r="N40" i="1"/>
  <c r="N41" i="1"/>
  <c r="N42" i="1"/>
  <c r="N141" i="1"/>
  <c r="N44" i="1"/>
  <c r="N45" i="1"/>
  <c r="N46" i="1"/>
  <c r="N47" i="1"/>
  <c r="N48" i="1"/>
  <c r="N49" i="1"/>
  <c r="N92" i="1"/>
  <c r="N51" i="1"/>
  <c r="N52" i="1"/>
  <c r="N53" i="1"/>
  <c r="N54" i="1"/>
  <c r="N55" i="1"/>
  <c r="N56" i="1"/>
  <c r="N57" i="1"/>
  <c r="N69" i="1"/>
  <c r="N59" i="1"/>
  <c r="N60" i="1"/>
  <c r="N61" i="1"/>
  <c r="N62" i="1"/>
  <c r="N63" i="1"/>
  <c r="N295" i="1"/>
  <c r="N65" i="1"/>
  <c r="N66" i="1"/>
  <c r="N67" i="1"/>
  <c r="N68" i="1"/>
  <c r="N11" i="1"/>
  <c r="N70" i="1"/>
  <c r="N84" i="1"/>
  <c r="N72" i="1"/>
  <c r="N73" i="1"/>
  <c r="N74" i="1"/>
  <c r="N75" i="1"/>
  <c r="N76" i="1"/>
  <c r="N77" i="1"/>
  <c r="N288" i="1"/>
  <c r="N79" i="1"/>
  <c r="N80" i="1"/>
  <c r="N81" i="1"/>
  <c r="N82" i="1"/>
  <c r="N83" i="1"/>
  <c r="N134" i="1"/>
  <c r="N265" i="1"/>
  <c r="N43" i="1"/>
  <c r="N87" i="1"/>
  <c r="N88" i="1"/>
  <c r="N89" i="1"/>
  <c r="N90" i="1"/>
  <c r="N91" i="1"/>
  <c r="N309" i="1"/>
  <c r="N93" i="1"/>
  <c r="N94" i="1"/>
  <c r="N95" i="1"/>
  <c r="N96" i="1"/>
  <c r="N97" i="1"/>
  <c r="N98" i="1"/>
  <c r="N99" i="1"/>
  <c r="N100" i="1"/>
  <c r="N101" i="1"/>
  <c r="N36" i="1"/>
  <c r="N103" i="1"/>
  <c r="N104" i="1"/>
  <c r="N105" i="1"/>
  <c r="N232" i="1"/>
  <c r="N107" i="1"/>
  <c r="N108" i="1"/>
  <c r="N109" i="1"/>
  <c r="N71" i="1"/>
  <c r="N111" i="1"/>
  <c r="N112" i="1"/>
  <c r="N110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329" i="1"/>
  <c r="N128" i="1"/>
  <c r="N129" i="1"/>
  <c r="N130" i="1"/>
  <c r="N131" i="1"/>
  <c r="N132" i="1"/>
  <c r="N133" i="1"/>
  <c r="N231" i="1"/>
  <c r="N135" i="1"/>
  <c r="N136" i="1"/>
  <c r="N137" i="1"/>
  <c r="N138" i="1"/>
  <c r="N139" i="1"/>
  <c r="N140" i="1"/>
  <c r="N365" i="1"/>
  <c r="N142" i="1"/>
  <c r="N143" i="1"/>
  <c r="N144" i="1"/>
  <c r="N145" i="1"/>
  <c r="N146" i="1"/>
  <c r="N147" i="1"/>
  <c r="N246" i="1"/>
  <c r="N149" i="1"/>
  <c r="N150" i="1"/>
  <c r="N151" i="1"/>
  <c r="N152" i="1"/>
  <c r="N153" i="1"/>
  <c r="N154" i="1"/>
  <c r="N211" i="1"/>
  <c r="N156" i="1"/>
  <c r="N157" i="1"/>
  <c r="N158" i="1"/>
  <c r="N159" i="1"/>
  <c r="N160" i="1"/>
  <c r="N161" i="1"/>
  <c r="N86" i="1"/>
  <c r="N163" i="1"/>
  <c r="N164" i="1"/>
  <c r="N165" i="1"/>
  <c r="N166" i="1"/>
  <c r="N167" i="1"/>
  <c r="N168" i="1"/>
  <c r="N316" i="1"/>
  <c r="N170" i="1"/>
  <c r="N171" i="1"/>
  <c r="N172" i="1"/>
  <c r="N173" i="1"/>
  <c r="N174" i="1"/>
  <c r="N175" i="1"/>
  <c r="N296" i="1"/>
  <c r="N177" i="1"/>
  <c r="N178" i="1"/>
  <c r="N29" i="1"/>
  <c r="N180" i="1"/>
  <c r="N181" i="1"/>
  <c r="N182" i="1"/>
  <c r="N358" i="1"/>
  <c r="N184" i="1"/>
  <c r="N185" i="1"/>
  <c r="N186" i="1"/>
  <c r="N187" i="1"/>
  <c r="N188" i="1"/>
  <c r="N189" i="1"/>
  <c r="N215" i="1"/>
  <c r="N191" i="1"/>
  <c r="N192" i="1"/>
  <c r="N193" i="1"/>
  <c r="N194" i="1"/>
  <c r="N195" i="1"/>
  <c r="N196" i="1"/>
  <c r="N148" i="1"/>
  <c r="N198" i="1"/>
  <c r="N199" i="1"/>
  <c r="N200" i="1"/>
  <c r="N201" i="1"/>
  <c r="N202" i="1"/>
  <c r="N203" i="1"/>
  <c r="N204" i="1"/>
  <c r="N50" i="1"/>
  <c r="N206" i="1"/>
  <c r="N207" i="1"/>
  <c r="N208" i="1"/>
  <c r="N209" i="1"/>
  <c r="N210" i="1"/>
  <c r="N337" i="1"/>
  <c r="N212" i="1"/>
  <c r="N213" i="1"/>
  <c r="N214" i="1"/>
  <c r="N24" i="1"/>
  <c r="N216" i="1"/>
  <c r="N217" i="1"/>
  <c r="N274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113" i="1"/>
  <c r="N197" i="1"/>
  <c r="N233" i="1"/>
  <c r="N234" i="1"/>
  <c r="N235" i="1"/>
  <c r="N236" i="1"/>
  <c r="N237" i="1"/>
  <c r="N238" i="1"/>
  <c r="N205" i="1"/>
  <c r="N240" i="1"/>
  <c r="N241" i="1"/>
  <c r="N242" i="1"/>
  <c r="N243" i="1"/>
  <c r="N244" i="1"/>
  <c r="N245" i="1"/>
  <c r="N127" i="1"/>
  <c r="N247" i="1"/>
  <c r="N248" i="1"/>
  <c r="N249" i="1"/>
  <c r="N250" i="1"/>
  <c r="N251" i="1"/>
  <c r="N252" i="1"/>
  <c r="N155" i="1"/>
  <c r="N58" i="1"/>
  <c r="N255" i="1"/>
  <c r="N256" i="1"/>
  <c r="N257" i="1"/>
  <c r="N258" i="1"/>
  <c r="N259" i="1"/>
  <c r="N267" i="1"/>
  <c r="N261" i="1"/>
  <c r="N262" i="1"/>
  <c r="N263" i="1"/>
  <c r="N264" i="1"/>
  <c r="N64" i="1"/>
  <c r="N266" i="1"/>
  <c r="N281" i="1"/>
  <c r="N268" i="1"/>
  <c r="N269" i="1"/>
  <c r="N270" i="1"/>
  <c r="N271" i="1"/>
  <c r="N272" i="1"/>
  <c r="N273" i="1"/>
  <c r="N253" i="1"/>
  <c r="N275" i="1"/>
  <c r="N276" i="1"/>
  <c r="N277" i="1"/>
  <c r="N278" i="1"/>
  <c r="N279" i="1"/>
  <c r="N280" i="1"/>
  <c r="N218" i="1"/>
  <c r="N282" i="1"/>
  <c r="N283" i="1"/>
  <c r="N284" i="1"/>
  <c r="N285" i="1"/>
  <c r="N286" i="1"/>
  <c r="N287" i="1"/>
  <c r="N102" i="1"/>
  <c r="N289" i="1"/>
  <c r="N290" i="1"/>
  <c r="N291" i="1"/>
  <c r="N292" i="1"/>
  <c r="N293" i="1"/>
  <c r="N294" i="1"/>
  <c r="N179" i="1"/>
  <c r="N32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176" i="1"/>
  <c r="N310" i="1"/>
  <c r="N311" i="1"/>
  <c r="N312" i="1"/>
  <c r="N313" i="1"/>
  <c r="N314" i="1"/>
  <c r="N315" i="1"/>
  <c r="N162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260" i="1"/>
  <c r="N330" i="1"/>
  <c r="N331" i="1"/>
  <c r="N332" i="1"/>
  <c r="N333" i="1"/>
  <c r="N334" i="1"/>
  <c r="N335" i="1"/>
  <c r="N336" i="1"/>
  <c r="N85" i="1"/>
  <c r="N338" i="1"/>
  <c r="N339" i="1"/>
  <c r="N340" i="1"/>
  <c r="N341" i="1"/>
  <c r="N342" i="1"/>
  <c r="N343" i="1"/>
  <c r="N239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183" i="1"/>
  <c r="N359" i="1"/>
  <c r="N360" i="1"/>
  <c r="N361" i="1"/>
  <c r="N362" i="1"/>
  <c r="N363" i="1"/>
  <c r="N364" i="1"/>
  <c r="N344" i="1"/>
  <c r="N366" i="1"/>
  <c r="N367" i="1"/>
  <c r="N368" i="1"/>
  <c r="N3" i="1"/>
  <c r="M4" i="1"/>
  <c r="M5" i="1"/>
  <c r="M6" i="1"/>
  <c r="M7" i="1"/>
  <c r="M8" i="1"/>
  <c r="M9" i="1"/>
  <c r="M10" i="1"/>
  <c r="M23" i="1"/>
  <c r="M12" i="1"/>
  <c r="M13" i="1"/>
  <c r="M14" i="1"/>
  <c r="M190" i="1"/>
  <c r="M16" i="1"/>
  <c r="M17" i="1"/>
  <c r="M15" i="1"/>
  <c r="M19" i="1"/>
  <c r="M20" i="1"/>
  <c r="M21" i="1"/>
  <c r="M254" i="1"/>
  <c r="M22" i="1"/>
  <c r="M18" i="1"/>
  <c r="M25" i="1"/>
  <c r="M26" i="1"/>
  <c r="M27" i="1"/>
  <c r="M28" i="1"/>
  <c r="M169" i="1"/>
  <c r="M30" i="1"/>
  <c r="M31" i="1"/>
  <c r="M37" i="1"/>
  <c r="M33" i="1"/>
  <c r="M34" i="1"/>
  <c r="M35" i="1"/>
  <c r="M106" i="1"/>
  <c r="M78" i="1"/>
  <c r="M38" i="1"/>
  <c r="M39" i="1"/>
  <c r="M40" i="1"/>
  <c r="M41" i="1"/>
  <c r="M42" i="1"/>
  <c r="M141" i="1"/>
  <c r="M44" i="1"/>
  <c r="M45" i="1"/>
  <c r="M46" i="1"/>
  <c r="M47" i="1"/>
  <c r="M48" i="1"/>
  <c r="M49" i="1"/>
  <c r="M92" i="1"/>
  <c r="M51" i="1"/>
  <c r="M52" i="1"/>
  <c r="M53" i="1"/>
  <c r="M54" i="1"/>
  <c r="M55" i="1"/>
  <c r="M56" i="1"/>
  <c r="M57" i="1"/>
  <c r="M69" i="1"/>
  <c r="M59" i="1"/>
  <c r="M60" i="1"/>
  <c r="M61" i="1"/>
  <c r="M62" i="1"/>
  <c r="M63" i="1"/>
  <c r="M295" i="1"/>
  <c r="M65" i="1"/>
  <c r="M66" i="1"/>
  <c r="M67" i="1"/>
  <c r="M68" i="1"/>
  <c r="M11" i="1"/>
  <c r="M70" i="1"/>
  <c r="M84" i="1"/>
  <c r="M72" i="1"/>
  <c r="M73" i="1"/>
  <c r="M74" i="1"/>
  <c r="M75" i="1"/>
  <c r="M76" i="1"/>
  <c r="M77" i="1"/>
  <c r="M288" i="1"/>
  <c r="M79" i="1"/>
  <c r="M80" i="1"/>
  <c r="M81" i="1"/>
  <c r="M82" i="1"/>
  <c r="M83" i="1"/>
  <c r="M134" i="1"/>
  <c r="M265" i="1"/>
  <c r="M43" i="1"/>
  <c r="M87" i="1"/>
  <c r="M88" i="1"/>
  <c r="M89" i="1"/>
  <c r="M90" i="1"/>
  <c r="M91" i="1"/>
  <c r="M309" i="1"/>
  <c r="M93" i="1"/>
  <c r="M94" i="1"/>
  <c r="M95" i="1"/>
  <c r="M96" i="1"/>
  <c r="M97" i="1"/>
  <c r="M98" i="1"/>
  <c r="M99" i="1"/>
  <c r="M100" i="1"/>
  <c r="M101" i="1"/>
  <c r="M36" i="1"/>
  <c r="M103" i="1"/>
  <c r="M104" i="1"/>
  <c r="M105" i="1"/>
  <c r="M232" i="1"/>
  <c r="M107" i="1"/>
  <c r="M108" i="1"/>
  <c r="M109" i="1"/>
  <c r="M71" i="1"/>
  <c r="M111" i="1"/>
  <c r="M112" i="1"/>
  <c r="M110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329" i="1"/>
  <c r="M128" i="1"/>
  <c r="M129" i="1"/>
  <c r="M130" i="1"/>
  <c r="M131" i="1"/>
  <c r="M132" i="1"/>
  <c r="M133" i="1"/>
  <c r="M231" i="1"/>
  <c r="M135" i="1"/>
  <c r="M136" i="1"/>
  <c r="M137" i="1"/>
  <c r="M138" i="1"/>
  <c r="M139" i="1"/>
  <c r="M140" i="1"/>
  <c r="M365" i="1"/>
  <c r="M142" i="1"/>
  <c r="M143" i="1"/>
  <c r="M144" i="1"/>
  <c r="M145" i="1"/>
  <c r="M146" i="1"/>
  <c r="M147" i="1"/>
  <c r="M246" i="1"/>
  <c r="M149" i="1"/>
  <c r="M150" i="1"/>
  <c r="M151" i="1"/>
  <c r="M152" i="1"/>
  <c r="M153" i="1"/>
  <c r="M154" i="1"/>
  <c r="M211" i="1"/>
  <c r="M156" i="1"/>
  <c r="M157" i="1"/>
  <c r="M158" i="1"/>
  <c r="M159" i="1"/>
  <c r="M160" i="1"/>
  <c r="M161" i="1"/>
  <c r="M86" i="1"/>
  <c r="M163" i="1"/>
  <c r="M164" i="1"/>
  <c r="M165" i="1"/>
  <c r="M166" i="1"/>
  <c r="M167" i="1"/>
  <c r="M168" i="1"/>
  <c r="M316" i="1"/>
  <c r="M170" i="1"/>
  <c r="M171" i="1"/>
  <c r="M172" i="1"/>
  <c r="M173" i="1"/>
  <c r="M174" i="1"/>
  <c r="M175" i="1"/>
  <c r="M296" i="1"/>
  <c r="M177" i="1"/>
  <c r="M178" i="1"/>
  <c r="M29" i="1"/>
  <c r="M180" i="1"/>
  <c r="M181" i="1"/>
  <c r="M182" i="1"/>
  <c r="M358" i="1"/>
  <c r="M184" i="1"/>
  <c r="M185" i="1"/>
  <c r="M186" i="1"/>
  <c r="M187" i="1"/>
  <c r="M188" i="1"/>
  <c r="M189" i="1"/>
  <c r="M215" i="1"/>
  <c r="M191" i="1"/>
  <c r="M192" i="1"/>
  <c r="M193" i="1"/>
  <c r="M194" i="1"/>
  <c r="M195" i="1"/>
  <c r="M196" i="1"/>
  <c r="M148" i="1"/>
  <c r="M198" i="1"/>
  <c r="M199" i="1"/>
  <c r="M200" i="1"/>
  <c r="M201" i="1"/>
  <c r="M202" i="1"/>
  <c r="M203" i="1"/>
  <c r="M204" i="1"/>
  <c r="M50" i="1"/>
  <c r="M206" i="1"/>
  <c r="M207" i="1"/>
  <c r="M208" i="1"/>
  <c r="M209" i="1"/>
  <c r="M210" i="1"/>
  <c r="M337" i="1"/>
  <c r="M212" i="1"/>
  <c r="M213" i="1"/>
  <c r="M214" i="1"/>
  <c r="M24" i="1"/>
  <c r="M216" i="1"/>
  <c r="M217" i="1"/>
  <c r="M274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113" i="1"/>
  <c r="M197" i="1"/>
  <c r="M233" i="1"/>
  <c r="M234" i="1"/>
  <c r="M235" i="1"/>
  <c r="M236" i="1"/>
  <c r="M237" i="1"/>
  <c r="M238" i="1"/>
  <c r="M205" i="1"/>
  <c r="M240" i="1"/>
  <c r="M241" i="1"/>
  <c r="M242" i="1"/>
  <c r="M243" i="1"/>
  <c r="M244" i="1"/>
  <c r="M245" i="1"/>
  <c r="M127" i="1"/>
  <c r="M247" i="1"/>
  <c r="M248" i="1"/>
  <c r="M249" i="1"/>
  <c r="M250" i="1"/>
  <c r="M251" i="1"/>
  <c r="M252" i="1"/>
  <c r="M155" i="1"/>
  <c r="M58" i="1"/>
  <c r="M255" i="1"/>
  <c r="M256" i="1"/>
  <c r="M257" i="1"/>
  <c r="M258" i="1"/>
  <c r="M259" i="1"/>
  <c r="M267" i="1"/>
  <c r="M261" i="1"/>
  <c r="M262" i="1"/>
  <c r="M263" i="1"/>
  <c r="M264" i="1"/>
  <c r="M64" i="1"/>
  <c r="M266" i="1"/>
  <c r="M281" i="1"/>
  <c r="M268" i="1"/>
  <c r="M269" i="1"/>
  <c r="M270" i="1"/>
  <c r="M271" i="1"/>
  <c r="M272" i="1"/>
  <c r="M273" i="1"/>
  <c r="M253" i="1"/>
  <c r="M275" i="1"/>
  <c r="M276" i="1"/>
  <c r="M277" i="1"/>
  <c r="M278" i="1"/>
  <c r="M279" i="1"/>
  <c r="M280" i="1"/>
  <c r="M218" i="1"/>
  <c r="M282" i="1"/>
  <c r="M283" i="1"/>
  <c r="M284" i="1"/>
  <c r="M285" i="1"/>
  <c r="M286" i="1"/>
  <c r="M287" i="1"/>
  <c r="M102" i="1"/>
  <c r="M289" i="1"/>
  <c r="M290" i="1"/>
  <c r="M291" i="1"/>
  <c r="M292" i="1"/>
  <c r="M293" i="1"/>
  <c r="M294" i="1"/>
  <c r="M179" i="1"/>
  <c r="M32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176" i="1"/>
  <c r="M310" i="1"/>
  <c r="M311" i="1"/>
  <c r="M312" i="1"/>
  <c r="M313" i="1"/>
  <c r="M314" i="1"/>
  <c r="M315" i="1"/>
  <c r="M162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260" i="1"/>
  <c r="M330" i="1"/>
  <c r="M331" i="1"/>
  <c r="M332" i="1"/>
  <c r="M333" i="1"/>
  <c r="M334" i="1"/>
  <c r="M335" i="1"/>
  <c r="M336" i="1"/>
  <c r="M85" i="1"/>
  <c r="M338" i="1"/>
  <c r="M339" i="1"/>
  <c r="M340" i="1"/>
  <c r="M341" i="1"/>
  <c r="M342" i="1"/>
  <c r="M343" i="1"/>
  <c r="M239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183" i="1"/>
  <c r="M359" i="1"/>
  <c r="M360" i="1"/>
  <c r="M361" i="1"/>
  <c r="M362" i="1"/>
  <c r="M363" i="1"/>
  <c r="M364" i="1"/>
  <c r="M344" i="1"/>
  <c r="M366" i="1"/>
  <c r="M367" i="1"/>
  <c r="M368" i="1"/>
  <c r="M3" i="1"/>
  <c r="L4" i="1"/>
  <c r="L5" i="1"/>
  <c r="L6" i="1"/>
  <c r="L7" i="1"/>
  <c r="L8" i="1"/>
  <c r="L9" i="1"/>
  <c r="L10" i="1"/>
  <c r="L23" i="1"/>
  <c r="L12" i="1"/>
  <c r="L13" i="1"/>
  <c r="L14" i="1"/>
  <c r="L190" i="1"/>
  <c r="L16" i="1"/>
  <c r="L17" i="1"/>
  <c r="L15" i="1"/>
  <c r="L19" i="1"/>
  <c r="L20" i="1"/>
  <c r="L21" i="1"/>
  <c r="L254" i="1"/>
  <c r="L22" i="1"/>
  <c r="L18" i="1"/>
  <c r="L25" i="1"/>
  <c r="L26" i="1"/>
  <c r="L27" i="1"/>
  <c r="L28" i="1"/>
  <c r="L169" i="1"/>
  <c r="L30" i="1"/>
  <c r="L31" i="1"/>
  <c r="L37" i="1"/>
  <c r="L33" i="1"/>
  <c r="L34" i="1"/>
  <c r="L35" i="1"/>
  <c r="L106" i="1"/>
  <c r="L78" i="1"/>
  <c r="L38" i="1"/>
  <c r="L39" i="1"/>
  <c r="L40" i="1"/>
  <c r="L41" i="1"/>
  <c r="L42" i="1"/>
  <c r="L141" i="1"/>
  <c r="L44" i="1"/>
  <c r="L45" i="1"/>
  <c r="L46" i="1"/>
  <c r="L47" i="1"/>
  <c r="L48" i="1"/>
  <c r="L49" i="1"/>
  <c r="L92" i="1"/>
  <c r="L51" i="1"/>
  <c r="L52" i="1"/>
  <c r="L53" i="1"/>
  <c r="L54" i="1"/>
  <c r="L55" i="1"/>
  <c r="L56" i="1"/>
  <c r="L57" i="1"/>
  <c r="L69" i="1"/>
  <c r="L59" i="1"/>
  <c r="L60" i="1"/>
  <c r="L61" i="1"/>
  <c r="L62" i="1"/>
  <c r="L63" i="1"/>
  <c r="L295" i="1"/>
  <c r="L65" i="1"/>
  <c r="L66" i="1"/>
  <c r="L67" i="1"/>
  <c r="L68" i="1"/>
  <c r="L11" i="1"/>
  <c r="L70" i="1"/>
  <c r="L84" i="1"/>
  <c r="L72" i="1"/>
  <c r="L73" i="1"/>
  <c r="L74" i="1"/>
  <c r="L75" i="1"/>
  <c r="L76" i="1"/>
  <c r="L77" i="1"/>
  <c r="L288" i="1"/>
  <c r="L79" i="1"/>
  <c r="L80" i="1"/>
  <c r="L81" i="1"/>
  <c r="L82" i="1"/>
  <c r="L83" i="1"/>
  <c r="L134" i="1"/>
  <c r="L265" i="1"/>
  <c r="L43" i="1"/>
  <c r="L87" i="1"/>
  <c r="L88" i="1"/>
  <c r="L89" i="1"/>
  <c r="L90" i="1"/>
  <c r="L91" i="1"/>
  <c r="L309" i="1"/>
  <c r="L93" i="1"/>
  <c r="L94" i="1"/>
  <c r="L95" i="1"/>
  <c r="L96" i="1"/>
  <c r="L97" i="1"/>
  <c r="L98" i="1"/>
  <c r="L99" i="1"/>
  <c r="L100" i="1"/>
  <c r="L101" i="1"/>
  <c r="L36" i="1"/>
  <c r="L103" i="1"/>
  <c r="L104" i="1"/>
  <c r="L105" i="1"/>
  <c r="L232" i="1"/>
  <c r="L107" i="1"/>
  <c r="L108" i="1"/>
  <c r="L109" i="1"/>
  <c r="L71" i="1"/>
  <c r="L111" i="1"/>
  <c r="L112" i="1"/>
  <c r="L110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329" i="1"/>
  <c r="L128" i="1"/>
  <c r="L129" i="1"/>
  <c r="L130" i="1"/>
  <c r="L131" i="1"/>
  <c r="L132" i="1"/>
  <c r="L133" i="1"/>
  <c r="L231" i="1"/>
  <c r="L135" i="1"/>
  <c r="L136" i="1"/>
  <c r="L137" i="1"/>
  <c r="L138" i="1"/>
  <c r="L139" i="1"/>
  <c r="L140" i="1"/>
  <c r="L365" i="1"/>
  <c r="L142" i="1"/>
  <c r="L143" i="1"/>
  <c r="L144" i="1"/>
  <c r="L145" i="1"/>
  <c r="L146" i="1"/>
  <c r="L147" i="1"/>
  <c r="L246" i="1"/>
  <c r="L149" i="1"/>
  <c r="L150" i="1"/>
  <c r="L151" i="1"/>
  <c r="L152" i="1"/>
  <c r="L153" i="1"/>
  <c r="L154" i="1"/>
  <c r="L211" i="1"/>
  <c r="L156" i="1"/>
  <c r="L157" i="1"/>
  <c r="L158" i="1"/>
  <c r="L159" i="1"/>
  <c r="L160" i="1"/>
  <c r="L161" i="1"/>
  <c r="L86" i="1"/>
  <c r="L163" i="1"/>
  <c r="L164" i="1"/>
  <c r="L165" i="1"/>
  <c r="L166" i="1"/>
  <c r="L167" i="1"/>
  <c r="L168" i="1"/>
  <c r="L316" i="1"/>
  <c r="L170" i="1"/>
  <c r="L171" i="1"/>
  <c r="L172" i="1"/>
  <c r="L173" i="1"/>
  <c r="L174" i="1"/>
  <c r="L175" i="1"/>
  <c r="L296" i="1"/>
  <c r="L177" i="1"/>
  <c r="L178" i="1"/>
  <c r="L29" i="1"/>
  <c r="L180" i="1"/>
  <c r="L181" i="1"/>
  <c r="L182" i="1"/>
  <c r="L358" i="1"/>
  <c r="L184" i="1"/>
  <c r="L185" i="1"/>
  <c r="L186" i="1"/>
  <c r="L187" i="1"/>
  <c r="L188" i="1"/>
  <c r="L189" i="1"/>
  <c r="L215" i="1"/>
  <c r="L191" i="1"/>
  <c r="L192" i="1"/>
  <c r="L193" i="1"/>
  <c r="L194" i="1"/>
  <c r="L195" i="1"/>
  <c r="L196" i="1"/>
  <c r="L148" i="1"/>
  <c r="L198" i="1"/>
  <c r="L199" i="1"/>
  <c r="L200" i="1"/>
  <c r="L201" i="1"/>
  <c r="L202" i="1"/>
  <c r="L203" i="1"/>
  <c r="L204" i="1"/>
  <c r="L50" i="1"/>
  <c r="L206" i="1"/>
  <c r="L207" i="1"/>
  <c r="L208" i="1"/>
  <c r="L209" i="1"/>
  <c r="L210" i="1"/>
  <c r="L337" i="1"/>
  <c r="L212" i="1"/>
  <c r="L213" i="1"/>
  <c r="L214" i="1"/>
  <c r="L24" i="1"/>
  <c r="L216" i="1"/>
  <c r="L217" i="1"/>
  <c r="L274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113" i="1"/>
  <c r="L197" i="1"/>
  <c r="L233" i="1"/>
  <c r="L234" i="1"/>
  <c r="L235" i="1"/>
  <c r="L236" i="1"/>
  <c r="L237" i="1"/>
  <c r="L238" i="1"/>
  <c r="L205" i="1"/>
  <c r="L240" i="1"/>
  <c r="L241" i="1"/>
  <c r="L242" i="1"/>
  <c r="L243" i="1"/>
  <c r="L244" i="1"/>
  <c r="L245" i="1"/>
  <c r="L127" i="1"/>
  <c r="L247" i="1"/>
  <c r="L248" i="1"/>
  <c r="L249" i="1"/>
  <c r="L250" i="1"/>
  <c r="L251" i="1"/>
  <c r="L252" i="1"/>
  <c r="L155" i="1"/>
  <c r="L58" i="1"/>
  <c r="L255" i="1"/>
  <c r="L256" i="1"/>
  <c r="L257" i="1"/>
  <c r="L258" i="1"/>
  <c r="L259" i="1"/>
  <c r="L267" i="1"/>
  <c r="L261" i="1"/>
  <c r="L262" i="1"/>
  <c r="L263" i="1"/>
  <c r="L264" i="1"/>
  <c r="L64" i="1"/>
  <c r="L266" i="1"/>
  <c r="L281" i="1"/>
  <c r="L268" i="1"/>
  <c r="L269" i="1"/>
  <c r="L270" i="1"/>
  <c r="L271" i="1"/>
  <c r="L272" i="1"/>
  <c r="L273" i="1"/>
  <c r="L253" i="1"/>
  <c r="L275" i="1"/>
  <c r="L276" i="1"/>
  <c r="L277" i="1"/>
  <c r="L278" i="1"/>
  <c r="L279" i="1"/>
  <c r="L280" i="1"/>
  <c r="L218" i="1"/>
  <c r="L282" i="1"/>
  <c r="L283" i="1"/>
  <c r="L284" i="1"/>
  <c r="L285" i="1"/>
  <c r="L286" i="1"/>
  <c r="L287" i="1"/>
  <c r="L102" i="1"/>
  <c r="L289" i="1"/>
  <c r="L290" i="1"/>
  <c r="L291" i="1"/>
  <c r="L292" i="1"/>
  <c r="L293" i="1"/>
  <c r="L294" i="1"/>
  <c r="L179" i="1"/>
  <c r="L32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176" i="1"/>
  <c r="L310" i="1"/>
  <c r="L311" i="1"/>
  <c r="L312" i="1"/>
  <c r="L313" i="1"/>
  <c r="L314" i="1"/>
  <c r="L315" i="1"/>
  <c r="L162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260" i="1"/>
  <c r="L330" i="1"/>
  <c r="L331" i="1"/>
  <c r="L332" i="1"/>
  <c r="L333" i="1"/>
  <c r="L334" i="1"/>
  <c r="L335" i="1"/>
  <c r="L336" i="1"/>
  <c r="L85" i="1"/>
  <c r="L338" i="1"/>
  <c r="L339" i="1"/>
  <c r="L340" i="1"/>
  <c r="L341" i="1"/>
  <c r="L342" i="1"/>
  <c r="L343" i="1"/>
  <c r="L239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183" i="1"/>
  <c r="L359" i="1"/>
  <c r="L360" i="1"/>
  <c r="L361" i="1"/>
  <c r="L362" i="1"/>
  <c r="L363" i="1"/>
  <c r="L364" i="1"/>
  <c r="L344" i="1"/>
  <c r="L366" i="1"/>
  <c r="L367" i="1"/>
  <c r="L368" i="1"/>
  <c r="L3" i="1"/>
  <c r="H4" i="1"/>
  <c r="H5" i="1"/>
  <c r="H6" i="1"/>
  <c r="H7" i="1"/>
  <c r="H8" i="1"/>
  <c r="H9" i="1"/>
  <c r="H10" i="1"/>
  <c r="H23" i="1"/>
  <c r="H12" i="1"/>
  <c r="H13" i="1"/>
  <c r="H14" i="1"/>
  <c r="H190" i="1"/>
  <c r="H16" i="1"/>
  <c r="H17" i="1"/>
  <c r="H15" i="1"/>
  <c r="H19" i="1"/>
  <c r="H20" i="1"/>
  <c r="H21" i="1"/>
  <c r="H254" i="1"/>
  <c r="H22" i="1"/>
  <c r="H18" i="1"/>
  <c r="H25" i="1"/>
  <c r="H26" i="1"/>
  <c r="H27" i="1"/>
  <c r="H28" i="1"/>
  <c r="H169" i="1"/>
  <c r="H30" i="1"/>
  <c r="H31" i="1"/>
  <c r="H37" i="1"/>
  <c r="H33" i="1"/>
  <c r="H34" i="1"/>
  <c r="H35" i="1"/>
  <c r="H106" i="1"/>
  <c r="H78" i="1"/>
  <c r="H38" i="1"/>
  <c r="H39" i="1"/>
  <c r="H40" i="1"/>
  <c r="H41" i="1"/>
  <c r="H42" i="1"/>
  <c r="H141" i="1"/>
  <c r="H44" i="1"/>
  <c r="H45" i="1"/>
  <c r="H46" i="1"/>
  <c r="H47" i="1"/>
  <c r="H48" i="1"/>
  <c r="H49" i="1"/>
  <c r="H92" i="1"/>
  <c r="H51" i="1"/>
  <c r="H52" i="1"/>
  <c r="H53" i="1"/>
  <c r="H54" i="1"/>
  <c r="H55" i="1"/>
  <c r="H56" i="1"/>
  <c r="H57" i="1"/>
  <c r="H69" i="1"/>
  <c r="H59" i="1"/>
  <c r="H60" i="1"/>
  <c r="H61" i="1"/>
  <c r="H62" i="1"/>
  <c r="H63" i="1"/>
  <c r="H295" i="1"/>
  <c r="H65" i="1"/>
  <c r="H66" i="1"/>
  <c r="H67" i="1"/>
  <c r="H68" i="1"/>
  <c r="H11" i="1"/>
  <c r="H70" i="1"/>
  <c r="H84" i="1"/>
  <c r="H72" i="1"/>
  <c r="H73" i="1"/>
  <c r="H74" i="1"/>
  <c r="H75" i="1"/>
  <c r="H76" i="1"/>
  <c r="H77" i="1"/>
  <c r="H288" i="1"/>
  <c r="H79" i="1"/>
  <c r="H80" i="1"/>
  <c r="H81" i="1"/>
  <c r="H82" i="1"/>
  <c r="H83" i="1"/>
  <c r="H134" i="1"/>
  <c r="H265" i="1"/>
  <c r="H43" i="1"/>
  <c r="H87" i="1"/>
  <c r="H88" i="1"/>
  <c r="H89" i="1"/>
  <c r="H90" i="1"/>
  <c r="H91" i="1"/>
  <c r="H309" i="1"/>
  <c r="H93" i="1"/>
  <c r="H94" i="1"/>
  <c r="H95" i="1"/>
  <c r="H96" i="1"/>
  <c r="H97" i="1"/>
  <c r="H98" i="1"/>
  <c r="H99" i="1"/>
  <c r="H100" i="1"/>
  <c r="H101" i="1"/>
  <c r="H36" i="1"/>
  <c r="H103" i="1"/>
  <c r="H104" i="1"/>
  <c r="H105" i="1"/>
  <c r="H232" i="1"/>
  <c r="H107" i="1"/>
  <c r="H108" i="1"/>
  <c r="H109" i="1"/>
  <c r="H71" i="1"/>
  <c r="H111" i="1"/>
  <c r="H112" i="1"/>
  <c r="H110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329" i="1"/>
  <c r="H128" i="1"/>
  <c r="H129" i="1"/>
  <c r="H130" i="1"/>
  <c r="H131" i="1"/>
  <c r="H132" i="1"/>
  <c r="H133" i="1"/>
  <c r="H231" i="1"/>
  <c r="H135" i="1"/>
  <c r="H136" i="1"/>
  <c r="H137" i="1"/>
  <c r="H138" i="1"/>
  <c r="H139" i="1"/>
  <c r="H140" i="1"/>
  <c r="H365" i="1"/>
  <c r="H142" i="1"/>
  <c r="H143" i="1"/>
  <c r="H144" i="1"/>
  <c r="H145" i="1"/>
  <c r="H146" i="1"/>
  <c r="H147" i="1"/>
  <c r="H246" i="1"/>
  <c r="H149" i="1"/>
  <c r="H150" i="1"/>
  <c r="H151" i="1"/>
  <c r="H152" i="1"/>
  <c r="H153" i="1"/>
  <c r="H154" i="1"/>
  <c r="H211" i="1"/>
  <c r="H156" i="1"/>
  <c r="H157" i="1"/>
  <c r="H158" i="1"/>
  <c r="H159" i="1"/>
  <c r="H160" i="1"/>
  <c r="H161" i="1"/>
  <c r="H86" i="1"/>
  <c r="H163" i="1"/>
  <c r="H164" i="1"/>
  <c r="H165" i="1"/>
  <c r="H166" i="1"/>
  <c r="H167" i="1"/>
  <c r="H168" i="1"/>
  <c r="H316" i="1"/>
  <c r="H170" i="1"/>
  <c r="H171" i="1"/>
  <c r="H172" i="1"/>
  <c r="H173" i="1"/>
  <c r="H174" i="1"/>
  <c r="H175" i="1"/>
  <c r="H296" i="1"/>
  <c r="H177" i="1"/>
  <c r="H178" i="1"/>
  <c r="H29" i="1"/>
  <c r="H180" i="1"/>
  <c r="H181" i="1"/>
  <c r="H182" i="1"/>
  <c r="H358" i="1"/>
  <c r="H184" i="1"/>
  <c r="H185" i="1"/>
  <c r="H186" i="1"/>
  <c r="H187" i="1"/>
  <c r="H188" i="1"/>
  <c r="H189" i="1"/>
  <c r="H215" i="1"/>
  <c r="H191" i="1"/>
  <c r="H192" i="1"/>
  <c r="H193" i="1"/>
  <c r="H194" i="1"/>
  <c r="H195" i="1"/>
  <c r="H196" i="1"/>
  <c r="H148" i="1"/>
  <c r="H198" i="1"/>
  <c r="H199" i="1"/>
  <c r="H200" i="1"/>
  <c r="H201" i="1"/>
  <c r="H202" i="1"/>
  <c r="H203" i="1"/>
  <c r="H204" i="1"/>
  <c r="H50" i="1"/>
  <c r="H206" i="1"/>
  <c r="H207" i="1"/>
  <c r="H208" i="1"/>
  <c r="H209" i="1"/>
  <c r="H210" i="1"/>
  <c r="H337" i="1"/>
  <c r="H212" i="1"/>
  <c r="H213" i="1"/>
  <c r="H214" i="1"/>
  <c r="H24" i="1"/>
  <c r="H216" i="1"/>
  <c r="H217" i="1"/>
  <c r="H274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113" i="1"/>
  <c r="H197" i="1"/>
  <c r="H233" i="1"/>
  <c r="H234" i="1"/>
  <c r="H235" i="1"/>
  <c r="H236" i="1"/>
  <c r="H237" i="1"/>
  <c r="H238" i="1"/>
  <c r="H205" i="1"/>
  <c r="H240" i="1"/>
  <c r="H241" i="1"/>
  <c r="H242" i="1"/>
  <c r="H243" i="1"/>
  <c r="H244" i="1"/>
  <c r="H245" i="1"/>
  <c r="H127" i="1"/>
  <c r="H247" i="1"/>
  <c r="H248" i="1"/>
  <c r="H249" i="1"/>
  <c r="H250" i="1"/>
  <c r="H251" i="1"/>
  <c r="H252" i="1"/>
  <c r="H155" i="1"/>
  <c r="H58" i="1"/>
  <c r="H255" i="1"/>
  <c r="H256" i="1"/>
  <c r="H257" i="1"/>
  <c r="H258" i="1"/>
  <c r="H259" i="1"/>
  <c r="H267" i="1"/>
  <c r="H261" i="1"/>
  <c r="H262" i="1"/>
  <c r="H263" i="1"/>
  <c r="H264" i="1"/>
  <c r="H64" i="1"/>
  <c r="H266" i="1"/>
  <c r="H281" i="1"/>
  <c r="H268" i="1"/>
  <c r="H269" i="1"/>
  <c r="H270" i="1"/>
  <c r="H271" i="1"/>
  <c r="H272" i="1"/>
  <c r="H273" i="1"/>
  <c r="H253" i="1"/>
  <c r="H275" i="1"/>
  <c r="H276" i="1"/>
  <c r="H277" i="1"/>
  <c r="H278" i="1"/>
  <c r="H279" i="1"/>
  <c r="H280" i="1"/>
  <c r="H218" i="1"/>
  <c r="H282" i="1"/>
  <c r="H283" i="1"/>
  <c r="H284" i="1"/>
  <c r="H285" i="1"/>
  <c r="H286" i="1"/>
  <c r="H287" i="1"/>
  <c r="H102" i="1"/>
  <c r="H289" i="1"/>
  <c r="H290" i="1"/>
  <c r="H291" i="1"/>
  <c r="H292" i="1"/>
  <c r="H293" i="1"/>
  <c r="H294" i="1"/>
  <c r="H179" i="1"/>
  <c r="H32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176" i="1"/>
  <c r="H310" i="1"/>
  <c r="H311" i="1"/>
  <c r="H312" i="1"/>
  <c r="H313" i="1"/>
  <c r="H314" i="1"/>
  <c r="H315" i="1"/>
  <c r="H162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260" i="1"/>
  <c r="H330" i="1"/>
  <c r="H331" i="1"/>
  <c r="H332" i="1"/>
  <c r="H333" i="1"/>
  <c r="H334" i="1"/>
  <c r="H335" i="1"/>
  <c r="H336" i="1"/>
  <c r="H85" i="1"/>
  <c r="H338" i="1"/>
  <c r="H339" i="1"/>
  <c r="H340" i="1"/>
  <c r="H341" i="1"/>
  <c r="H342" i="1"/>
  <c r="H343" i="1"/>
  <c r="H239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183" i="1"/>
  <c r="H359" i="1"/>
  <c r="H360" i="1"/>
  <c r="H361" i="1"/>
  <c r="H362" i="1"/>
  <c r="H363" i="1"/>
  <c r="H364" i="1"/>
  <c r="H344" i="1"/>
  <c r="H366" i="1"/>
  <c r="H367" i="1"/>
  <c r="H368" i="1"/>
  <c r="H3" i="1"/>
  <c r="AA51" i="6" l="1"/>
  <c r="Y4" i="6"/>
  <c r="Y49" i="6"/>
  <c r="Y45" i="6"/>
  <c r="Y41" i="6"/>
  <c r="Y37" i="6"/>
  <c r="Y33" i="6"/>
  <c r="Y29" i="6"/>
  <c r="Y25" i="6"/>
  <c r="Y21" i="6"/>
  <c r="Y17" i="6"/>
  <c r="Y13" i="6"/>
  <c r="Y9" i="6"/>
  <c r="Y5" i="6"/>
  <c r="AB54" i="7"/>
  <c r="AB50" i="7"/>
  <c r="AB46" i="7"/>
  <c r="AB42" i="7"/>
  <c r="AB38" i="7"/>
  <c r="AB34" i="7"/>
  <c r="AB30" i="7"/>
  <c r="AB26" i="7"/>
  <c r="AB22" i="7"/>
  <c r="AB18" i="7"/>
  <c r="AB14" i="7"/>
  <c r="AB10" i="7"/>
  <c r="AB6" i="7"/>
  <c r="Y5" i="7"/>
  <c r="AB5" i="7"/>
  <c r="Z4" i="7"/>
  <c r="AA4" i="7"/>
  <c r="AB52" i="7"/>
  <c r="AB47" i="7"/>
  <c r="AB41" i="7"/>
  <c r="AB36" i="7"/>
  <c r="AB31" i="7"/>
  <c r="AB25" i="7"/>
  <c r="AB20" i="7"/>
  <c r="AB15" i="7"/>
  <c r="AB9" i="7"/>
  <c r="Y4" i="7"/>
  <c r="AB51" i="7"/>
  <c r="AB45" i="7"/>
  <c r="AB40" i="7"/>
  <c r="AB35" i="7"/>
  <c r="AB29" i="7"/>
  <c r="AB24" i="7"/>
  <c r="AB19" i="7"/>
  <c r="AB13" i="7"/>
  <c r="AB8" i="7"/>
  <c r="AB55" i="7"/>
  <c r="AB49" i="7"/>
  <c r="AB44" i="7"/>
  <c r="AB39" i="7"/>
  <c r="AB33" i="7"/>
  <c r="AB28" i="7"/>
  <c r="AB23" i="7"/>
  <c r="AB17" i="7"/>
  <c r="AB12" i="7"/>
  <c r="AB7" i="7"/>
  <c r="AB53" i="7"/>
  <c r="AB48" i="7"/>
  <c r="AB43" i="7"/>
  <c r="AB37" i="7"/>
  <c r="AB32" i="7"/>
  <c r="AB27" i="7"/>
  <c r="AB21" i="7"/>
  <c r="AB16" i="7"/>
  <c r="AB11" i="7"/>
  <c r="Z65" i="6"/>
  <c r="Z61" i="6"/>
  <c r="Z57" i="6"/>
  <c r="Z53" i="6"/>
  <c r="Z50" i="6"/>
  <c r="Z46" i="6"/>
  <c r="Z42" i="6"/>
  <c r="Z38" i="6"/>
  <c r="Z34" i="6"/>
  <c r="Z30" i="6"/>
  <c r="Z26" i="6"/>
  <c r="Z22" i="6"/>
  <c r="Z18" i="6"/>
  <c r="Z14" i="6"/>
  <c r="Z10" i="6"/>
  <c r="Z6" i="6"/>
  <c r="AA64" i="6"/>
  <c r="AA60" i="6"/>
  <c r="AA56" i="6"/>
  <c r="AA52" i="6"/>
  <c r="AA48" i="6"/>
  <c r="AA44" i="6"/>
  <c r="AA40" i="6"/>
  <c r="AA36" i="6"/>
  <c r="AA32" i="6"/>
  <c r="AA28" i="6"/>
  <c r="AA24" i="6"/>
  <c r="AA20" i="6"/>
  <c r="AA16" i="6"/>
  <c r="AA12" i="6"/>
  <c r="AA8" i="6"/>
  <c r="AA4" i="6"/>
  <c r="AB62" i="6"/>
  <c r="AB58" i="6"/>
  <c r="AB54" i="6"/>
  <c r="Z58" i="6"/>
  <c r="Z54" i="6"/>
  <c r="AA63" i="6"/>
  <c r="AA59" i="6"/>
  <c r="AA55" i="6"/>
  <c r="AA47" i="6"/>
  <c r="AA43" i="6"/>
  <c r="AA39" i="6"/>
  <c r="AA35" i="6"/>
  <c r="AA31" i="6"/>
  <c r="AA27" i="6"/>
  <c r="AA23" i="6"/>
  <c r="AA19" i="6"/>
  <c r="AA15" i="6"/>
  <c r="AA11" i="6"/>
  <c r="AA7" i="6"/>
  <c r="AB4" i="7"/>
  <c r="AA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Z55" i="7"/>
  <c r="Z54" i="7"/>
  <c r="Z53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AB50" i="6"/>
  <c r="AB46" i="6"/>
  <c r="AB42" i="6"/>
  <c r="AB38" i="6"/>
  <c r="AB34" i="6"/>
  <c r="AB30" i="6"/>
  <c r="AB26" i="6"/>
  <c r="AB22" i="6"/>
  <c r="AB18" i="6"/>
  <c r="AB14" i="6"/>
  <c r="AB10" i="6"/>
  <c r="AB6" i="6"/>
  <c r="Y53" i="6"/>
  <c r="Z62" i="6"/>
  <c r="AB56" i="6"/>
  <c r="AB40" i="6"/>
  <c r="AB63" i="6"/>
  <c r="Z63" i="6"/>
  <c r="AB55" i="6"/>
  <c r="Z55" i="6"/>
  <c r="Y64" i="6"/>
  <c r="Y60" i="6"/>
  <c r="Y56" i="6"/>
  <c r="Y52" i="6"/>
  <c r="Y48" i="6"/>
  <c r="Y44" i="6"/>
  <c r="Y40" i="6"/>
  <c r="Y36" i="6"/>
  <c r="Y32" i="6"/>
  <c r="AB32" i="6"/>
  <c r="Y28" i="6"/>
  <c r="AB28" i="6"/>
  <c r="Y24" i="6"/>
  <c r="AB24" i="6"/>
  <c r="Y20" i="6"/>
  <c r="AB20" i="6"/>
  <c r="Y16" i="6"/>
  <c r="AB16" i="6"/>
  <c r="Y12" i="6"/>
  <c r="AB12" i="6"/>
  <c r="Y8" i="6"/>
  <c r="AB8" i="6"/>
  <c r="AB4" i="6"/>
  <c r="Z49" i="6"/>
  <c r="Z45" i="6"/>
  <c r="Z41" i="6"/>
  <c r="Z37" i="6"/>
  <c r="Z33" i="6"/>
  <c r="Z29" i="6"/>
  <c r="Z25" i="6"/>
  <c r="Z21" i="6"/>
  <c r="Z17" i="6"/>
  <c r="Z13" i="6"/>
  <c r="Z9" i="6"/>
  <c r="Z5" i="6"/>
  <c r="AB65" i="6"/>
  <c r="AB61" i="6"/>
  <c r="AB57" i="6"/>
  <c r="AB53" i="6"/>
  <c r="AB49" i="6"/>
  <c r="AB45" i="6"/>
  <c r="AB41" i="6"/>
  <c r="AB37" i="6"/>
  <c r="AB33" i="6"/>
  <c r="AB29" i="6"/>
  <c r="AB25" i="6"/>
  <c r="AB21" i="6"/>
  <c r="AB17" i="6"/>
  <c r="AB13" i="6"/>
  <c r="AB9" i="6"/>
  <c r="AB5" i="6"/>
  <c r="Y65" i="6"/>
  <c r="AB60" i="6"/>
  <c r="AB44" i="6"/>
  <c r="AB59" i="6"/>
  <c r="Z59" i="6"/>
  <c r="Y63" i="6"/>
  <c r="Y59" i="6"/>
  <c r="Y55" i="6"/>
  <c r="Y51" i="6"/>
  <c r="Y47" i="6"/>
  <c r="Y43" i="6"/>
  <c r="Y39" i="6"/>
  <c r="Y35" i="6"/>
  <c r="Y31" i="6"/>
  <c r="Y27" i="6"/>
  <c r="Y23" i="6"/>
  <c r="Y19" i="6"/>
  <c r="Y15" i="6"/>
  <c r="Y11" i="6"/>
  <c r="Y7" i="6"/>
  <c r="Z48" i="6"/>
  <c r="Z44" i="6"/>
  <c r="Z40" i="6"/>
  <c r="Z36" i="6"/>
  <c r="Z32" i="6"/>
  <c r="Z28" i="6"/>
  <c r="Z24" i="6"/>
  <c r="Z20" i="6"/>
  <c r="Z16" i="6"/>
  <c r="Z12" i="6"/>
  <c r="Z8" i="6"/>
  <c r="Z4" i="6"/>
  <c r="Y61" i="6"/>
  <c r="AB64" i="6"/>
  <c r="AB48" i="6"/>
  <c r="AA62" i="6"/>
  <c r="Y62" i="6"/>
  <c r="AA58" i="6"/>
  <c r="Y58" i="6"/>
  <c r="AA54" i="6"/>
  <c r="Y54" i="6"/>
  <c r="AA50" i="6"/>
  <c r="Y50" i="6"/>
  <c r="AA46" i="6"/>
  <c r="Y46" i="6"/>
  <c r="AA42" i="6"/>
  <c r="Y42" i="6"/>
  <c r="AA38" i="6"/>
  <c r="Y38" i="6"/>
  <c r="AA34" i="6"/>
  <c r="Y34" i="6"/>
  <c r="AA30" i="6"/>
  <c r="Y30" i="6"/>
  <c r="AA26" i="6"/>
  <c r="Y26" i="6"/>
  <c r="AA22" i="6"/>
  <c r="Y22" i="6"/>
  <c r="AA18" i="6"/>
  <c r="Y18" i="6"/>
  <c r="AA14" i="6"/>
  <c r="Y14" i="6"/>
  <c r="AA10" i="6"/>
  <c r="Y10" i="6"/>
  <c r="AA6" i="6"/>
  <c r="Y6" i="6"/>
  <c r="Z64" i="6"/>
  <c r="Z60" i="6"/>
  <c r="Z56" i="6"/>
  <c r="AB51" i="6"/>
  <c r="AB47" i="6"/>
  <c r="AB43" i="6"/>
  <c r="AB39" i="6"/>
  <c r="AB35" i="6"/>
  <c r="AB31" i="6"/>
  <c r="AB27" i="6"/>
  <c r="AB23" i="6"/>
  <c r="AB19" i="6"/>
  <c r="AB15" i="6"/>
  <c r="AB11" i="6"/>
  <c r="AB7" i="6"/>
  <c r="AA65" i="6"/>
  <c r="AA61" i="6"/>
  <c r="AA57" i="6"/>
  <c r="AA53" i="6"/>
  <c r="AA49" i="6"/>
  <c r="AA45" i="6"/>
  <c r="AA41" i="6"/>
  <c r="AA37" i="6"/>
  <c r="AA33" i="6"/>
  <c r="AA29" i="6"/>
  <c r="AA25" i="6"/>
  <c r="AA21" i="6"/>
  <c r="AA17" i="6"/>
  <c r="AA13" i="6"/>
  <c r="AA9" i="6"/>
  <c r="AA5" i="6"/>
  <c r="Z52" i="6"/>
  <c r="Y57" i="6"/>
  <c r="AB52" i="6"/>
  <c r="AB36" i="6"/>
  <c r="Z51" i="6"/>
  <c r="Z47" i="6"/>
  <c r="Z43" i="6"/>
  <c r="Z39" i="6"/>
  <c r="Z35" i="6"/>
  <c r="Z31" i="6"/>
  <c r="Z27" i="6"/>
  <c r="Z23" i="6"/>
  <c r="Z19" i="6"/>
  <c r="Z15" i="6"/>
  <c r="Z11" i="6"/>
  <c r="Z7" i="6"/>
  <c r="K361" i="1"/>
  <c r="K357" i="1"/>
  <c r="K353" i="1"/>
  <c r="K345" i="1"/>
  <c r="K341" i="1"/>
  <c r="K85" i="1"/>
  <c r="K260" i="1"/>
  <c r="K325" i="1"/>
  <c r="K321" i="1"/>
  <c r="K313" i="1"/>
  <c r="K176" i="1"/>
  <c r="K305" i="1"/>
  <c r="K297" i="1"/>
  <c r="K293" i="1"/>
  <c r="K289" i="1"/>
  <c r="K218" i="1"/>
  <c r="K277" i="1"/>
  <c r="K273" i="1"/>
  <c r="K64" i="1"/>
  <c r="K261" i="1"/>
  <c r="K257" i="1"/>
  <c r="K249" i="1"/>
  <c r="K245" i="1"/>
  <c r="K241" i="1"/>
  <c r="K233" i="1"/>
  <c r="K229" i="1"/>
  <c r="K225" i="1"/>
  <c r="K217" i="1"/>
  <c r="K213" i="1"/>
  <c r="K209" i="1"/>
  <c r="K201" i="1"/>
  <c r="K148" i="1"/>
  <c r="K193" i="1"/>
  <c r="K185" i="1"/>
  <c r="K181" i="1"/>
  <c r="K177" i="1"/>
  <c r="K316" i="1"/>
  <c r="K165" i="1"/>
  <c r="K161" i="1"/>
  <c r="K153" i="1"/>
  <c r="K149" i="1"/>
  <c r="K145" i="1"/>
  <c r="K137" i="1"/>
  <c r="K133" i="1"/>
  <c r="K129" i="1"/>
  <c r="K121" i="1"/>
  <c r="K117" i="1"/>
  <c r="K110" i="1"/>
  <c r="K105" i="1"/>
  <c r="K101" i="1"/>
  <c r="K97" i="1"/>
  <c r="K89" i="1"/>
  <c r="K265" i="1"/>
  <c r="K81" i="1"/>
  <c r="K73" i="1"/>
  <c r="K11" i="1"/>
  <c r="K65" i="1"/>
  <c r="K57" i="1"/>
  <c r="K53" i="1"/>
  <c r="K49" i="1"/>
  <c r="K41" i="1"/>
  <c r="K78" i="1"/>
  <c r="K33" i="1"/>
  <c r="K25" i="1"/>
  <c r="K21" i="1"/>
  <c r="K364" i="1"/>
  <c r="K356" i="1"/>
  <c r="K348" i="1"/>
  <c r="K340" i="1"/>
  <c r="K332" i="1"/>
  <c r="K324" i="1"/>
  <c r="K162" i="1"/>
  <c r="K308" i="1"/>
  <c r="K300" i="1"/>
  <c r="K32" i="1"/>
  <c r="K284" i="1"/>
  <c r="K276" i="1"/>
  <c r="K268" i="1"/>
  <c r="K264" i="1"/>
  <c r="K256" i="1"/>
  <c r="K248" i="1"/>
  <c r="K236" i="1"/>
  <c r="K197" i="1"/>
  <c r="K224" i="1"/>
  <c r="K216" i="1"/>
  <c r="K208" i="1"/>
  <c r="K200" i="1"/>
  <c r="K192" i="1"/>
  <c r="K184" i="1"/>
  <c r="K296" i="1"/>
  <c r="K168" i="1"/>
  <c r="K160" i="1"/>
  <c r="K246" i="1"/>
  <c r="K144" i="1"/>
  <c r="K136" i="1"/>
  <c r="K128" i="1"/>
  <c r="K120" i="1"/>
  <c r="K112" i="1"/>
  <c r="K104" i="1"/>
  <c r="K96" i="1"/>
  <c r="K88" i="1"/>
  <c r="K76" i="1"/>
  <c r="K68" i="1"/>
  <c r="K60" i="1"/>
  <c r="K52" i="1"/>
  <c r="K44" i="1"/>
  <c r="K40" i="1"/>
  <c r="K37" i="1"/>
  <c r="K18" i="1"/>
  <c r="K16" i="1"/>
  <c r="K368" i="1"/>
  <c r="K360" i="1"/>
  <c r="K352" i="1"/>
  <c r="K239" i="1"/>
  <c r="K336" i="1"/>
  <c r="K328" i="1"/>
  <c r="K320" i="1"/>
  <c r="K312" i="1"/>
  <c r="K304" i="1"/>
  <c r="K292" i="1"/>
  <c r="K102" i="1"/>
  <c r="K280" i="1"/>
  <c r="K272" i="1"/>
  <c r="K267" i="1"/>
  <c r="K252" i="1"/>
  <c r="K244" i="1"/>
  <c r="K240" i="1"/>
  <c r="K228" i="1"/>
  <c r="K220" i="1"/>
  <c r="K212" i="1"/>
  <c r="K204" i="1"/>
  <c r="K196" i="1"/>
  <c r="K188" i="1"/>
  <c r="K180" i="1"/>
  <c r="K172" i="1"/>
  <c r="K164" i="1"/>
  <c r="K156" i="1"/>
  <c r="K152" i="1"/>
  <c r="K140" i="1"/>
  <c r="K132" i="1"/>
  <c r="K124" i="1"/>
  <c r="K116" i="1"/>
  <c r="K108" i="1"/>
  <c r="K100" i="1"/>
  <c r="K309" i="1"/>
  <c r="K134" i="1"/>
  <c r="K80" i="1"/>
  <c r="K72" i="1"/>
  <c r="K295" i="1"/>
  <c r="K56" i="1"/>
  <c r="K48" i="1"/>
  <c r="K106" i="1"/>
  <c r="K28" i="1"/>
  <c r="K20" i="1"/>
  <c r="K12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179" i="1"/>
  <c r="K291" i="1"/>
  <c r="K287" i="1"/>
  <c r="K283" i="1"/>
  <c r="K279" i="1"/>
  <c r="K275" i="1"/>
  <c r="K271" i="1"/>
  <c r="K281" i="1"/>
  <c r="K263" i="1"/>
  <c r="K259" i="1"/>
  <c r="K255" i="1"/>
  <c r="K251" i="1"/>
  <c r="K247" i="1"/>
  <c r="K243" i="1"/>
  <c r="K205" i="1"/>
  <c r="K235" i="1"/>
  <c r="K113" i="1"/>
  <c r="K227" i="1"/>
  <c r="K223" i="1"/>
  <c r="K219" i="1"/>
  <c r="K24" i="1"/>
  <c r="K337" i="1"/>
  <c r="K207" i="1"/>
  <c r="K203" i="1"/>
  <c r="K199" i="1"/>
  <c r="K195" i="1"/>
  <c r="K191" i="1"/>
  <c r="K187" i="1"/>
  <c r="K358" i="1"/>
  <c r="K29" i="1"/>
  <c r="K175" i="1"/>
  <c r="K171" i="1"/>
  <c r="K167" i="1"/>
  <c r="K163" i="1"/>
  <c r="K159" i="1"/>
  <c r="K211" i="1"/>
  <c r="K151" i="1"/>
  <c r="K147" i="1"/>
  <c r="K143" i="1"/>
  <c r="K139" i="1"/>
  <c r="K135" i="1"/>
  <c r="K131" i="1"/>
  <c r="K329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84" i="1"/>
  <c r="K67" i="1"/>
  <c r="K63" i="1"/>
  <c r="K59" i="1"/>
  <c r="K55" i="1"/>
  <c r="K51" i="1"/>
  <c r="K47" i="1"/>
  <c r="K141" i="1"/>
  <c r="K39" i="1"/>
  <c r="K35" i="1"/>
  <c r="K31" i="1"/>
  <c r="K27" i="1"/>
  <c r="K22" i="1"/>
  <c r="K19" i="1"/>
  <c r="K190" i="1"/>
  <c r="K23" i="1"/>
  <c r="K10" i="1"/>
  <c r="K366" i="1"/>
  <c r="K183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58" i="1"/>
  <c r="K127" i="1"/>
  <c r="K238" i="1"/>
  <c r="K230" i="1"/>
  <c r="K222" i="1"/>
  <c r="K214" i="1"/>
  <c r="K206" i="1"/>
  <c r="K198" i="1"/>
  <c r="K215" i="1"/>
  <c r="K182" i="1"/>
  <c r="K174" i="1"/>
  <c r="K166" i="1"/>
  <c r="K158" i="1"/>
  <c r="K150" i="1"/>
  <c r="K142" i="1"/>
  <c r="K231" i="1"/>
  <c r="K126" i="1"/>
  <c r="K118" i="1"/>
  <c r="K71" i="1"/>
  <c r="K36" i="1"/>
  <c r="K94" i="1"/>
  <c r="K43" i="1"/>
  <c r="K288" i="1"/>
  <c r="K70" i="1"/>
  <c r="K62" i="1"/>
  <c r="K54" i="1"/>
  <c r="K46" i="1"/>
  <c r="K38" i="1"/>
  <c r="K30" i="1"/>
  <c r="K254" i="1"/>
  <c r="K14" i="1"/>
  <c r="K344" i="1"/>
  <c r="K349" i="1"/>
  <c r="K333" i="1"/>
  <c r="K317" i="1"/>
  <c r="K301" i="1"/>
  <c r="K285" i="1"/>
  <c r="K269" i="1"/>
  <c r="K155" i="1"/>
  <c r="K237" i="1"/>
  <c r="K221" i="1"/>
  <c r="K50" i="1"/>
  <c r="K189" i="1"/>
  <c r="K173" i="1"/>
  <c r="K157" i="1"/>
  <c r="K365" i="1"/>
  <c r="K109" i="1"/>
  <c r="K93" i="1"/>
  <c r="K77" i="1"/>
  <c r="K61" i="1"/>
  <c r="K45" i="1"/>
  <c r="K169" i="1"/>
  <c r="K17" i="1"/>
  <c r="K13" i="1"/>
  <c r="K362" i="1"/>
  <c r="K354" i="1"/>
  <c r="K346" i="1"/>
  <c r="K338" i="1"/>
  <c r="K330" i="1"/>
  <c r="K322" i="1"/>
  <c r="K314" i="1"/>
  <c r="K306" i="1"/>
  <c r="K298" i="1"/>
  <c r="K290" i="1"/>
  <c r="K282" i="1"/>
  <c r="K253" i="1"/>
  <c r="K266" i="1"/>
  <c r="K258" i="1"/>
  <c r="K250" i="1"/>
  <c r="K242" i="1"/>
  <c r="K234" i="1"/>
  <c r="K226" i="1"/>
  <c r="K274" i="1"/>
  <c r="K210" i="1"/>
  <c r="K202" i="1"/>
  <c r="K194" i="1"/>
  <c r="K186" i="1"/>
  <c r="K178" i="1"/>
  <c r="K170" i="1"/>
  <c r="K86" i="1"/>
  <c r="K154" i="1"/>
  <c r="K146" i="1"/>
  <c r="K138" i="1"/>
  <c r="K130" i="1"/>
  <c r="K122" i="1"/>
  <c r="K114" i="1"/>
  <c r="K232" i="1"/>
  <c r="K98" i="1"/>
  <c r="K90" i="1"/>
  <c r="K82" i="1"/>
  <c r="K74" i="1"/>
  <c r="K66" i="1"/>
  <c r="K69" i="1"/>
  <c r="K92" i="1"/>
  <c r="K42" i="1"/>
  <c r="K34" i="1"/>
  <c r="K26" i="1"/>
  <c r="K15" i="1"/>
  <c r="K125" i="1"/>
</calcChain>
</file>

<file path=xl/sharedStrings.xml><?xml version="1.0" encoding="utf-8"?>
<sst xmlns="http://schemas.openxmlformats.org/spreadsheetml/2006/main" count="287" uniqueCount="86">
  <si>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</si>
  <si>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</si>
  <si>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</si>
  <si>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</si>
  <si>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</si>
  <si>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</si>
  <si>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</si>
  <si>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</si>
  <si>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</si>
  <si>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</si>
  <si>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</si>
  <si>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</si>
  <si>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</si>
  <si>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</si>
  <si>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</si>
  <si>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</si>
  <si>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</si>
  <si>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</si>
  <si>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</si>
  <si>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</si>
  <si>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</si>
  <si>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</si>
  <si>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</si>
  <si>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</si>
  <si>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</si>
  <si>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</si>
  <si>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</si>
  <si>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</si>
  <si>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</si>
  <si>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</si>
  <si>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</si>
  <si>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</si>
  <si>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</si>
  <si>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</si>
  <si>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day</t>
  </si>
  <si>
    <t>Row Labels</t>
  </si>
  <si>
    <t>Grand Total</t>
  </si>
  <si>
    <t>L2M %CHANGE WEEKBYWEEK</t>
  </si>
  <si>
    <t>M2C %CHANGE</t>
  </si>
  <si>
    <t>C2P %CHANGE</t>
  </si>
  <si>
    <t>P20 %CHANGE</t>
  </si>
  <si>
    <t>Wed</t>
  </si>
  <si>
    <t>Sun</t>
  </si>
  <si>
    <t>Mon</t>
  </si>
  <si>
    <t>Tue</t>
  </si>
  <si>
    <t>Fri</t>
  </si>
  <si>
    <t>Sat</t>
  </si>
  <si>
    <t>Thu</t>
  </si>
  <si>
    <t>twitter</t>
  </si>
  <si>
    <t>others</t>
  </si>
  <si>
    <t>DAY</t>
  </si>
  <si>
    <t>Sum of Traffic Change with respect to same day last week</t>
  </si>
  <si>
    <t>weekend/weekday</t>
  </si>
  <si>
    <t>facebook</t>
  </si>
  <si>
    <t>youtube</t>
  </si>
  <si>
    <t>Sum of Overall conversion</t>
  </si>
  <si>
    <t>Sum of Order Change with respect to same day last week</t>
  </si>
  <si>
    <t xml:space="preserve">ORDER CHANGE WEEK OVER WEEK </t>
  </si>
  <si>
    <t xml:space="preserve">TRAFFIC CHANGE WEEK OVER WEEK </t>
  </si>
  <si>
    <t>Sum of Conversion change with respect to same day last week</t>
  </si>
  <si>
    <t xml:space="preserve">CONVERSION CHANGE WEEK OVER WEEK </t>
  </si>
  <si>
    <t xml:space="preserve">OVERALL CONVERSION WEEK OVER WEEK </t>
  </si>
  <si>
    <t>fb contribution %</t>
  </si>
  <si>
    <t>yt contribution %</t>
  </si>
  <si>
    <t>twitter contribution %</t>
  </si>
  <si>
    <t>others contribution %</t>
  </si>
  <si>
    <t>fb % contribution</t>
  </si>
  <si>
    <t>youtube % contribution</t>
  </si>
  <si>
    <t>twitter % contribution</t>
  </si>
  <si>
    <t>other % contribution</t>
  </si>
  <si>
    <t>Average of L2M</t>
  </si>
  <si>
    <t>Average of M2C</t>
  </si>
  <si>
    <t>Average of C2P</t>
  </si>
  <si>
    <t>Average of P2O</t>
  </si>
  <si>
    <t>AVERAGE  OF CONVERSIONS FOR DAYS OF A WEEK  IN A YEAR</t>
  </si>
  <si>
    <t>Average of Count of restaurants</t>
  </si>
  <si>
    <t>Average of Average Discount</t>
  </si>
  <si>
    <t>Average of Out of stock Items per restaurant</t>
  </si>
  <si>
    <t>Average of Avearge Packaging charges</t>
  </si>
  <si>
    <t>Average of Average Delivery Charges</t>
  </si>
  <si>
    <t>ORDER CHANGE</t>
  </si>
  <si>
    <t>SUPPPORTING DATA</t>
  </si>
  <si>
    <t>TRAFFIC CHANGE</t>
  </si>
  <si>
    <t>CONVERSION CHANGE</t>
  </si>
  <si>
    <t>OVERALL CONVERSION</t>
  </si>
  <si>
    <t xml:space="preserve">AVERAGE BY DAYS OF WEEK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</si>
</sst>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9" fontId="0" fillId="0" borderId="0" xfId="1" applyFont="1"/>
    <xf numFmtId="0" fontId="2" fillId="2" borderId="2" xfId="0" applyFont="1" applyFill="1" applyBorder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2" fillId="2" borderId="3" xfId="0" applyNumberFormat="1" applyFont="1" applyFill="1" applyBorder="1" applyAlignment="1">
      <alignment horizontal="center"/>
    </xf>
    <xf numFmtId="14" fontId="0" fillId="0" borderId="3" xfId="0" applyNumberFormat="1" applyBorder="1"/>
    <xf numFmtId="0" fontId="0" fillId="0" borderId="5" xfId="0" applyBorder="1"/>
    <xf numFmtId="0" fontId="0" fillId="3" borderId="5" xfId="0" applyFill="1" applyBorder="1"/>
    <xf numFmtId="0" fontId="2" fillId="2" borderId="4" xfId="0" applyFont="1" applyFill="1" applyBorder="1"/>
    <xf numFmtId="0" fontId="0" fillId="3" borderId="1" xfId="0" applyFill="1" applyBorder="1"/>
    <xf numFmtId="9" fontId="0" fillId="3" borderId="5" xfId="1" applyFont="1" applyFill="1" applyBorder="1"/>
    <xf numFmtId="9" fontId="0" fillId="3" borderId="5" xfId="0" applyNumberFormat="1" applyFill="1" applyBorder="1"/>
    <xf numFmtId="9" fontId="0" fillId="3" borderId="6" xfId="0" applyNumberFormat="1" applyFill="1" applyBorder="1"/>
    <xf numFmtId="9" fontId="0" fillId="0" borderId="5" xfId="1" applyFont="1" applyBorder="1"/>
    <xf numFmtId="9" fontId="0" fillId="0" borderId="5" xfId="0" applyNumberFormat="1" applyBorder="1"/>
    <xf numFmtId="9" fontId="0" fillId="0" borderId="6" xfId="0" applyNumberFormat="1" applyBorder="1"/>
    <xf numFmtId="9" fontId="0" fillId="0" borderId="0" xfId="1" applyFont="1" applyFill="1" applyBorder="1"/>
    <xf numFmtId="14" fontId="0" fillId="3" borderId="3" xfId="0" applyNumberFormat="1" applyFill="1" applyBorder="1"/>
    <xf numFmtId="10" fontId="0" fillId="0" borderId="0" xfId="0" applyNumberFormat="1"/>
    <xf numFmtId="9" fontId="0" fillId="0" borderId="7" xfId="0" applyNumberFormat="1" applyBorder="1"/>
    <xf numFmtId="9" fontId="0" fillId="0" borderId="8" xfId="0" applyNumberFormat="1" applyBorder="1"/>
    <xf numFmtId="1" fontId="0" fillId="0" borderId="7" xfId="0" applyNumberFormat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/>
    <xf numFmtId="0" fontId="0" fillId="0" borderId="0" xfId="0" pivotButton="1" applyFont="1"/>
    <xf numFmtId="0" fontId="0" fillId="0" borderId="0" xfId="0" applyFont="1"/>
    <xf numFmtId="0" fontId="0" fillId="0" borderId="0" xfId="0" applyFont="1" applyAlignment="1">
      <alignment horizontal="left"/>
    </xf>
    <xf numFmtId="10" fontId="0" fillId="0" borderId="0" xfId="0" applyNumberFormat="1" applyFont="1"/>
    <xf numFmtId="1" fontId="0" fillId="0" borderId="5" xfId="0" applyNumberFormat="1" applyFont="1" applyBorder="1"/>
    <xf numFmtId="1" fontId="0" fillId="0" borderId="7" xfId="0" applyNumberFormat="1" applyFont="1" applyBorder="1"/>
    <xf numFmtId="1" fontId="0" fillId="0" borderId="8" xfId="0" applyNumberFormat="1" applyFont="1" applyBorder="1"/>
    <xf numFmtId="1" fontId="0" fillId="0" borderId="0" xfId="0" applyNumberFormat="1" applyBorder="1"/>
  </cellXfs>
  <cellStyles count="2">
    <cellStyle name="Normal" xfId="0" builtinId="0"/>
    <cellStyle name="Percent" xfId="1" builtinId="5"/>
  </cellStyles>
  <dxfs count="1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numFmt numFmtId="13" formatCode="0%"/>
    </dxf>
    <dxf>
      <numFmt numFmtId="19" formatCode="dd/mm/yyyy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[Funnel Case Study Data.xlsx]PIVOT_TABLE!PivotTable1</c:name>
    <c:fmtId val="1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PIVOT_TABLE!$A$4:$A$11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PIVOT_TABLE!$B$4:$B$11</c:f>
              <c:numCache>
                <c:formatCode>0.00%</c:formatCode>
                <c:ptCount val="7"/>
                <c:pt idx="0">
                  <c:v>0.38055073911403714</c:v>
                </c:pt>
                <c:pt idx="1">
                  <c:v>-0.23441784926402229</c:v>
                </c:pt>
                <c:pt idx="2">
                  <c:v>0.3592657689021842</c:v>
                </c:pt>
                <c:pt idx="3">
                  <c:v>-7.8650541109067884E-2</c:v>
                </c:pt>
                <c:pt idx="4">
                  <c:v>-0.78145947350669509</c:v>
                </c:pt>
                <c:pt idx="5">
                  <c:v>0.15469179339792227</c:v>
                </c:pt>
                <c:pt idx="6">
                  <c:v>1.2000195624656416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F-4F0D-8A24-043AA0FC4A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852480"/>
        <c:axId val="144856320"/>
      </c:lineChart>
      <c:catAx>
        <c:axId val="14485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56320"/>
        <c:crosses val="autoZero"/>
        <c:auto val="1"/>
        <c:lblAlgn val="ctr"/>
        <c:lblOffset val="100"/>
        <c:noMultiLvlLbl val="0"/>
      </c:catAx>
      <c:valAx>
        <c:axId val="1448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5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[Funnel Case Study Data.xlsx]PIVOT_TABLE!PivotTable2</c:name>
    <c:fmtId val="1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PIVOT_TABLE!$E$3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PIVOT_TABLE!$D$4:$D$11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PIVOT_TABLE!$E$4:$E$11</c:f>
              <c:numCache>
                <c:formatCode>0.00%</c:formatCode>
                <c:ptCount val="7"/>
                <c:pt idx="0">
                  <c:v>1.5201478937145407E-2</c:v>
                </c:pt>
                <c:pt idx="1">
                  <c:v>0.40586316062704542</c:v>
                </c:pt>
                <c:pt idx="2">
                  <c:v>2.423267507940885E-2</c:v>
                </c:pt>
                <c:pt idx="3">
                  <c:v>1.2074853322717516</c:v>
                </c:pt>
                <c:pt idx="4">
                  <c:v>8.8557234757540626E-2</c:v>
                </c:pt>
                <c:pt idx="5">
                  <c:v>0.11737988972266278</c:v>
                </c:pt>
                <c:pt idx="6">
                  <c:v>4.246095518300097E-2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0-4C1F-95E4-642E2262A4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524832"/>
        <c:axId val="145525312"/>
      </c:lineChart>
      <c:catAx>
        <c:axId val="14552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5312"/>
        <c:crosses val="autoZero"/>
        <c:auto val="1"/>
        <c:lblAlgn val="ctr"/>
        <c:lblOffset val="100"/>
        <c:noMultiLvlLbl val="0"/>
      </c:catAx>
      <c:valAx>
        <c:axId val="1455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[Funnel Case Study Data.xlsx]PIVOT_TABLE!PivotTable3</c:name>
    <c:fmtId val="2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PIVOT_TABLE!$H$3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PIVOT_TABLE!$G$4:$G$11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PIVOT_TABLE!$H$4:$H$11</c:f>
              <c:numCache>
                <c:formatCode>0.00</c:formatCode>
                <c:ptCount val="7"/>
                <c:pt idx="0">
                  <c:v>0.30044358025450912</c:v>
                </c:pt>
                <c:pt idx="1">
                  <c:v>2.5134133316832106</c:v>
                </c:pt>
                <c:pt idx="2">
                  <c:v>0.30553765661367494</c:v>
                </c:pt>
                <c:pt idx="3">
                  <c:v>1.0921696177236484</c:v>
                </c:pt>
                <c:pt idx="4">
                  <c:v>0.15940810519543802</c:v>
                </c:pt>
                <c:pt idx="5">
                  <c:v>1.2263826586546338</c:v>
                </c:pt>
                <c:pt idx="6">
                  <c:v>1.4158417732581694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D-499C-9A49-E2DE4236CF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278416"/>
        <c:axId val="140268336"/>
      </c:lineChart>
      <c:catAx>
        <c:axId val="1402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8336"/>
        <c:crosses val="autoZero"/>
        <c:auto val="1"/>
        <c:lblAlgn val="ctr"/>
        <c:lblOffset val="100"/>
        <c:noMultiLvlLbl val="0"/>
      </c:catAx>
      <c:valAx>
        <c:axId val="1402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[Funnel Case Study Data.xlsx]PIVOT_TABLE!PivotTable4</c:name>
    <c:fmtId val="3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PIVOT_TABLE!$K$3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PIVOT_TABLE!$J$4:$J$11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PIVOT_TABLE!$K$4:$K$11</c:f>
              <c:numCache>
                <c:formatCode>0.00</c:formatCode>
                <c:ptCount val="7"/>
                <c:pt idx="0">
                  <c:v>3.0779915949484811</c:v>
                </c:pt>
                <c:pt idx="1">
                  <c:v>2.9704787137109121</c:v>
                </c:pt>
                <c:pt idx="2">
                  <c:v>3.2037157807155667</c:v>
                </c:pt>
                <c:pt idx="3">
                  <c:v>3.1058206617194783</c:v>
                </c:pt>
                <c:pt idx="4">
                  <c:v>3.1274917370267961</c:v>
                </c:pt>
                <c:pt idx="5">
                  <c:v>1.9058132114199924</c:v>
                </c:pt>
                <c:pt idx="6">
                  <c:v>1.9226133657834272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333-8E2D-BCD2724A0A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275056"/>
        <c:axId val="140291856"/>
      </c:lineChart>
      <c:catAx>
        <c:axId val="1402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1856"/>
        <c:crosses val="autoZero"/>
        <c:auto val="1"/>
        <c:lblAlgn val="ctr"/>
        <c:lblOffset val="100"/>
        <c:noMultiLvlLbl val="0"/>
      </c:catAx>
      <c:valAx>
        <c:axId val="14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[Funnel Case Study Data.xlsx]PIVOT_TABLE!PivotTable5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shade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shade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tint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tint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PIVOT_TABLE!$N$3</c:f>
              <c:strCache>
                <c:ptCount val="1"/>
                <c:pt idx="0">
                  <c:v>Average of L2M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PIVOT_TABLE!$M$4:$M$11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PIVOT_TABLE!$N$4:$N$11</c:f>
              <c:numCache>
                <c:formatCode>0%</c:formatCode>
                <c:ptCount val="7"/>
                <c:pt idx="0">
                  <c:v>0.24923074789873717</c:v>
                </c:pt>
                <c:pt idx="1">
                  <c:v>0.24410375362152015</c:v>
                </c:pt>
                <c:pt idx="2">
                  <c:v>0.25212262113392248</c:v>
                </c:pt>
                <c:pt idx="3">
                  <c:v>0.2501922861888326</c:v>
                </c:pt>
                <c:pt idx="4">
                  <c:v>0.25024035947063528</c:v>
                </c:pt>
                <c:pt idx="5">
                  <c:v>0.2096769146864676</c:v>
                </c:pt>
                <c:pt idx="6">
                  <c:v>0.2093538385578417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5-43A4-8C43-45B8FC960D52}"/>
            </c:ext>
          </c:extLst>
        </c:ser>
        <c:ser>
          <c:idx val="1"/>
          <c:order val="1"/>
          <c:tx>
            <c:strRef>
              <c:f>PIVOT_TABLE!$O$3</c:f>
              <c:strCache>
                <c:ptCount val="1"/>
                <c:pt idx="0">
                  <c:v>Average of M2C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PIVOT_TABLE!$M$4:$M$11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PIVOT_TABLE!$O$4:$O$11</c:f>
              <c:numCache>
                <c:formatCode>0%</c:formatCode>
                <c:ptCount val="7"/>
                <c:pt idx="0">
                  <c:v>0.39923071804777838</c:v>
                </c:pt>
                <c:pt idx="1">
                  <c:v>0.39343390288986019</c:v>
                </c:pt>
                <c:pt idx="2">
                  <c:v>0.40105654380722988</c:v>
                </c:pt>
                <c:pt idx="3">
                  <c:v>0.39838455735520584</c:v>
                </c:pt>
                <c:pt idx="4">
                  <c:v>0.40199995558104284</c:v>
                </c:pt>
                <c:pt idx="5">
                  <c:v>0.33712305041077734</c:v>
                </c:pt>
                <c:pt idx="6">
                  <c:v>0.33810381406005735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5-43A4-8C43-45B8FC960D52}"/>
            </c:ext>
          </c:extLst>
        </c:ser>
        <c:ser>
          <c:idx val="2"/>
          <c:order val="2"/>
          <c:tx>
            <c:strRef>
              <c:f>PIVOT_TABLE!$P$3</c:f>
              <c:strCache>
                <c:ptCount val="1"/>
                <c:pt idx="0">
                  <c:v>Average of C2P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PIVOT_TABLE!$M$4:$M$11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PIVOT_TABLE!$P$4:$P$11</c:f>
              <c:numCache>
                <c:formatCode>0%</c:formatCode>
                <c:ptCount val="7"/>
                <c:pt idx="0">
                  <c:v>0.72634992395425424</c:v>
                </c:pt>
                <c:pt idx="1">
                  <c:v>0.72545463174007208</c:v>
                </c:pt>
                <c:pt idx="2">
                  <c:v>0.72710749415553733</c:v>
                </c:pt>
                <c:pt idx="3">
                  <c:v>0.73140378824589503</c:v>
                </c:pt>
                <c:pt idx="4">
                  <c:v>0.72845570576619767</c:v>
                </c:pt>
                <c:pt idx="5">
                  <c:v>0.66993070395481391</c:v>
                </c:pt>
                <c:pt idx="6">
                  <c:v>0.66809993035936444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95-43A4-8C43-45B8FC960D52}"/>
            </c:ext>
          </c:extLst>
        </c:ser>
        <c:ser>
          <c:idx val="3"/>
          <c:order val="3"/>
          <c:tx>
            <c:strRef>
              <c:f>PIVOT_TABLE!$Q$3</c:f>
              <c:strCache>
                <c:ptCount val="1"/>
                <c:pt idx="0">
                  <c:v>Average of P2O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PIVOT_TABLE!$M$4:$M$11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PIVOT_TABLE!$Q$4:$Q$11</c:f>
              <c:numCache>
                <c:formatCode>0%</c:formatCode>
                <c:ptCount val="7"/>
                <c:pt idx="0">
                  <c:v>0.81858075717711043</c:v>
                </c:pt>
                <c:pt idx="1">
                  <c:v>0.80793204855974665</c:v>
                </c:pt>
                <c:pt idx="2">
                  <c:v>0.8218565669376986</c:v>
                </c:pt>
                <c:pt idx="3">
                  <c:v>0.81968456044073801</c:v>
                </c:pt>
                <c:pt idx="4">
                  <c:v>0.82110378526390282</c:v>
                </c:pt>
                <c:pt idx="5">
                  <c:v>0.77369996318326506</c:v>
                </c:pt>
                <c:pt idx="6">
                  <c:v>0.78209996236642831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95-43A4-8C43-45B8FC960D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289936"/>
        <c:axId val="140280336"/>
      </c:barChart>
      <c:catAx>
        <c:axId val="1402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0336"/>
        <c:crosses val="autoZero"/>
        <c:auto val="1"/>
        <c:lblAlgn val="ctr"/>
        <c:lblOffset val="100"/>
        <c:noMultiLvlLbl val="0"/>
      </c:catAx>
      <c:valAx>
        <c:axId val="1402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3</xdr:row>
      <xdr:rowOff>167640</xdr:rowOff>
    </xdr:from>
    <xdr:to>
      <xdr:col>13</xdr:col>
      <xdr:colOff>655320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EE041-6E0C-434E-95B8-0B97AED91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</xdr:row>
      <xdr:rowOff>0</xdr:rowOff>
    </xdr:from>
    <xdr:to>
      <xdr:col>28</xdr:col>
      <xdr:colOff>662940</xdr:colOff>
      <xdr:row>26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321BA-F6C3-48AB-861F-A4455AE4D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21771</xdr:rowOff>
    </xdr:from>
    <xdr:to>
      <xdr:col>13</xdr:col>
      <xdr:colOff>664028</xdr:colOff>
      <xdr:row>52</xdr:row>
      <xdr:rowOff>174171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658AE1-B5FF-45F1-B91D-AE02A9BA4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30</xdr:row>
      <xdr:rowOff>0</xdr:rowOff>
    </xdr:from>
    <xdr:to>
      <xdr:col>29</xdr:col>
      <xdr:colOff>10886</xdr:colOff>
      <xdr:row>52</xdr:row>
      <xdr:rowOff>174171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76A08D-BCF0-41D5-8CF1-15B2AAA29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195942</xdr:rowOff>
    </xdr:from>
    <xdr:to>
      <xdr:col>13</xdr:col>
      <xdr:colOff>664028</xdr:colOff>
      <xdr:row>76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D5B4E5-8D75-45EC-ABA5-589341574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SK" refreshedDate="45556.80318101852" createdVersion="8" refreshedVersion="8" minRefreshableVersion="3" recordCount="366" xr:uid="{090F09C3-79AF-4BC0-8160-D639FC1A1990}">
  <cacheSource type="worksheet">
    <worksheetSource name="Table2"/>
  </cacheSource>
  <cacheFields count="19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9">
      <sharedItems containsSemiMixedTypes="0" containsString="0" containsNumber="1" minValue="1.5671593882322647E-2" maxValue="9.1715082005789803E-2"/>
    </cacheField>
    <cacheField name="Order Change with respect to same day last week" numFmtId="9">
      <sharedItems containsSemiMixedTypes="0" containsString="0" containsNumber="1" minValue="-0.66884035938622333" maxValue="1.5797217951210909"/>
    </cacheField>
    <cacheField name="Traffic Change with respect to same day last week" numFmtId="9">
      <sharedItems containsSemiMixedTypes="0" containsString="0" containsNumber="1" minValue="-0.52999999079076909" maxValue="1.1914892991677402"/>
    </cacheField>
    <cacheField name="Conversion change with respect to same day last week" numFmtId="9">
      <sharedItems containsSemiMixedTypes="0" containsString="0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 count="184">
        <n v="0.2449999870495187"/>
        <n v="0.24750000148168322"/>
        <n v="0.24999997601762725"/>
        <n v="0.2624999654653839"/>
        <n v="0.20579999705946239"/>
        <n v="0.2015999886824669"/>
        <n v="0.23749997094706898"/>
        <n v="0.24499998618615354"/>
        <n v="0.25999996280887561"/>
        <n v="0.25749997932621504"/>
        <n v="0.23999997479578894"/>
        <n v="0.21209999338027297"/>
        <n v="0.21209998788185327"/>
        <n v="0.25499999525297379"/>
        <n v="0.2374999606493316"/>
        <n v="0.26249996439730333"/>
        <n v="0.25249999329424921"/>
        <n v="0.25999997201116104"/>
        <n v="0.20369999828585886"/>
        <n v="0.20789999237863413"/>
        <n v="0.25999998722418821"/>
        <n v="0.25249999220936281"/>
        <n v="0.23749995940667931"/>
        <n v="0.24499995710437156"/>
        <n v="0.21209998133416308"/>
        <n v="0.21209999468885796"/>
        <n v="0.2474999639383427"/>
        <n v="0.11749999776474974"/>
        <n v="0.24750000670575076"/>
        <n v="0.25499996498573574"/>
        <n v="0.20789998258735065"/>
        <n v="0.21630000167076002"/>
        <n v="0.26249996647124618"/>
        <n v="0.26000000096939274"/>
        <n v="0.2474999759611988"/>
        <n v="0.23750000740841615"/>
        <n v="0.20789998989587982"/>
        <n v="0.21629998657119884"/>
        <n v="0.23749998882374873"/>
        <n v="0.25499996557501758"/>
        <n v="0.25249998388384581"/>
        <n v="0.24249997686064484"/>
        <n v="0.25499997279090902"/>
        <n v="0.21419999696423994"/>
        <n v="0.21839998404892885"/>
        <n v="0.25749999769769227"/>
        <n v="0.25749999555495034"/>
        <n v="0.24499998577986409"/>
        <n v="0.23999999808141018"/>
        <n v="0.25749998182982631"/>
        <n v="0.20999998607699977"/>
        <n v="0.201600000792064"/>
        <n v="0.2399999620237902"/>
        <n v="0.24499996870649643"/>
        <n v="0.25499997033565081"/>
        <n v="0.25999997317699697"/>
        <n v="0.20999999143199985"/>
        <n v="0.20369999469221134"/>
        <n v="0.24250000230230775"/>
        <n v="0.24499995727676396"/>
        <n v="0.23749998848846129"/>
        <n v="0.20789999601587994"/>
        <n v="0.21839999672985225"/>
        <n v="0.23999998496452074"/>
        <n v="0.23749996918628585"/>
        <n v="0.21839998970108357"/>
        <n v="0.23999998211799797"/>
        <n v="0.26249996979645729"/>
        <n v="0.25499998989803735"/>
        <n v="0.25"/>
        <n v="0.21629998866133376"/>
        <n v="0.20789997972590626"/>
        <n v="0.24499995744219102"/>
        <n v="0.25249996634245347"/>
        <n v="0.22050000278460005"/>
        <n v="0.20159999951225532"/>
        <n v="0.25749996914432954"/>
        <n v="0.24999996710988942"/>
        <n v="0.26249996219249577"/>
        <n v="0.26249995904548801"/>
        <n v="0.2141999822642397"/>
        <n v="0.20159998477751973"/>
        <n v="0.25749999988372185"/>
        <n v="0.24999996511655004"/>
        <n v="0.24749997249348119"/>
        <n v="0.21209999220311987"/>
        <n v="0.25999999050594758"/>
        <n v="0.24249998164992312"/>
        <n v="0.24999996614253353"/>
        <n v="0.21629999910035999"/>
        <n v="0.2574999834521628"/>
        <n v="0.19949999181381664"/>
        <n v="0.25250000327170047"/>
        <n v="0.25249997389135576"/>
        <n v="0.24249996941219715"/>
        <n v="0.25999999154254289"/>
        <n v="0.25249999448405425"/>
        <n v="0.21629998125035968"/>
        <n v="0.2015999970903771"/>
        <n v="0.24249998338540821"/>
        <n v="0.247499978638382"/>
        <n v="0.22049998531259976"/>
        <n v="0.20999999460666943"/>
        <n v="0.2600000019185898"/>
        <n v="0.24999998860243672"/>
        <n v="0.25749998558028309"/>
        <n v="0.20789999944307999"/>
        <n v="0.19949998979510394"/>
        <n v="0.24249997541224722"/>
        <n v="0.21000000042432002"/>
        <n v="0.2078999982984768"/>
        <n v="0.24249998915258872"/>
        <n v="0.25499997019117343"/>
        <n v="0.2183999945164799"/>
        <n v="0.2099999958661608"/>
        <n v="0.2574999798827477"/>
        <n v="0.21839999108927985"/>
        <n v="0.19949999609593452"/>
        <n v="0.20159999842751997"/>
        <n v="0.23749997009257129"/>
        <n v="0.24749993876841234"/>
        <n v="0.20369997899550371"/>
        <n v="0.24999997786242595"/>
        <n v="0.25249996558284826"/>
        <n v="0.19949999948854286"/>
        <n v="0.23999999452916962"/>
        <n v="0.24749996787732534"/>
        <n v="0.24749998453500385"/>
        <n v="0.24750000551594573"/>
        <n v="0.21419999832923997"/>
        <n v="0.25999998046526801"/>
        <n v="9.9999985459109E-2"/>
        <n v="0.20999999707476361"/>
        <n v="0.2141999921538765"/>
        <n v="0.25500000843419685"/>
        <n v="0.2624999678888657"/>
        <n v="0.21419998997543982"/>
        <n v="0.19949999391247838"/>
        <n v="0.20579999229404558"/>
        <n v="0.23999999291597632"/>
        <n v="0.23749999667936389"/>
        <n v="0.24749998162581355"/>
        <n v="0.2015999883475198"/>
        <n v="0.22049999823831426"/>
        <n v="0.24999998788259084"/>
        <n v="0.25999998267570379"/>
        <n v="0.2574999672273538"/>
        <n v="0.20999999823550097"/>
        <n v="0.23749998813243445"/>
        <n v="0.24499998660902628"/>
        <n v="0.20369998681919232"/>
        <n v="0.21629999092748003"/>
        <n v="0.25249997409903835"/>
        <n v="0.19949999293139989"/>
        <n v="0.24749997006999935"/>
        <n v="0.26249996327270986"/>
        <n v="0.20580000066181561"/>
        <n v="0.26249996104681417"/>
        <n v="0.20579998337975972"/>
        <n v="0.26249996887185933"/>
        <n v="0.24249996858309167"/>
        <n v="0.20999998749771406"/>
        <n v="0.20789999583306593"/>
        <n v="0.20789998919250774"/>
        <n v="0.21839998008408137"/>
        <n v="0.25499999164849158"/>
        <n v="0.2036999905031622"/>
        <n v="0.2120999850995483"/>
        <n v="0.24249999018489857"/>
        <n v="0.2120999935681199"/>
        <n v="0.21419998346000629"/>
        <n v="0.23999997237230711"/>
        <n v="0.20789998677587979"/>
        <n v="0.20999999935116115"/>
        <n v="0.2525000014671569"/>
        <n v="0.23999997017963307"/>
        <n v="0.25499996776769163"/>
        <n v="0.21629998558584951"/>
        <n v="0.25749996657226321"/>
        <n v="0.24499998538920112"/>
        <n v="0.25999996404014575"/>
        <n v="0.20159998034450877"/>
        <n v="0.24999998825353181"/>
        <n v="0.23999996027390599"/>
      </sharedItems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day" numFmtId="0">
      <sharedItems count="7">
        <s v="Tue"/>
        <s v="Wed"/>
        <s v="Thu"/>
        <s v="Fri"/>
        <s v="Sat"/>
        <s v="Sun"/>
        <s v="Mon"/>
      </sharedItems>
    </cacheField>
    <cacheField name="L2M %CHANGE WEEKBYWEEK" numFmtId="0">
      <sharedItems containsSemiMixedTypes="0" containsString="0" containsNumber="1" minValue="-0.59595960227083933" maxValue="1.3749999518394702"/>
    </cacheField>
    <cacheField name="M2C %CHANGE" numFmtId="0">
      <sharedItems containsSemiMixedTypes="0" containsString="0" containsNumber="1" minValue="-0.57894739660948003" maxValue="1.5000004734380563"/>
    </cacheField>
    <cacheField name="C2P %CHANGE" numFmtId="0">
      <sharedItems containsSemiMixedTypes="0" containsString="0" containsNumber="1" minValue="-0.53846175315374123" maxValue="1.1224496738699306"/>
    </cacheField>
    <cacheField name="P20 %CHANGE" numFmtId="0">
      <sharedItems containsSemiMixedTypes="0" containsString="0" containsNumber="1" minValue="-0.52525253838500408" maxValue="1.21276500471922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SK" refreshedDate="45558.026584143518" createdVersion="8" refreshedVersion="8" minRefreshableVersion="3" recordCount="366" xr:uid="{DF30B775-689A-4ABC-8852-C970EE7E25D2}">
  <cacheSource type="worksheet">
    <worksheetSource ref="B2:K368" sheet="Supporting Data"/>
  </cacheSource>
  <cacheFields count="10">
    <cacheField name="Date" numFmtId="14">
      <sharedItems containsSemiMixedTypes="0" containsNonDate="0" containsDate="1" containsString="0" minDate="2019-01-01T00:00:00" maxDate="2020-01-02T00:00:00"/>
    </cacheField>
    <cacheField name="Count of restaurants" numFmtId="0">
      <sharedItems containsSemiMixedTypes="0" containsString="0" containsNumber="1" containsInteger="1" minValue="274777" maxValue="410264"/>
    </cacheField>
    <cacheField name="Average Discount" numFmtId="9">
      <sharedItems containsSemiMixedTypes="0" containsString="0" containsNumber="1" minValue="0.1" maxValue="0.28999999999999998"/>
    </cacheField>
    <cacheField name="Out of stock Items per restaurant" numFmtId="0">
      <sharedItems containsSemiMixedTypes="0" containsString="0" containsNumber="1" containsInteger="1" minValue="30" maxValue="112"/>
    </cacheField>
    <cacheField name="Avearge Packaging charges" numFmtId="0">
      <sharedItems containsSemiMixedTypes="0" containsString="0" containsNumber="1" containsInteger="1" minValue="17" maxValue="29"/>
    </cacheField>
    <cacheField name="Average Delivery Charges" numFmtId="0">
      <sharedItems containsSemiMixedTypes="0" containsString="0" containsNumber="1" containsInteger="1" minValue="25" maxValue="56"/>
    </cacheField>
    <cacheField name="Avg Cost for two" numFmtId="0">
      <sharedItems containsSemiMixedTypes="0" containsString="0" containsNumber="1" containsInteger="1" minValue="350" maxValue="458"/>
    </cacheField>
    <cacheField name="Number of images per restaurant" numFmtId="0">
      <sharedItems containsSemiMixedTypes="0" containsString="0" containsNumber="1" containsInteger="1" minValue="15" maxValue="40"/>
    </cacheField>
    <cacheField name="Success Rate of payments" numFmtId="9">
      <sharedItems containsSemiMixedTypes="0" containsString="0" containsNumber="1" minValue="0.65" maxValue="0.95"/>
    </cacheField>
    <cacheField name="DAY" numFmtId="0">
      <sharedItems count="7">
        <s v="Tue"/>
        <s v="Wed"/>
        <s v="Thu"/>
        <s v="Fri"/>
        <s v="Sat"/>
        <s v="Sun"/>
        <s v="M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20848646"/>
    <n v="5107918"/>
    <n v="2104462"/>
    <n v="1505532"/>
    <n v="1271572.67328"/>
    <n v="6.0990659694639161E-2"/>
    <n v="0"/>
    <n v="0"/>
    <n v="0"/>
    <x v="0"/>
    <n v="0.41199995771271192"/>
    <n v="0.71539994544924068"/>
    <n v="0.84460022987223116"/>
    <x v="0"/>
    <n v="0"/>
    <n v="0"/>
    <n v="0"/>
    <n v="0"/>
  </r>
  <r>
    <x v="1"/>
    <n v="21934513"/>
    <n v="5428792"/>
    <n v="2171516"/>
    <n v="1569355"/>
    <n v="1261133"/>
    <n v="5.749537270328272E-2"/>
    <n v="0"/>
    <n v="0"/>
    <n v="0"/>
    <x v="1"/>
    <n v="0.39999985263756649"/>
    <n v="0.72270017812440712"/>
    <n v="0.80359956797537846"/>
    <x v="1"/>
    <n v="0"/>
    <n v="0"/>
    <n v="0"/>
    <n v="0"/>
  </r>
  <r>
    <x v="2"/>
    <n v="20848646"/>
    <n v="5212161"/>
    <n v="2001470"/>
    <n v="1402630"/>
    <n v="1138655"/>
    <n v="5.4615297319547756E-2"/>
    <n v="0"/>
    <n v="0"/>
    <n v="0"/>
    <x v="2"/>
    <n v="0.38400003376718411"/>
    <n v="0.70079991206463255"/>
    <n v="0.81179997575982266"/>
    <x v="2"/>
    <n v="0"/>
    <n v="0"/>
    <n v="0"/>
    <n v="0"/>
  </r>
  <r>
    <x v="3"/>
    <n v="21717340"/>
    <n v="5700801"/>
    <n v="2303123"/>
    <n v="1597216"/>
    <n v="1296620"/>
    <n v="5.9704365267569601E-2"/>
    <n v="0"/>
    <n v="0"/>
    <n v="0"/>
    <x v="3"/>
    <n v="0.40399989404997649"/>
    <n v="0.69350008662151352"/>
    <n v="0.811800032055777"/>
    <x v="3"/>
    <n v="0"/>
    <n v="0"/>
    <n v="0"/>
    <n v="0"/>
  </r>
  <r>
    <x v="4"/>
    <n v="42645263"/>
    <n v="8776395"/>
    <n v="2924294"/>
    <n v="2087946"/>
    <n v="1596026"/>
    <n v="3.7425633885761242E-2"/>
    <n v="0"/>
    <n v="0"/>
    <n v="0"/>
    <x v="4"/>
    <n v="0.3331999072512119"/>
    <n v="0.714000028724882"/>
    <n v="0.76440003716571214"/>
    <x v="4"/>
    <n v="0"/>
    <n v="0"/>
    <n v="0"/>
    <n v="0"/>
  </r>
  <r>
    <x v="5"/>
    <n v="43543058"/>
    <n v="8778280"/>
    <n v="3014461"/>
    <n v="2049833"/>
    <n v="1582881"/>
    <n v="3.6352086249890857E-2"/>
    <n v="0"/>
    <n v="0"/>
    <n v="0"/>
    <x v="5"/>
    <n v="0.34339995990102845"/>
    <n v="0.67999984076755349"/>
    <n v="0.77219997921781924"/>
    <x v="5"/>
    <n v="0"/>
    <n v="0"/>
    <n v="0"/>
    <n v="0"/>
  </r>
  <r>
    <x v="6"/>
    <n v="22803207"/>
    <n v="5415761"/>
    <n v="2079652"/>
    <n v="1442239"/>
    <n v="1123504"/>
    <n v="4.9269561075334707E-2"/>
    <n v="0"/>
    <n v="0"/>
    <n v="0"/>
    <x v="6"/>
    <n v="0.3839999586392383"/>
    <n v="0.69350016252719204"/>
    <n v="0.77899987450068953"/>
    <x v="6"/>
    <n v="0"/>
    <n v="0"/>
    <n v="0"/>
    <n v="0"/>
  </r>
  <r>
    <x v="7"/>
    <n v="21717340"/>
    <n v="5320748"/>
    <n v="2085733"/>
    <n v="1583488"/>
    <n v="1311445"/>
    <n v="6.0386999512831684E-2"/>
    <n v="3.9894285535308383E-2"/>
    <n v="4.1666686651977258E-2"/>
    <n v="-9.8975840699184747E-3"/>
    <x v="7"/>
    <n v="0.39199995940420407"/>
    <n v="0.75919976334458916"/>
    <n v="0.82820015055371432"/>
    <x v="0"/>
    <n v="-3.5239395845820809E-9"/>
    <n v="-4.8543690197303091E-2"/>
    <n v="6.1224239914980716E-2"/>
    <n v="-1.9417564355858397E-2"/>
  </r>
  <r>
    <x v="8"/>
    <n v="22586034"/>
    <n v="5872368"/>
    <n v="2372437"/>
    <n v="1766516"/>
    <n v="1506485"/>
    <n v="6.6699846462641474E-2"/>
    <n v="0.32303902411178109"/>
    <n v="2.9703007310898588E-2"/>
    <n v="0.16009068776474278"/>
    <x v="8"/>
    <n v="0.40400005585481019"/>
    <n v="0.74459975122627076"/>
    <n v="0.85280008785654926"/>
    <x v="1"/>
    <n v="5.0504893948929874E-2"/>
    <n v="1.0000511727358719E-2"/>
    <n v="3.0302432135410173E-2"/>
    <n v="6.1225169651507594E-2"/>
  </r>
  <r>
    <x v="9"/>
    <n v="10641496"/>
    <n v="2740185"/>
    <n v="1063191"/>
    <n v="760607"/>
    <n v="623698"/>
    <n v="5.8609992429635833E-2"/>
    <n v="-0.51898166000832935"/>
    <n v="-0.48958335231937844"/>
    <n v="7.3142421741578811E-2"/>
    <x v="9"/>
    <n v="0.3879997153476864"/>
    <n v="0.71540014917357275"/>
    <n v="0.82000034183224713"/>
    <x v="2"/>
    <n v="3.0000016112237571E-2"/>
    <n v="1.0415836533304246E-2"/>
    <n v="2.0833674287895176E-2"/>
    <n v="1.0101461341815332E-2"/>
  </r>
  <r>
    <x v="10"/>
    <n v="20631473"/>
    <n v="4951553"/>
    <n v="2000427"/>
    <n v="1431105"/>
    <n v="1126566"/>
    <n v="5.4604244689654489E-2"/>
    <n v="-0.29414307786965876"/>
    <n v="-5.0000000000000044E-2"/>
    <n v="-8.5422909280729042E-2"/>
    <x v="10"/>
    <n v="0.40399991679378167"/>
    <n v="0.71539976215078083"/>
    <n v="0.78720010062154766"/>
    <x v="3"/>
    <n v="-8.5714261446491746E-2"/>
    <n v="5.6296562300772734E-8"/>
    <n v="3.1578475549952412E-2"/>
    <n v="-3.0302944645041796E-2"/>
  </r>
  <r>
    <x v="11"/>
    <n v="42645263"/>
    <n v="9045060"/>
    <n v="3075320"/>
    <n v="2133042"/>
    <n v="1680410"/>
    <n v="3.9404376518911377E-2"/>
    <n v="6.1614865552116704E-2"/>
    <n v="0"/>
    <n v="5.2871319138911188E-2"/>
    <x v="11"/>
    <n v="0.33999995577696557"/>
    <n v="0.69360001560813178"/>
    <n v="0.78779977140628266"/>
    <x v="4"/>
    <n v="3.0612227457857077E-2"/>
    <n v="2.0408314581632947E-2"/>
    <n v="-2.8571445792771488E-2"/>
    <n v="3.0611895738955619E-2"/>
  </r>
  <r>
    <x v="12"/>
    <n v="46236443"/>
    <n v="9806749"/>
    <n v="3300951"/>
    <n v="2199754"/>
    <n v="1630017"/>
    <n v="3.5253944599501305E-2"/>
    <n v="0.45083328586280058"/>
    <n v="6.1855669392811174E-2"/>
    <n v="-3.0208490451984704E-2"/>
    <x v="12"/>
    <n v="0.33659992725417975"/>
    <n v="0.66640007682634494"/>
    <n v="0.74099967541825129"/>
    <x v="5"/>
    <n v="5.208333228591866E-2"/>
    <n v="-1.9802077579766042E-2"/>
    <n v="-1.9999657537945525E-2"/>
    <n v="-4.0404434912276854E-2"/>
  </r>
  <r>
    <x v="13"/>
    <n v="21065820"/>
    <n v="5371784"/>
    <n v="2084252"/>
    <n v="1445428"/>
    <n v="1197104"/>
    <n v="5.6826840825564828E-2"/>
    <n v="-8.7187034149354359E-2"/>
    <n v="-7.6190467419780084E-2"/>
    <n v="0.15338638269325777"/>
    <x v="13"/>
    <n v="0.38799996425768424"/>
    <n v="0.69349963440121443"/>
    <n v="0.82820036695013521"/>
    <x v="6"/>
    <n v="7.3684321880632897E-2"/>
    <n v="1.0416682420020473E-2"/>
    <n v="-7.6153691974667481E-7"/>
    <n v="6.3158537067777409E-2"/>
  </r>
  <r>
    <x v="14"/>
    <n v="21282993"/>
    <n v="5054710"/>
    <n v="2042103"/>
    <n v="1475828"/>
    <n v="1198077"/>
    <n v="5.6292693419576843E-2"/>
    <n v="-0.2047202594118096"/>
    <n v="-2.0000009209230951E-2"/>
    <n v="-6.7801118225535251E-2"/>
    <x v="14"/>
    <n v="0.40400003165364579"/>
    <n v="0.72270007928101565"/>
    <n v="0.81179988453939078"/>
    <x v="0"/>
    <n v="-3.0612350855903081E-2"/>
    <n v="3.0612432378004595E-2"/>
    <n v="-4.807652191931322E-2"/>
    <n v="-1.980229779402809E-2"/>
  </r>
  <r>
    <x v="15"/>
    <n v="21065820"/>
    <n v="5529777"/>
    <n v="2278268"/>
    <n v="1663135"/>
    <n v="1391046"/>
    <n v="6.6033318427670989E-2"/>
    <n v="1.2303198022119681"/>
    <n v="-6.7307699970698742E-2"/>
    <n v="-9.992947065385005E-3"/>
    <x v="15"/>
    <n v="0.41199997757594925"/>
    <n v="0.72999971908484862"/>
    <n v="0.83639993145475267"/>
    <x v="1"/>
    <n v="9.6153921001345122E-3"/>
    <n v="1.9801783700777786E-2"/>
    <n v="-1.9607892854352382E-2"/>
    <n v="-1.9230950647551204E-2"/>
  </r>
  <r>
    <x v="16"/>
    <n v="22368860"/>
    <n v="5648137"/>
    <n v="2168884"/>
    <n v="1535787"/>
    <n v="1284532"/>
    <n v="5.7425009589223593E-2"/>
    <n v="0.14021903732226959"/>
    <n v="1.1020409160516529"/>
    <n v="-2.0218102601444077E-2"/>
    <x v="16"/>
    <n v="0.38399989235388587"/>
    <n v="0.70810011047156052"/>
    <n v="0.83639983930063222"/>
    <x v="2"/>
    <n v="-1.9417423042320192E-2"/>
    <n v="-1.0308829711940137E-2"/>
    <n v="-1.0204133603334054E-2"/>
    <n v="1.999937881945435E-2"/>
  </r>
  <r>
    <x v="17"/>
    <n v="22151687"/>
    <n v="5759438"/>
    <n v="2395926"/>
    <n v="1661575"/>
    <n v="1307991"/>
    <n v="5.9047015245385151E-2"/>
    <n v="-0.22162388940794209"/>
    <n v="7.3684220220243013E-2"/>
    <n v="8.136309880269077E-2"/>
    <x v="17"/>
    <n v="0.4159999638853652"/>
    <n v="0.69350013314267633"/>
    <n v="0.7871994944555617"/>
    <x v="3"/>
    <n v="8.3333330482179058E-2"/>
    <n v="2.9703092977884982E-2"/>
    <n v="-3.0611736495781527E-2"/>
    <n v="-7.7002783094304306E-7"/>
  </r>
  <r>
    <x v="18"/>
    <n v="42645263"/>
    <n v="8686840"/>
    <n v="2894455"/>
    <n v="2046958"/>
    <n v="1612594"/>
    <n v="3.7814141279888462E-2"/>
    <n v="-1.0688845576457218E-2"/>
    <n v="0"/>
    <n v="-4.0356817681399204E-2"/>
    <x v="18"/>
    <n v="0.33319998986973398"/>
    <n v="0.7071998009988063"/>
    <n v="0.78780023820713474"/>
    <x v="4"/>
    <n v="-3.9603938503448233E-2"/>
    <n v="-1.9999902328494024E-2"/>
    <n v="1.9607533282349321E-2"/>
    <n v="5.9253743023290895E-7"/>
  </r>
  <r>
    <x v="19"/>
    <n v="44440853"/>
    <n v="9239253"/>
    <n v="3267000"/>
    <n v="2310422"/>
    <n v="1820150"/>
    <n v="4.0956684607291405E-2"/>
    <n v="0.52046104599099152"/>
    <n v="-3.8834951036350263E-2"/>
    <n v="0.16176175666511861"/>
    <x v="19"/>
    <n v="0.35360001506615307"/>
    <n v="0.70719987756351388"/>
    <n v="0.78779980453787235"/>
    <x v="5"/>
    <n v="-1.9801960128157492E-2"/>
    <n v="5.0505322299537747E-2"/>
    <n v="6.1224183723797454E-2"/>
    <n v="6.3158096652613294E-2"/>
  </r>
  <r>
    <x v="20"/>
    <n v="22151687"/>
    <n v="5759438"/>
    <n v="2395926"/>
    <n v="1818987"/>
    <n v="1476653"/>
    <n v="6.6660972593193465E-2"/>
    <n v="0.23251927881096113"/>
    <n v="5.154639126319327E-2"/>
    <n v="0.17305434588235169"/>
    <x v="17"/>
    <n v="0.4159999638853652"/>
    <n v="0.75919999198639687"/>
    <n v="0.81179964452742104"/>
    <x v="6"/>
    <n v="1.9607752357905017E-2"/>
    <n v="7.2164954141813231E-2"/>
    <n v="9.4737407672766505E-2"/>
    <n v="-1.9802843704489259E-2"/>
  </r>
  <r>
    <x v="21"/>
    <n v="37570998"/>
    <n v="9768459"/>
    <n v="3751088"/>
    <n v="2656145"/>
    <n v="2221600"/>
    <n v="5.9130715665311848E-2"/>
    <n v="0.59707155622459651"/>
    <n v="0.76530612964069489"/>
    <n v="5.041546377221362E-2"/>
    <x v="20"/>
    <n v="0.38399997379320527"/>
    <n v="0.70809988995192863"/>
    <n v="0.83640012122832152"/>
    <x v="0"/>
    <n v="9.4736969696082918E-2"/>
    <n v="-4.9505089835207738E-2"/>
    <n v="-2.0202279960467306E-2"/>
    <n v="3.0303326173652723E-2"/>
  </r>
  <r>
    <x v="22"/>
    <n v="21500167"/>
    <n v="5428792"/>
    <n v="2258377"/>
    <n v="1648615"/>
    <n v="1392420"/>
    <n v="6.4763217885702939E-2"/>
    <n v="8.3990122472620277E-2"/>
    <n v="2.0618565999329652E-2"/>
    <n v="-1.9234237688042999E-2"/>
    <x v="21"/>
    <n v="0.41599991305616424"/>
    <n v="0.7299999070128681"/>
    <n v="0.84459986109552565"/>
    <x v="1"/>
    <n v="-3.8095137311352945E-2"/>
    <n v="9.7085817910698147E-3"/>
    <n v="2.574357422790996E-7"/>
    <n v="9.8038382505731825E-3"/>
  </r>
  <r>
    <x v="23"/>
    <n v="20631473"/>
    <n v="4899974"/>
    <n v="1861990"/>
    <n v="1332067"/>
    <n v="1059526"/>
    <n v="5.1354840248197496E-2"/>
    <n v="-0.18995925812945191"/>
    <n v="-7.7669894666066996E-2"/>
    <n v="-0.10570602224444781"/>
    <x v="22"/>
    <n v="0.37999997551007414"/>
    <n v="0.71539965305936126"/>
    <n v="0.79539993108454754"/>
    <x v="2"/>
    <n v="-5.9406076379929673E-2"/>
    <n v="-1.0416453034120865E-2"/>
    <n v="1.0308630771063809E-2"/>
    <n v="-4.9019507524496131E-2"/>
  </r>
  <r>
    <x v="24"/>
    <n v="20631473"/>
    <n v="5054710"/>
    <n v="2021884"/>
    <n v="1520254"/>
    <n v="1234142"/>
    <n v="5.9818414322622526E-2"/>
    <n v="-0.2346852338530343"/>
    <n v="-6.8627459389436152E-2"/>
    <n v="1.3064150220491788E-2"/>
    <x v="23"/>
    <n v="0.4"/>
    <n v="0.75189971333667016"/>
    <n v="0.81179987028483402"/>
    <x v="3"/>
    <n v="-5.7692371236661377E-2"/>
    <n v="-3.8461454986506216E-2"/>
    <n v="8.4209904804703362E-2"/>
    <n v="3.125049749464881E-2"/>
  </r>
  <r>
    <x v="25"/>
    <n v="47134238"/>
    <n v="9997171"/>
    <n v="3568990"/>
    <n v="2378375"/>
    <n v="1762376"/>
    <n v="3.7390569462478637E-2"/>
    <n v="-3.1741339999450613E-2"/>
    <n v="0.10526315666056507"/>
    <n v="-1.120141309767364E-2"/>
    <x v="24"/>
    <n v="0.35699999529866999"/>
    <n v="0.66640001793224413"/>
    <n v="0.74100005255689283"/>
    <x v="4"/>
    <n v="4.1237030530143937E-2"/>
    <n v="7.1428589893537398E-2"/>
    <n v="-5.769201717667205E-2"/>
    <n v="-5.9406158287980682E-2"/>
  </r>
  <r>
    <x v="26"/>
    <n v="45338648"/>
    <n v="9616327"/>
    <n v="3400333"/>
    <n v="2358471"/>
    <n v="1784419"/>
    <n v="3.9357569727266679E-2"/>
    <n v="0.20842134204853813"/>
    <n v="2.0202019974729035E-2"/>
    <n v="-3.9044050937170782E-2"/>
    <x v="25"/>
    <n v="0.35359997637351559"/>
    <n v="0.69360000917557196"/>
    <n v="0.75659993275304216"/>
    <x v="5"/>
    <n v="2.0202032054790209E-2"/>
    <n v="-1.0942487504994602E-7"/>
    <n v="-1.9230586457108845E-2"/>
    <n v="-3.9603807471280339E-2"/>
  </r>
  <r>
    <x v="27"/>
    <n v="21282993"/>
    <n v="5267540"/>
    <n v="2043805"/>
    <n v="1536737"/>
    <n v="1310529"/>
    <n v="6.157634877763668E-2"/>
    <n v="-0.4100967770975873"/>
    <n v="-3.9215703977760197E-2"/>
    <n v="-7.6275872039646142E-2"/>
    <x v="26"/>
    <n v="0.38799990128219247"/>
    <n v="0.75190001003031115"/>
    <n v="0.8527997959312491"/>
    <x v="6"/>
    <n v="-4.8076959301679323E-2"/>
    <n v="-6.7307848639353574E-2"/>
    <n v="-9.6153609498674797E-3"/>
    <n v="5.050525912424586E-2"/>
  </r>
  <r>
    <x v="28"/>
    <n v="22368860"/>
    <n v="2628341"/>
    <n v="1093389"/>
    <n v="790192"/>
    <n v="628519"/>
    <n v="2.8097945089736356E-2"/>
    <n v="-0.54861392395972475"/>
    <n v="-0.40462427961056557"/>
    <n v="-0.52481642115115479"/>
    <x v="27"/>
    <n v="0.41599967431927592"/>
    <n v="0.72269978937048018"/>
    <n v="0.79540035839390932"/>
    <x v="0"/>
    <n v="-0.54807690946756116"/>
    <n v="8.3332559140494533E-2"/>
    <n v="2.0618417861274718E-2"/>
    <n v="-4.9019317183025657E-2"/>
  </r>
  <r>
    <x v="29"/>
    <n v="22368860"/>
    <n v="5536293"/>
    <n v="2303097"/>
    <n v="1614011"/>
    <n v="1283784"/>
    <n v="5.739157024542154E-2"/>
    <n v="0.21165879836832691"/>
    <n v="4.0404011745583279E-2"/>
    <n v="-0.11382460416483964"/>
    <x v="28"/>
    <n v="0.41599983960386488"/>
    <n v="0.70080027024480518"/>
    <n v="0.7953997835206823"/>
    <x v="1"/>
    <n v="-1.9801923397551158E-2"/>
    <n v="-1.7656806416965765E-7"/>
    <n v="-3.9999507517126554E-2"/>
    <n v="-5.825252861281105E-2"/>
  </r>
  <r>
    <x v="30"/>
    <n v="20848646"/>
    <n v="5316404"/>
    <n v="2147827"/>
    <n v="1520876"/>
    <n v="1272061"/>
    <n v="6.1014082161498638E-2"/>
    <n v="3.0724989506880185E-2"/>
    <n v="1.0526296401619062E-2"/>
    <n v="0.18808824770202981"/>
    <x v="29"/>
    <n v="0.4039999593710335"/>
    <n v="0.70809986092920896"/>
    <n v="0.83640020619695488"/>
    <x v="2"/>
    <n v="7.3684246611135595E-2"/>
    <n v="6.3157856336027773E-2"/>
    <n v="-1.02037960165835E-2"/>
    <n v="5.1546742098031562E-2"/>
  </r>
  <r>
    <x v="31"/>
    <n v="20631473"/>
    <n v="5054710"/>
    <n v="2082540"/>
    <n v="1565862"/>
    <n v="1322527"/>
    <n v="6.4102403158514176E-2"/>
    <n v="-0.24957727522390227"/>
    <n v="0"/>
    <n v="7.1616556279585408E-2"/>
    <x v="23"/>
    <n v="0.4119998971256511"/>
    <n v="0.75190008355181648"/>
    <n v="0.84459997113411012"/>
    <x v="3"/>
    <n v="0"/>
    <n v="2.999974281412765E-2"/>
    <n v="4.9237303834104296E-7"/>
    <n v="4.0404171089319929E-2"/>
  </r>
  <r>
    <x v="32"/>
    <n v="43543058"/>
    <n v="9052601"/>
    <n v="2985548"/>
    <n v="2070776"/>
    <n v="1566749"/>
    <n v="3.598160239457688E-2"/>
    <n v="-0.12198368208363619"/>
    <n v="-7.6190475382247658E-2"/>
    <n v="-3.7682418004241769E-2"/>
    <x v="30"/>
    <n v="0.32980002101053607"/>
    <n v="0.6935999689169291"/>
    <n v="0.7565999412780523"/>
    <x v="4"/>
    <n v="-1.980197603221534E-2"/>
    <n v="-7.6190405171793207E-2"/>
    <n v="4.081625187988891E-2"/>
    <n v="2.1052479911884747E-2"/>
  </r>
  <r>
    <x v="33"/>
    <n v="44889750"/>
    <n v="9709653"/>
    <n v="3268269"/>
    <n v="2333544"/>
    <n v="1892971"/>
    <n v="4.2169337098112596E-2"/>
    <n v="0.44443274433453972"/>
    <n v="-9.9010010179394481E-3"/>
    <n v="7.1441590279339273E-2"/>
    <x v="31"/>
    <n v="0.33659997942253961"/>
    <n v="0.71399997980582386"/>
    <n v="0.81120004593870954"/>
    <x v="5"/>
    <n v="1.9802013611849967E-2"/>
    <n v="-4.8076917666472041E-2"/>
    <n v="2.9411721972869787E-2"/>
    <n v="7.2165104465439001E-2"/>
  </r>
  <r>
    <x v="34"/>
    <n v="21282993"/>
    <n v="5054710"/>
    <n v="2001665"/>
    <n v="1475828"/>
    <n v="1198077"/>
    <n v="5.6292693419576843E-2"/>
    <n v="0.90619058453284618"/>
    <n v="0"/>
    <n v="-8.5806571239552931E-2"/>
    <x v="14"/>
    <n v="0.3959999683463542"/>
    <n v="0.73730019758551002"/>
    <n v="0.81179988453939078"/>
    <x v="6"/>
    <n v="-4.0404059579993712E-2"/>
    <n v="2.0618734792778426E-2"/>
    <n v="-1.9417226027450885E-2"/>
    <n v="-4.8076830678748905E-2"/>
  </r>
  <r>
    <x v="35"/>
    <n v="22368860"/>
    <n v="5871825"/>
    <n v="2372217"/>
    <n v="1679767"/>
    <n v="1349861"/>
    <n v="6.0345542866288224E-2"/>
    <n v="5.1470496594442583E-2"/>
    <n v="0"/>
    <n v="1.1476852728398028"/>
    <x v="32"/>
    <n v="0.40399994890855911"/>
    <n v="0.7081000599860805"/>
    <n v="0.80360014216257369"/>
    <x v="0"/>
    <n v="1.234042310339488"/>
    <n v="-2.8845516358522727E-2"/>
    <n v="-2.0201651638942719E-2"/>
    <n v="1.030900185313155E-2"/>
  </r>
  <r>
    <x v="36"/>
    <n v="20631473"/>
    <n v="5364183"/>
    <n v="2145673"/>
    <n v="1488024"/>
    <n v="1281189"/>
    <n v="6.2098765318404553E-2"/>
    <n v="7.1757565085321939E-3"/>
    <n v="-7.7669894666066996E-2"/>
    <n v="8.2018928090899168E-2"/>
    <x v="33"/>
    <n v="0.39999996271566424"/>
    <n v="0.69349989490476882"/>
    <n v="0.86100022580280966"/>
    <x v="1"/>
    <n v="5.0505025959466154E-2"/>
    <n v="-3.8461257349129085E-2"/>
    <n v="-1.0417198237503755E-2"/>
    <n v="8.2474805300750464E-2"/>
  </r>
  <r>
    <x v="37"/>
    <n v="22151687"/>
    <n v="5482542"/>
    <n v="2193017"/>
    <n v="1616911"/>
    <n v="1378902"/>
    <n v="6.2248170985803472E-2"/>
    <n v="4.2626728981714601E-2"/>
    <n v="6.2500029977965887E-2"/>
    <n v="2.0226294989381444E-2"/>
    <x v="34"/>
    <n v="0.40000003647942872"/>
    <n v="0.73729980205351808"/>
    <n v="0.85280018504419852"/>
    <x v="2"/>
    <n v="-2.941172570339956E-2"/>
    <n v="-9.9008002323367483E-3"/>
    <n v="4.1237038355001587E-2"/>
    <n v="1.9607813013118536E-2"/>
  </r>
  <r>
    <x v="38"/>
    <n v="21934513"/>
    <n v="5209447"/>
    <n v="2104616"/>
    <n v="1490279"/>
    <n v="1246469"/>
    <n v="5.6826837231353164E-2"/>
    <n v="-0.20442329945639026"/>
    <n v="6.3157875348987425E-2"/>
    <n v="-0.11349911342902064"/>
    <x v="35"/>
    <n v="0.40399988712813473"/>
    <n v="0.70810019499994303"/>
    <n v="0.83639976138696182"/>
    <x v="3"/>
    <n v="-3.0612044935013571E-2"/>
    <n v="-1.9417504842426103E-2"/>
    <n v="-5.8252272489413892E-2"/>
    <n v="-9.7089865349359039E-3"/>
  </r>
  <r>
    <x v="39"/>
    <n v="43991955"/>
    <n v="9145927"/>
    <n v="3265096"/>
    <n v="2286873"/>
    <n v="1855111"/>
    <n v="4.2169323913883797E-2"/>
    <n v="-2.000030639666428E-2"/>
    <n v="1.0309266749248591E-2"/>
    <n v="0.1719690371610445"/>
    <x v="36"/>
    <n v="0.35700000666963555"/>
    <n v="0.70039992698530151"/>
    <n v="0.81119983488370362"/>
    <x v="4"/>
    <n v="3.5154063438014305E-8"/>
    <n v="8.2474178066321402E-2"/>
    <n v="9.8038615529216777E-3"/>
    <n v="7.2164813432870289E-2"/>
  </r>
  <r>
    <x v="40"/>
    <n v="46236443"/>
    <n v="10000942"/>
    <n v="3366317"/>
    <n v="2197531"/>
    <n v="1799778"/>
    <n v="3.892552893828792E-2"/>
    <n v="0.50222231125378425"/>
    <n v="3.0000011138400229E-2"/>
    <n v="-7.6923385166750902E-2"/>
    <x v="37"/>
    <n v="0.33659999228072718"/>
    <n v="0.65279978088813384"/>
    <n v="0.81900005051123281"/>
    <x v="5"/>
    <n v="-6.9808419156380808E-8"/>
    <n v="3.8200203000826605E-8"/>
    <n v="-8.571456673476896E-2"/>
    <n v="9.6153897075994532E-3"/>
  </r>
  <r>
    <x v="41"/>
    <n v="22368860"/>
    <n v="5312604"/>
    <n v="2125041"/>
    <n v="1582306"/>
    <n v="1297491"/>
    <n v="5.8004341750093655E-2"/>
    <n v="-3.8796587204164013E-2"/>
    <n v="5.1020408642713067E-2"/>
    <n v="3.0406225507084272E-2"/>
    <x v="38"/>
    <n v="0.39999988706103445"/>
    <n v="0.74460022183101404"/>
    <n v="0.82000005055912073"/>
    <x v="6"/>
    <n v="1.1862914450766482E-7"/>
    <n v="1.0100805642443422E-2"/>
    <n v="9.9010203298601773E-3"/>
    <n v="1.0101216045851791E-2"/>
  </r>
  <r>
    <x v="42"/>
    <n v="22803207"/>
    <n v="5814817"/>
    <n v="2256149"/>
    <n v="1712868"/>
    <n v="1404552"/>
    <n v="6.1594494142863325E-2"/>
    <n v="9.6287901316667535E-2"/>
    <n v="1.9417484842767951E-2"/>
    <n v="2.0696661547025652E-2"/>
    <x v="39"/>
    <n v="0.38800000068789781"/>
    <n v="0.75919985781080945"/>
    <n v="0.82000014011587585"/>
    <x v="0"/>
    <n v="-2.8571435635021847E-2"/>
    <n v="-3.9603837237817907E-2"/>
    <n v="7.2164656822276463E-2"/>
    <n v="2.0408157108046332E-2"/>
  </r>
  <r>
    <x v="43"/>
    <n v="21717340"/>
    <n v="5483628"/>
    <n v="2259254"/>
    <n v="1682241"/>
    <n v="1393232"/>
    <n v="6.4152976377401652E-2"/>
    <n v="1.039232664830414E-2"/>
    <n v="5.2631578947368363E-2"/>
    <n v="3.3079740772048449E-2"/>
    <x v="40"/>
    <n v="0.41199986578228864"/>
    <n v="0.74460020874146948"/>
    <n v="0.82820000225889157"/>
    <x v="1"/>
    <n v="-2.8846219452244637E-2"/>
    <n v="2.99997604628639E-2"/>
    <n v="7.3684674233033265E-2"/>
    <n v="-3.8095487737340172E-2"/>
  </r>
  <r>
    <x v="44"/>
    <n v="21500167"/>
    <n v="5213790"/>
    <n v="1981240"/>
    <n v="1402916"/>
    <n v="1184903"/>
    <n v="5.5111339367736073E-2"/>
    <n v="-4.9392323435239915E-2"/>
    <n v="-2.9411755411675844E-2"/>
    <n v="-0.1146512661343102"/>
    <x v="41"/>
    <n v="0.37999996164018879"/>
    <n v="0.70809997779168599"/>
    <n v="0.84460010435407396"/>
    <x v="2"/>
    <n v="-2.0202018530045551E-2"/>
    <n v="-5.0000182538154636E-2"/>
    <n v="-3.9603732674964975E-2"/>
    <n v="-9.6154771468530686E-3"/>
  </r>
  <r>
    <x v="45"/>
    <n v="21500167"/>
    <n v="5482542"/>
    <n v="2214947"/>
    <n v="1633080"/>
    <n v="1285561"/>
    <n v="5.9793070444522596E-2"/>
    <n v="-0.3070166690834133"/>
    <n v="-1.9801944086928258E-2"/>
    <n v="5.2197752992891644E-2"/>
    <x v="42"/>
    <n v="0.40400000583670859"/>
    <n v="0.73729980897962799"/>
    <n v="0.78720025963210616"/>
    <x v="3"/>
    <n v="7.3684062469939748E-2"/>
    <n v="2.9383318578268813E-7"/>
    <n v="4.1236556896707688E-2"/>
    <n v="-5.8822950491126957E-2"/>
  </r>
  <r>
    <x v="46"/>
    <n v="45787545"/>
    <n v="9807692"/>
    <n v="3334615"/>
    <n v="2290213"/>
    <n v="1768503"/>
    <n v="3.8624106184334629E-2"/>
    <n v="-1.7377143180992372E-2"/>
    <n v="4.081632653061229E-2"/>
    <n v="-8.4071011828148912E-2"/>
    <x v="43"/>
    <n v="0.33999997145097949"/>
    <n v="0.68679982546710794"/>
    <n v="0.77220022766441376"/>
    <x v="4"/>
    <n v="3.030306577463171E-2"/>
    <n v="-4.7619145381102901E-2"/>
    <n v="-1.9417622695553138E-2"/>
    <n v="-4.8076448665551053E-2"/>
  </r>
  <r>
    <x v="47"/>
    <n v="45338648"/>
    <n v="9901960"/>
    <n v="3232000"/>
    <n v="2087872"/>
    <n v="1579683"/>
    <n v="3.4841863833257665E-2"/>
    <n v="0.21749052594584461"/>
    <n v="-1.9417475518175187E-2"/>
    <n v="-0.10490968822811508"/>
    <x v="44"/>
    <n v="0.32640002585346739"/>
    <n v="0.64600000000000002"/>
    <n v="0.75659954250068973"/>
    <x v="5"/>
    <n v="9.7087268058555498E-3"/>
    <n v="-3.030293125720851E-2"/>
    <n v="-1.0416334513597247E-2"/>
    <n v="-7.6191091772939035E-2"/>
  </r>
  <r>
    <x v="48"/>
    <n v="21717340"/>
    <n v="5592215"/>
    <n v="2348730"/>
    <n v="1800301"/>
    <n v="1431960"/>
    <n v="6.5936251861415815E-2"/>
    <n v="1.9513695470157133E-2"/>
    <n v="-2.9126204911649523E-2"/>
    <n v="0.13674683432312817"/>
    <x v="45"/>
    <n v="0.4199999463539939"/>
    <n v="0.76649976795970587"/>
    <n v="0.79540032472347677"/>
    <x v="6"/>
    <n v="8.4210567642534651E-2"/>
    <n v="5.0000162349815191E-2"/>
    <n v="2.9411146393214294E-2"/>
    <n v="-2.9999663803521148E-2"/>
  </r>
  <r>
    <x v="49"/>
    <n v="21934513"/>
    <n v="5648137"/>
    <n v="948887"/>
    <n v="727321"/>
    <n v="620260"/>
    <n v="2.8277810407735061E-2"/>
    <n v="-0.55480494275181735"/>
    <n v="-3.809525563663041E-2"/>
    <n v="-0.54090360183579034"/>
    <x v="46"/>
    <n v="0.16799999716720751"/>
    <n v="0.76649906680142099"/>
    <n v="0.8528008953405718"/>
    <x v="0"/>
    <n v="9.8040404605359566E-3"/>
    <n v="-0.56701031734702356"/>
    <n v="9.6143445174754483E-3"/>
    <n v="4.0000914170649882E-2"/>
  </r>
  <r>
    <x v="50"/>
    <n v="22151687"/>
    <n v="5427163"/>
    <n v="2105739"/>
    <n v="1537189"/>
    <n v="1222680"/>
    <n v="5.5195796148618387E-2"/>
    <n v="3.1881934639375498E-2"/>
    <n v="2.0000009209230951E-2"/>
    <n v="-0.13962220826808736"/>
    <x v="47"/>
    <n v="0.38799995504096707"/>
    <n v="0.7299997768004487"/>
    <n v="0.79539991503972507"/>
    <x v="1"/>
    <n v="-2.9702964683878341E-2"/>
    <n v="-5.8252229514083709E-2"/>
    <n v="-1.960841773829014E-2"/>
    <n v="-3.9604065599740612E-2"/>
  </r>
  <r>
    <x v="51"/>
    <n v="20848646"/>
    <n v="5003675"/>
    <n v="1921411"/>
    <n v="1444709"/>
    <n v="1149121"/>
    <n v="5.5117296346247138E-2"/>
    <n v="-0.10613265337078526"/>
    <n v="-3.0303066948270674E-2"/>
    <n v="1.0808988820465437E-4"/>
    <x v="48"/>
    <n v="0.38399996002937842"/>
    <n v="0.75190003596315413"/>
    <n v="0.79539962719135826"/>
    <x v="2"/>
    <n v="-1.0309191825908059E-2"/>
    <n v="1.0526312613097444E-2"/>
    <n v="6.1855754194577228E-2"/>
    <n v="-5.8252984944091146E-2"/>
  </r>
  <r>
    <x v="52"/>
    <n v="22151687"/>
    <n v="5704059"/>
    <n v="2304440"/>
    <n v="1749530"/>
    <n v="1377230"/>
    <n v="6.2172691407205237E-2"/>
    <n v="-0.2212453131264126"/>
    <n v="3.0303020437004058E-2"/>
    <n v="3.9797604387794561E-2"/>
    <x v="49"/>
    <n v="0.40400002875145574"/>
    <n v="0.75919963201471941"/>
    <n v="0.78719999085468673"/>
    <x v="3"/>
    <n v="9.8039580614668331E-3"/>
    <n v="5.6719670293858826E-8"/>
    <n v="2.9702737974934834E-2"/>
    <n v="-3.4143461735691716E-7"/>
  </r>
  <r>
    <x v="53"/>
    <n v="43094160"/>
    <n v="9049773"/>
    <n v="2923076"/>
    <n v="1908184"/>
    <n v="1443732"/>
    <n v="3.3501801636230989E-2"/>
    <n v="-8.6062203619333699E-2"/>
    <n v="-5.8823529411764719E-2"/>
    <n v="-0.13261936790607654"/>
    <x v="50"/>
    <n v="0.32299992497049373"/>
    <n v="0.65279999562105129"/>
    <n v="0.75659999245355791"/>
    <x v="4"/>
    <n v="-1.9607894242600565E-2"/>
    <n v="-5.0000140905708257E-2"/>
    <n v="-4.9504715326525561E-2"/>
    <n v="-2.020231884422008E-2"/>
  </r>
  <r>
    <x v="54"/>
    <n v="44440853"/>
    <n v="8959276"/>
    <n v="3168000"/>
    <n v="2046528"/>
    <n v="1644180"/>
    <n v="3.699703963828057E-2"/>
    <n v="0.1482024637559709"/>
    <n v="-1.9801979979641171E-2"/>
    <n v="6.1855927551318857E-2"/>
    <x v="51"/>
    <n v="0.35360000071434344"/>
    <n v="0.64600000000000002"/>
    <n v="0.80339970916596304"/>
    <x v="5"/>
    <n v="-7.6923005878521966E-2"/>
    <n v="8.333324971330458E-2"/>
    <n v="0"/>
    <n v="6.1855927787890064E-2"/>
  </r>
  <r>
    <x v="55"/>
    <n v="21065820"/>
    <n v="5055796"/>
    <n v="2042541"/>
    <n v="1505966"/>
    <n v="1271939"/>
    <n v="6.0379277901358691E-2"/>
    <n v="1.0506545642150065"/>
    <n v="-2.9999990790768982E-2"/>
    <n v="-8.427797764023226E-2"/>
    <x v="52"/>
    <n v="0.40399988448901025"/>
    <n v="0.73730025492756324"/>
    <n v="0.84460007729258169"/>
    <x v="6"/>
    <n v="-6.7961304195611305E-2"/>
    <n v="-3.8095390258688577E-2"/>
    <n v="-3.8094614313931019E-2"/>
    <n v="6.1855333773228383E-2"/>
  </r>
  <r>
    <x v="56"/>
    <n v="22368860"/>
    <n v="5480370"/>
    <n v="2257912"/>
    <n v="1681241"/>
    <n v="1364832"/>
    <n v="6.1014821497385206E-2"/>
    <n v="0.11626263617626842"/>
    <n v="1.9801989677181275E-2"/>
    <n v="1.157692572996929"/>
    <x v="53"/>
    <n v="0.41199991971345001"/>
    <n v="0.74459987811748196"/>
    <n v="0.81180033082704983"/>
    <x v="0"/>
    <n v="-4.8543794424207753E-2"/>
    <n v="1.4523805158365186"/>
    <n v="-2.8570404886888778E-2"/>
    <n v="-4.8077534554121337E-2"/>
  </r>
  <r>
    <x v="57"/>
    <n v="21500167"/>
    <n v="5482542"/>
    <n v="2105296"/>
    <n v="1613709"/>
    <n v="1323241"/>
    <n v="6.1545614971269758E-2"/>
    <n v="0.15152451308434878"/>
    <n v="-2.9411755411675844E-2"/>
    <n v="0.11504171088598958"/>
    <x v="42"/>
    <n v="0.38399997665316565"/>
    <n v="0.76649981760284536"/>
    <n v="0.81999976451764223"/>
    <x v="1"/>
    <n v="4.0816275883501785E-2"/>
    <n v="-1.0309223843541604E-2"/>
    <n v="5.0000071181356409E-2"/>
    <n v="3.092764911433088E-2"/>
  </r>
  <r>
    <x v="58"/>
    <n v="22586034"/>
    <n v="5759438"/>
    <n v="2280737"/>
    <n v="1648289"/>
    <n v="1405660"/>
    <n v="6.2235804656984049E-2"/>
    <n v="2.0642884630744263E-2"/>
    <n v="8.3333373303954517E-2"/>
    <n v="0.12915198644756454"/>
    <x v="54"/>
    <n v="0.39599992221463276"/>
    <n v="0.72270016227210765"/>
    <n v="0.85279947873218831"/>
    <x v="2"/>
    <n v="6.2499884892301072E-2"/>
    <n v="3.1249904776907478E-2"/>
    <n v="-3.8834781612481994E-2"/>
    <n v="7.2164795630487166E-2"/>
  </r>
  <r>
    <x v="59"/>
    <n v="22368860"/>
    <n v="5815903"/>
    <n v="2442679"/>
    <n v="1872313"/>
    <n v="1458532"/>
    <n v="6.5203680473658474E-2"/>
    <n v="1.0251210058376481E-2"/>
    <n v="9.80390342279569E-3"/>
    <n v="4.8751131692233107E-2"/>
    <x v="55"/>
    <n v="0.41999995529499029"/>
    <n v="0.76649981434318626"/>
    <n v="0.77900009239908075"/>
    <x v="3"/>
    <n v="9.7087049459398944E-3"/>
    <n v="3.9603775754624593E-2"/>
    <n v="9.6156294347693461E-3"/>
    <n v="-1.0416537793278002E-2"/>
  </r>
  <r>
    <x v="60"/>
    <n v="46685340"/>
    <n v="9803921"/>
    <n v="3333333"/>
    <n v="1110666"/>
    <n v="900972"/>
    <n v="1.9298820571939712E-2"/>
    <n v="-0.45202350107652445"/>
    <n v="8.3333333333333259E-2"/>
    <n v="-0.42394678407179354"/>
    <x v="56"/>
    <n v="0.33999998571999918"/>
    <n v="0.33319983331998332"/>
    <n v="0.81119976662651061"/>
    <x v="4"/>
    <n v="2.550000210987946E-8"/>
    <n v="5.2631779252142019E-2"/>
    <n v="-0.48958358524039425"/>
    <n v="7.2164650697249533E-2"/>
  </r>
  <r>
    <x v="61"/>
    <n v="43991955"/>
    <n v="8961161"/>
    <n v="2924923"/>
    <n v="2088395"/>
    <n v="1694106"/>
    <n v="3.8509450193791116E-2"/>
    <n v="0.33190821257937686"/>
    <n v="-1.0101021238273722E-2"/>
    <n v="4.0879231697923846E-2"/>
    <x v="57"/>
    <n v="0.3264000055349971"/>
    <n v="0.71399999247843449"/>
    <n v="0.81119998850792119"/>
    <x v="5"/>
    <n v="1.0416636368535181E-2"/>
    <n v="-7.6923063134606506E-2"/>
    <n v="0.10526314625144662"/>
    <n v="9.7090890785309636E-3"/>
  </r>
  <r>
    <x v="62"/>
    <n v="21717340"/>
    <n v="5700801"/>
    <n v="2371533"/>
    <n v="1765843"/>
    <n v="1375592"/>
    <n v="6.3340722206310721E-2"/>
    <n v="7.8837541909919651E-3"/>
    <n v="3.0927825263863395E-2"/>
    <n v="4.9047362073294742E-2"/>
    <x v="3"/>
    <n v="0.4159999621105876"/>
    <n v="0.74459980105695345"/>
    <n v="0.77900017158943347"/>
    <x v="6"/>
    <n v="9.3750029174435312E-2"/>
    <n v="2.9703170922326771E-2"/>
    <n v="9.900371091160709E-3"/>
    <n v="-7.7669784158003852E-2"/>
  </r>
  <r>
    <x v="63"/>
    <n v="21717340"/>
    <n v="5266455"/>
    <n v="2001252"/>
    <n v="1490132"/>
    <n v="1258566"/>
    <n v="5.7952124891906653E-2"/>
    <n v="-4.8876206223960716E-2"/>
    <n v="-2.9126204911649523E-2"/>
    <n v="-5.019594469533617E-2"/>
    <x v="58"/>
    <n v="0.37999982910705588"/>
    <n v="0.74459988047482273"/>
    <n v="0.84460034413058704"/>
    <x v="0"/>
    <n v="-1.0203945810228099E-2"/>
    <n v="-7.7670137966654229E-2"/>
    <n v="3.16591619586859E-9"/>
    <n v="4.0404040326173618E-2"/>
  </r>
  <r>
    <x v="64"/>
    <n v="21065820"/>
    <n v="5161125"/>
    <n v="2002516"/>
    <n v="1417982"/>
    <n v="1104608"/>
    <n v="5.2436031448099336E-2"/>
    <n v="-0.21417127897215538"/>
    <n v="-2.0202029128424948E-2"/>
    <n v="-0.14801352667323064"/>
    <x v="59"/>
    <n v="0.38799990312189686"/>
    <n v="0.70810020993590062"/>
    <n v="0.77900001551500653"/>
    <x v="1"/>
    <n v="-3.9215751298705914E-2"/>
    <n v="1.041647581229932E-2"/>
    <n v="-7.6189982470685869E-2"/>
    <n v="-4.999970826424982E-2"/>
  </r>
  <r>
    <x v="65"/>
    <n v="21717340"/>
    <n v="5157868"/>
    <n v="2042515"/>
    <n v="1446305"/>
    <n v="1221549"/>
    <n v="5.624763437879593E-2"/>
    <n v="-0.1624804940858342"/>
    <n v="-3.8461555490441612E-2"/>
    <n v="-9.6217447676498091E-2"/>
    <x v="60"/>
    <n v="0.3959998588564112"/>
    <n v="0.70810006291263472"/>
    <n v="0.84459985964232998"/>
    <x v="2"/>
    <n v="-6.8627387776377669E-2"/>
    <n v="-1.5999554037193775E-7"/>
    <n v="-2.0202153149615265E-2"/>
    <n v="-9.6149438342155724E-3"/>
  </r>
  <r>
    <x v="66"/>
    <n v="21717340"/>
    <n v="5700801"/>
    <n v="2394336"/>
    <n v="1730387"/>
    <n v="1390539"/>
    <n v="6.402897408246129E-2"/>
    <n v="0.54337648672766736"/>
    <n v="-2.9126204911649523E-2"/>
    <n v="-1.8015952207970032E-2"/>
    <x v="3"/>
    <n v="0.41999992632614258"/>
    <n v="0.72270015570078716"/>
    <n v="0.80360000392975672"/>
    <x v="3"/>
    <n v="9.6153559473064476E-3"/>
    <n v="-6.8973454281362478E-8"/>
    <n v="-5.7142425637677463E-2"/>
    <n v="3.1578830054969309E-2"/>
  </r>
  <r>
    <x v="67"/>
    <n v="46685340"/>
    <n v="9705882"/>
    <n v="3267000"/>
    <n v="2310422"/>
    <n v="1820150"/>
    <n v="3.8987613670586958E-2"/>
    <n v="7.4401483732422946E-2"/>
    <n v="0"/>
    <n v="1.0202070652584103"/>
    <x v="61"/>
    <n v="0.33660001224000047"/>
    <n v="0.70719987756351388"/>
    <n v="0.78779980453787235"/>
    <x v="4"/>
    <n v="-9.9999785799986807E-3"/>
    <n v="-9.9999224199929237E-3"/>
    <n v="1.1224496738699306"/>
    <n v="-2.8846115409956741E-2"/>
  </r>
  <r>
    <x v="68"/>
    <n v="46236443"/>
    <n v="10098039"/>
    <n v="3502000"/>
    <n v="2262292"/>
    <n v="1711650"/>
    <n v="3.7019499964562587E-2"/>
    <n v="0.24430063565359506"/>
    <n v="5.1020419528979843E-2"/>
    <n v="-3.8690508997938244E-2"/>
    <x v="62"/>
    <n v="0.34680000740737882"/>
    <n v="0.64600000000000002"/>
    <n v="0.75659994377383644"/>
    <x v="5"/>
    <n v="7.2164960337149031E-2"/>
    <n v="6.2500004676606657E-2"/>
    <n v="-9.5238085706966347E-2"/>
    <n v="-6.7307748406793322E-2"/>
  </r>
  <r>
    <x v="69"/>
    <n v="21282993"/>
    <n v="5107918"/>
    <n v="2104462"/>
    <n v="1459444"/>
    <n v="1220679"/>
    <n v="5.735466811458332E-2"/>
    <n v="-3.0103308050590916E-2"/>
    <n v="-2.0000009209230951E-2"/>
    <n v="-9.4505617921909368E-2"/>
    <x v="63"/>
    <n v="0.41199995771271192"/>
    <n v="0.69349981135321048"/>
    <n v="0.83640002631138977"/>
    <x v="6"/>
    <n v="-8.5714222708460741E-2"/>
    <n v="-9.6153960629744573E-3"/>
    <n v="-6.8627455488447509E-2"/>
    <n v="7.3684007803028528E-2"/>
  </r>
  <r>
    <x v="70"/>
    <n v="21500167"/>
    <n v="5428792"/>
    <n v="2149801"/>
    <n v="1600742"/>
    <n v="1299482"/>
    <n v="6.04405537873264E-2"/>
    <n v="0.17641914597757746"/>
    <n v="-9.9999815815380311E-3"/>
    <n v="4.2939390057935123E-2"/>
    <x v="21"/>
    <n v="0.39599988358367755"/>
    <n v="0.74460008158894708"/>
    <n v="0.81179977785302071"/>
    <x v="0"/>
    <n v="4.1237071390163305E-2"/>
    <n v="4.2105425453004663E-2"/>
    <n v="2.700969066182779E-7"/>
    <n v="-3.8835606101167874E-2"/>
  </r>
  <r>
    <x v="71"/>
    <n v="21717340"/>
    <n v="5700801"/>
    <n v="2166304"/>
    <n v="1533960"/>
    <n v="1232690"/>
    <n v="5.6760634589687317E-2"/>
    <n v="9.1203873115199841E-3"/>
    <n v="3.0927825263863395E-2"/>
    <n v="8.2473883361452227E-2"/>
    <x v="3"/>
    <n v="0.37999993334270044"/>
    <n v="0.70810006351832433"/>
    <n v="0.80359983311168481"/>
    <x v="1"/>
    <n v="7.1428617307271791E-2"/>
    <n v="-2.0618483960505252E-2"/>
    <n v="-2.067752193912753E-7"/>
    <n v="3.1578712588876012E-2"/>
  </r>
  <r>
    <x v="72"/>
    <n v="22803207"/>
    <n v="5415761"/>
    <n v="2144641"/>
    <n v="1628211"/>
    <n v="1268377"/>
    <n v="5.5622746397030909E-2"/>
    <n v="-8.785226448161465E-2"/>
    <n v="5.0000000000000044E-2"/>
    <n v="-1.1109586894921697E-2"/>
    <x v="6"/>
    <n v="0.39599993426593233"/>
    <n v="0.75919979148025241"/>
    <n v="0.77900038754190948"/>
    <x v="2"/>
    <n v="-7.3858497540157941E-8"/>
    <n v="1.904281514697459E-7"/>
    <n v="7.2164558717066951E-2"/>
    <n v="-7.7669290790789991E-2"/>
  </r>
  <r>
    <x v="73"/>
    <n v="21500167"/>
    <n v="5106289"/>
    <n v="2124216"/>
    <n v="1519664"/>
    <n v="1183818"/>
    <n v="5.5060874643438819E-2"/>
    <n v="-0.34960415350383212"/>
    <n v="-9.9999815815380311E-3"/>
    <n v="-0.14006314434263278"/>
    <x v="64"/>
    <n v="0.41599995613252599"/>
    <n v="0.71539994049569344"/>
    <n v="0.77899983154170926"/>
    <x v="3"/>
    <n v="-9.5238093592796336E-2"/>
    <n v="-9.5237402268267823E-3"/>
    <n v="-1.0101305704043773E-2"/>
    <n v="-3.0612459267979064E-2"/>
  </r>
  <r>
    <x v="74"/>
    <n v="42645263"/>
    <n v="9313725"/>
    <n v="3293333"/>
    <n v="2217072"/>
    <n v="1815781"/>
    <n v="4.2578726739239479E-2"/>
    <n v="6.0836619636023714E-2"/>
    <n v="-8.6538450828461344E-2"/>
    <n v="9.2109075948952679E-2"/>
    <x v="65"/>
    <n v="0.35359998282105171"/>
    <n v="0.67320006813765876"/>
    <n v="0.81899956338810831"/>
    <x v="4"/>
    <n v="5.0505021098709468E-2"/>
    <n v="5.0504961268183379E-2"/>
    <n v="-4.8076661923349362E-2"/>
    <n v="3.9603664116847348E-2"/>
  </r>
  <r>
    <x v="75"/>
    <n v="42645263"/>
    <n v="8686840"/>
    <n v="2894455"/>
    <n v="1968229"/>
    <n v="1504514"/>
    <n v="3.5279744903906445E-2"/>
    <n v="0.23252222738328432"/>
    <n v="-7.7669902072700525E-2"/>
    <n v="-4.6995639117804022E-2"/>
    <x v="18"/>
    <n v="0.33319998986973398"/>
    <n v="0.6799998618047266"/>
    <n v="0.76439987420163003"/>
    <x v="5"/>
    <n v="-6.7307686190931637E-2"/>
    <n v="-3.9215736006802282E-2"/>
    <n v="5.2631365022796528E-2"/>
    <n v="1.0309187162886202E-2"/>
  </r>
  <r>
    <x v="76"/>
    <n v="22368860"/>
    <n v="5368526"/>
    <n v="2233307"/>
    <n v="1614011"/>
    <n v="1310254"/>
    <n v="5.8574911729967462E-2"/>
    <n v="8.2894568758935527E-3"/>
    <n v="5.1020408642713067E-2"/>
    <n v="2.1275401907066005E-2"/>
    <x v="66"/>
    <n v="0.4160000342738398"/>
    <n v="0.72270001392553729"/>
    <n v="0.81179991957923459"/>
    <x v="6"/>
    <n v="-1.186051223900364E-8"/>
    <n v="9.7089246885728731E-3"/>
    <n v="4.2105566712915321E-2"/>
    <n v="-2.9411891389631073E-2"/>
  </r>
  <r>
    <x v="77"/>
    <n v="21934513"/>
    <n v="5757809"/>
    <n v="2418280"/>
    <n v="1835958"/>
    <n v="707578"/>
    <n v="3.2258660130726403E-2"/>
    <n v="-0.42598869139848627"/>
    <n v="2.0201982617158221E-2"/>
    <n v="-0.46627457709544307"/>
    <x v="67"/>
    <n v="0.42000003820897847"/>
    <n v="0.75919992722100005"/>
    <n v="0.38539988387533919"/>
    <x v="0"/>
    <n v="3.9603872853995581E-2"/>
    <n v="6.0606468891118981E-2"/>
    <n v="1.9607633672155123E-2"/>
    <n v="-0.52525253838500408"/>
  </r>
  <r>
    <x v="78"/>
    <n v="21282993"/>
    <n v="5427163"/>
    <n v="2149156"/>
    <n v="1600262"/>
    <n v="1377825"/>
    <n v="6.4738310067573676E-2"/>
    <n v="8.6289801849134706E-2"/>
    <n v="-2.0000009209230951E-2"/>
    <n v="0.14054944127308611"/>
    <x v="68"/>
    <n v="0.39599989902643423"/>
    <n v="0.74460020584824926"/>
    <n v="0.86099963630955434"/>
    <x v="1"/>
    <n v="-2.8571339253511518E-2"/>
    <n v="4.2105180237766771E-2"/>
    <n v="5.1546588131297977E-2"/>
    <n v="7.1428341361902792E-2"/>
  </r>
  <r>
    <x v="79"/>
    <n v="21717340"/>
    <n v="5429335"/>
    <n v="2128299"/>
    <n v="1475975"/>
    <n v="1234506"/>
    <n v="5.6844254406847247E-2"/>
    <n v="4.2817392538380128E-2"/>
    <n v="-4.7619047619047672E-2"/>
    <n v="2.1960584274233863E-2"/>
    <x v="69"/>
    <n v="0.39199994106092184"/>
    <n v="0.6934998324953402"/>
    <n v="0.83640034553430787"/>
    <x v="2"/>
    <n v="5.2631707713837406E-2"/>
    <n v="-1.0100994618661541E-2"/>
    <n v="-8.6538431282776718E-2"/>
    <n v="7.3684119944433801E-2"/>
  </r>
  <r>
    <x v="80"/>
    <n v="21065820"/>
    <n v="5529777"/>
    <n v="2123434"/>
    <n v="1612111"/>
    <n v="1361589"/>
    <n v="6.4634986912448691E-2"/>
    <n v="-0.25013589193851016"/>
    <n v="-2.0202029128424948E-2"/>
    <n v="0.17388231354858696"/>
    <x v="15"/>
    <n v="0.38399993345120426"/>
    <n v="0.75919995629720538"/>
    <n v="0.84460003064305122"/>
    <x v="3"/>
    <n v="0.10526315138764697"/>
    <n v="-7.6923139557080633E-2"/>
    <n v="6.1224516976005505E-2"/>
    <n v="8.4210800112130224E-2"/>
  </r>
  <r>
    <x v="81"/>
    <n v="44440853"/>
    <n v="9612556"/>
    <n v="3268269"/>
    <n v="2289095"/>
    <n v="1874769"/>
    <n v="4.2185711421875723E-2"/>
    <n v="0.24609608152532969"/>
    <n v="4.2105262664225984E-2"/>
    <n v="-9.2303210420231485E-3"/>
    <x v="70"/>
    <n v="0.33999999583877588"/>
    <n v="0.70039981409119012"/>
    <n v="0.8190000851865038"/>
    <x v="4"/>
    <n v="-9.6153898295691098E-3"/>
    <n v="-3.8461503515282769E-2"/>
    <n v="4.0403658943138243E-2"/>
    <n v="6.3711681774769602E-7"/>
  </r>
  <r>
    <x v="82"/>
    <n v="45338648"/>
    <n v="9425904"/>
    <n v="3300951"/>
    <n v="2289540"/>
    <n v="1839416"/>
    <n v="4.05705966353474E-2"/>
    <n v="0.40386215191863561"/>
    <n v="6.3157893996339087E-2"/>
    <n v="0.14996853706998059"/>
    <x v="71"/>
    <n v="0.35019993838256785"/>
    <n v="0.69360011705717539"/>
    <n v="0.80339980956873436"/>
    <x v="5"/>
    <n v="2.061846576038473E-2"/>
    <n v="5.1020255191124297E-2"/>
    <n v="2.0000379435892279E-2"/>
    <n v="5.1020332005990321E-2"/>
  </r>
  <r>
    <x v="83"/>
    <n v="22368860"/>
    <n v="5536293"/>
    <n v="2258807"/>
    <n v="1632440"/>
    <n v="1351986"/>
    <n v="6.044054100208951E-2"/>
    <n v="0.91072362340264967"/>
    <n v="0"/>
    <n v="3.1850312992747876E-2"/>
    <x v="28"/>
    <n v="0.40799990173930462"/>
    <n v="0.72270008017506582"/>
    <n v="0.82819950503540707"/>
    <x v="6"/>
    <n v="3.1250104777363452E-2"/>
    <n v="-1.9231086238971185E-2"/>
    <n v="9.1669471791178125E-8"/>
    <n v="2.0201511555547613E-2"/>
  </r>
  <r>
    <x v="84"/>
    <n v="20848646"/>
    <n v="5107918"/>
    <n v="2043167"/>
    <n v="1476597"/>
    <n v="1259241"/>
    <n v="6.0399174123825596E-2"/>
    <n v="-8.6066082412497913E-2"/>
    <n v="-4.9504951397826846E-2"/>
    <n v="0.87233982685769784"/>
    <x v="0"/>
    <n v="0.39999996084510364"/>
    <n v="0.72270010234112048"/>
    <n v="0.85279937586220211"/>
    <x v="0"/>
    <n v="-6.6666608611452793E-2"/>
    <n v="-4.7619227486649485E-2"/>
    <n v="-4.8076697021672166E-2"/>
    <n v="1.2127650047192211"/>
  </r>
  <r>
    <x v="85"/>
    <n v="20848646"/>
    <n v="5212161"/>
    <n v="2084864"/>
    <n v="1476292"/>
    <n v="1150032"/>
    <n v="5.5160992229423438E-2"/>
    <n v="-6.8427370948379362E-2"/>
    <n v="-2.0408172854259776E-2"/>
    <n v="-0.14793895342886554"/>
    <x v="2"/>
    <n v="0.39999992325639977"/>
    <n v="0.70809990483791752"/>
    <n v="0.77900036036231313"/>
    <x v="1"/>
    <n v="-1.9607898347013153E-2"/>
    <n v="1.0101073863401533E-2"/>
    <n v="-4.9019998549087895E-2"/>
    <n v="-9.5237294522805271E-2"/>
  </r>
  <r>
    <x v="86"/>
    <n v="21500167"/>
    <n v="5267540"/>
    <n v="2064876"/>
    <n v="1552580"/>
    <n v="1311309"/>
    <n v="6.0990642537799823E-2"/>
    <n v="-3.6927442862714099E-2"/>
    <n v="-9.9999815815380311E-3"/>
    <n v="7.2942959217582981E-2"/>
    <x v="72"/>
    <n v="0.39200006074942001"/>
    <n v="0.75189987195357011"/>
    <n v="0.84459995620193484"/>
    <x v="2"/>
    <n v="-2.0000170231235903E-2"/>
    <n v="3.0532784744963237E-7"/>
    <n v="8.4210603552845598E-2"/>
    <n v="9.8034520327570096E-3"/>
  </r>
  <r>
    <x v="87"/>
    <n v="22803207"/>
    <n v="5757809"/>
    <n v="2234030"/>
    <n v="1712384"/>
    <n v="1390113"/>
    <n v="6.0961293733815598E-2"/>
    <n v="-0.25851504905404343"/>
    <n v="8.2474216527056665E-2"/>
    <n v="-5.6837532644808841E-2"/>
    <x v="73"/>
    <n v="0.38800001875713486"/>
    <n v="0.76650000223810777"/>
    <n v="0.81179980658543882"/>
    <x v="3"/>
    <n v="-3.8095235851973275E-2"/>
    <n v="1.0416890622818142E-2"/>
    <n v="9.6154456811436972E-3"/>
    <n v="-3.8835215329840023E-2"/>
  </r>
  <r>
    <x v="88"/>
    <n v="44889750"/>
    <n v="9898190"/>
    <n v="3399038"/>
    <n v="2311346"/>
    <n v="1748764"/>
    <n v="3.8956866545258102E-2"/>
    <n v="-4.9283033310572488E-2"/>
    <n v="1.0100998736455313E-2"/>
    <n v="-7.6538827195012704E-2"/>
    <x v="74"/>
    <n v="0.34339995494125691"/>
    <n v="0.68000004707214212"/>
    <n v="0.75659983403609843"/>
    <x v="4"/>
    <n v="1.9417542040847557E-2"/>
    <n v="9.9998798355669383E-3"/>
    <n v="-2.9125888683334211E-2"/>
    <n v="-7.6190774920610105E-2"/>
  </r>
  <r>
    <x v="89"/>
    <n v="42645263"/>
    <n v="8597285"/>
    <n v="2806153"/>
    <n v="2003593"/>
    <n v="1640943"/>
    <n v="3.8478904444791441E-2"/>
    <n v="0.21372780487371901"/>
    <n v="-5.9405939938923624E-2"/>
    <n v="-5.1556850626484518E-2"/>
    <x v="75"/>
    <n v="0.32639990415578873"/>
    <n v="0.71399991376093885"/>
    <n v="0.81900016620141913"/>
    <x v="5"/>
    <n v="-3.0302938085692843E-2"/>
    <n v="-6.7961274741228928E-2"/>
    <n v="2.9411466639187145E-2"/>
    <n v="1.9417924235081818E-2"/>
  </r>
  <r>
    <x v="90"/>
    <n v="21065820"/>
    <n v="5424448"/>
    <n v="2278268"/>
    <n v="1629873"/>
    <n v="1363225"/>
    <n v="6.4712648261496586E-2"/>
    <n v="8.2576726774302944E-2"/>
    <n v="-5.8252409823299045E-2"/>
    <n v="7.068280972632901E-2"/>
    <x v="76"/>
    <n v="0.41999997050391119"/>
    <n v="0.71540003195409851"/>
    <n v="0.8363995231530309"/>
    <x v="6"/>
    <n v="4.0403887546021755E-2"/>
    <n v="2.94119403300106E-2"/>
    <n v="-1.0101075703767615E-2"/>
    <n v="9.9010178921481451E-3"/>
  </r>
  <r>
    <x v="91"/>
    <n v="22803207"/>
    <n v="5700801"/>
    <n v="2257517"/>
    <n v="1565588"/>
    <n v="1309458"/>
    <n v="5.7424291241139895E-2"/>
    <n v="0.13862744688843431"/>
    <n v="9.3750020984576077E-2"/>
    <n v="-4.9253701326889554E-2"/>
    <x v="77"/>
    <n v="0.39599996561886652"/>
    <n v="0.69349998250290035"/>
    <n v="0.83640012570356947"/>
    <x v="0"/>
    <n v="2.0408082957817264E-2"/>
    <n v="-9.999989044464086E-3"/>
    <n v="-4.0404200502572318E-2"/>
    <n v="-1.9229904034641865E-2"/>
  </r>
  <r>
    <x v="92"/>
    <n v="22368860"/>
    <n v="5536293"/>
    <n v="2303097"/>
    <n v="1597198"/>
    <n v="1335896"/>
    <n v="5.9721237470304701E-2"/>
    <n v="1.8749966636391502E-2"/>
    <n v="7.2916677658587448E-2"/>
    <n v="8.267155931340886E-2"/>
    <x v="28"/>
    <n v="0.41599983960386488"/>
    <n v="0.69350010008262786"/>
    <n v="0.83639974505352499"/>
    <x v="1"/>
    <n v="-9.999878206789159E-3"/>
    <n v="3.9999798542984077E-2"/>
    <n v="-2.0618283741517418E-2"/>
    <n v="7.3683386570598586E-2"/>
  </r>
  <r>
    <x v="93"/>
    <n v="22151687"/>
    <n v="5814817"/>
    <n v="1162963"/>
    <n v="806515"/>
    <n v="628275"/>
    <n v="2.8362399667348135E-2"/>
    <n v="-0.54804033916667205"/>
    <n v="3.0303020437004058E-2"/>
    <n v="-0.53497129252622422"/>
    <x v="78"/>
    <n v="0.19999993121021695"/>
    <n v="0.69350013714967718"/>
    <n v="0.77899977061802939"/>
    <x v="2"/>
    <n v="7.1428603225100362E-2"/>
    <n v="-0.48979617291931032"/>
    <n v="-7.7669563438227507E-2"/>
    <n v="-7.7670126670266071E-2"/>
  </r>
  <r>
    <x v="94"/>
    <n v="22586034"/>
    <n v="5928833"/>
    <n v="2418964"/>
    <n v="1854136"/>
    <n v="1566003"/>
    <n v="6.9335014726357003E-2"/>
    <n v="-0.10450867012358445"/>
    <n v="-9.5237919824172623E-3"/>
    <n v="0.13736127433753009"/>
    <x v="79"/>
    <n v="0.40800002293874699"/>
    <n v="0.76650003885961093"/>
    <n v="0.84459985675268701"/>
    <x v="3"/>
    <n v="3.960393677626084E-2"/>
    <n v="5.1546400038013696E-2"/>
    <n v="4.7777564349260615E-8"/>
    <n v="4.0404111828026279E-2"/>
  </r>
  <r>
    <x v="95"/>
    <n v="46685340"/>
    <n v="9999999"/>
    <n v="3434000"/>
    <n v="2288417"/>
    <n v="1856364"/>
    <n v="3.9763317563929063E-2"/>
    <n v="0.13127878299246221"/>
    <n v="4.0000000000000036E-2"/>
    <n v="2.0701126404354619E-2"/>
    <x v="80"/>
    <n v="0.34340003434000343"/>
    <n v="0.66639982527664532"/>
    <n v="0.81120005663303496"/>
    <x v="4"/>
    <n v="-2.8571521273469846E-2"/>
    <n v="2.3121361958367004E-7"/>
    <n v="-2.0000324785350965E-2"/>
    <n v="7.2165258490304529E-2"/>
  </r>
  <r>
    <x v="96"/>
    <n v="43094160"/>
    <n v="8687782"/>
    <n v="2983384"/>
    <n v="1947553"/>
    <n v="1503900"/>
    <n v="3.4898000100245602E-2"/>
    <n v="0.1031927964936088"/>
    <n v="1.0526303941424953E-2"/>
    <n v="-9.306149424507737E-2"/>
    <x v="81"/>
    <n v="0.3433999610027047"/>
    <n v="0.6527999747937242"/>
    <n v="0.77219978095589692"/>
    <x v="5"/>
    <n v="-7.3088966434653457E-8"/>
    <n v="5.2083522790502768E-2"/>
    <n v="-8.5714210587013562E-2"/>
    <n v="-5.7143315931895033E-2"/>
  </r>
  <r>
    <x v="97"/>
    <n v="21500167"/>
    <n v="5536293"/>
    <n v="2170226"/>
    <n v="1520894"/>
    <n v="1259605"/>
    <n v="5.8585824007785614E-2"/>
    <n v="-3.8071476901130108E-2"/>
    <n v="2.0618565999329652E-2"/>
    <n v="-9.46773840710885E-2"/>
    <x v="82"/>
    <n v="0.39199984538390581"/>
    <n v="0.70079982453440337"/>
    <n v="0.82820038740372437"/>
    <x v="6"/>
    <n v="1.1937629507130509E-7"/>
    <n v="-6.6666969253381447E-2"/>
    <n v="-2.0408452289015111E-2"/>
    <n v="-9.8028938591424586E-3"/>
  </r>
  <r>
    <x v="98"/>
    <n v="21717340"/>
    <n v="5592215"/>
    <n v="2214517"/>
    <n v="1535767"/>
    <n v="1322295"/>
    <n v="6.088660029266936E-2"/>
    <n v="-1.018118176864069E-2"/>
    <n v="-4.7619047619047672E-2"/>
    <n v="6.0293457293017383E-2"/>
    <x v="45"/>
    <n v="0.39599997496519718"/>
    <n v="0.69349975638028516"/>
    <n v="0.86099974800864976"/>
    <x v="0"/>
    <n v="3.0000126298041385E-2"/>
    <n v="2.3601847143339683E-8"/>
    <n v="-3.2606001565405052E-7"/>
    <n v="2.9411308713502837E-2"/>
  </r>
  <r>
    <x v="99"/>
    <n v="21500167"/>
    <n v="5375041"/>
    <n v="2064016"/>
    <n v="1521799"/>
    <n v="1210438"/>
    <n v="5.6299004561220382E-2"/>
    <n v="0.92660538776809509"/>
    <n v="-3.8834924980530983E-2"/>
    <n v="-5.7303449393291017E-2"/>
    <x v="83"/>
    <n v="0.38400004762754369"/>
    <n v="0.73730000155037556"/>
    <n v="0.79539939242961788"/>
    <x v="1"/>
    <n v="1.0100841790163795E-2"/>
    <n v="-7.6922606525024029E-2"/>
    <n v="6.3157743542544775E-2"/>
    <n v="-4.9020044382346528E-2"/>
  </r>
  <r>
    <x v="100"/>
    <n v="20631473"/>
    <n v="5106289"/>
    <n v="1981240"/>
    <n v="1504157"/>
    <n v="1208741"/>
    <n v="5.8587237081908793E-2"/>
    <n v="-0.22813621685271357"/>
    <n v="-6.8627459389436152E-2"/>
    <n v="1.0656657324153227"/>
    <x v="84"/>
    <n v="0.38799997414952425"/>
    <n v="0.75919979406836124"/>
    <n v="0.80360028906556957"/>
    <x v="2"/>
    <n v="-5.7142826131208468E-2"/>
    <n v="0.94000053800870198"/>
    <n v="9.4736328659880575E-2"/>
    <n v="3.1579622196837187E-2"/>
  </r>
  <r>
    <x v="101"/>
    <n v="20631473"/>
    <n v="5054710"/>
    <n v="1920790"/>
    <n v="1402176"/>
    <n v="1138287"/>
    <n v="5.5172357300906243E-2"/>
    <n v="-0.38681907212163136"/>
    <n v="-8.6538477715919493E-2"/>
    <n v="-0.20426414390111858"/>
    <x v="23"/>
    <n v="0.38000003956705725"/>
    <n v="0.72999963556661585"/>
    <n v="0.8118003731343284"/>
    <x v="3"/>
    <n v="-6.6666684462544645E-2"/>
    <n v="-6.8627406366330912E-2"/>
    <n v="-4.7619571353577417E-2"/>
    <n v="-3.8834346650810314E-2"/>
  </r>
  <r>
    <x v="102"/>
    <n v="43094160"/>
    <n v="9140271"/>
    <n v="3107692"/>
    <n v="2113230"/>
    <n v="1598870"/>
    <n v="3.7101778988150598E-2"/>
    <n v="6.3149145554890707E-2"/>
    <n v="-7.6923076923076872E-2"/>
    <n v="-6.6934520025885735E-2"/>
    <x v="85"/>
    <n v="0.3399999846831675"/>
    <n v="0.67999981980196234"/>
    <n v="0.75660008612408491"/>
    <x v="4"/>
    <n v="-9.8038759803875664E-3"/>
    <n v="-9.9011337123791066E-3"/>
    <n v="2.0408160400809283E-2"/>
    <n v="-6.7307651253838086E-2"/>
  </r>
  <r>
    <x v="103"/>
    <n v="46685340"/>
    <n v="9803921"/>
    <n v="3466666"/>
    <n v="2357333"/>
    <n v="1930656"/>
    <n v="4.1354652231300019E-2"/>
    <n v="0.53274717074003353"/>
    <n v="8.3333333333333259E-2"/>
    <n v="0.18501496110113713"/>
    <x v="56"/>
    <n v="0.35359995250879722"/>
    <n v="0.68000003461539127"/>
    <n v="0.81900011580883991"/>
    <x v="5"/>
    <n v="4.1666702821183899E-2"/>
    <n v="2.9702948935431461E-2"/>
    <n v="4.1666759914109841E-2"/>
    <n v="6.060651143284379E-2"/>
  </r>
  <r>
    <x v="104"/>
    <n v="21065820"/>
    <n v="5477113"/>
    <n v="2256570"/>
    <n v="1729661"/>
    <n v="1418322"/>
    <n v="6.732811730091684E-2"/>
    <n v="7.2621464952979498E-2"/>
    <n v="-2.0202029128424948E-2"/>
    <n v="0.14922199083466747"/>
    <x v="86"/>
    <n v="0.41199989848666624"/>
    <n v="0.76650004209929223"/>
    <n v="0.81999998843704058"/>
    <x v="6"/>
    <n v="9.7087014499208646E-3"/>
    <n v="5.1020563753471304E-2"/>
    <n v="9.3750333925295637E-2"/>
    <n v="-9.9014671949028132E-3"/>
  </r>
  <r>
    <x v="105"/>
    <n v="22586034"/>
    <n v="5872368"/>
    <n v="2254989"/>
    <n v="1596758"/>
    <n v="1296248"/>
    <n v="5.7391572154721807E-2"/>
    <n v="7.0891693750526619E-2"/>
    <n v="4.0000018418461902E-2"/>
    <n v="-5.7402254702145883E-2"/>
    <x v="8"/>
    <n v="0.3839999468698147"/>
    <n v="0.70810012820461654"/>
    <n v="0.81179990956675963"/>
    <x v="0"/>
    <n v="9.7086024603321164E-3"/>
    <n v="-3.0303103166703704E-2"/>
    <n v="2.1053175130929969E-2"/>
    <n v="-5.714268622689056E-2"/>
  </r>
  <r>
    <x v="106"/>
    <n v="21934513"/>
    <n v="5319119"/>
    <n v="2191477"/>
    <n v="1551785"/>
    <n v="1336086"/>
    <n v="6.0912498946295274E-2"/>
    <n v="0.10535342145256932"/>
    <n v="2.0201982617158221E-2"/>
    <n v="8.1946286990884687E-2"/>
    <x v="87"/>
    <n v="0.41199999473597038"/>
    <n v="0.70810006219549648"/>
    <n v="0.86099942968903553"/>
    <x v="1"/>
    <n v="-2.9999938052512998E-2"/>
    <n v="7.2916519884353992E-2"/>
    <n v="-3.9603878059783271E-2"/>
    <n v="8.2474336646192858E-2"/>
  </r>
  <r>
    <x v="107"/>
    <n v="22803207"/>
    <n v="5415761"/>
    <n v="3639391"/>
    <n v="2656756"/>
    <n v="2091398"/>
    <n v="9.1715082005789803E-2"/>
    <n v="0.83732046487397294"/>
    <n v="0.10526315789473695"/>
    <n v="0.56544473803340667"/>
    <x v="6"/>
    <n v="0.67199992761866711"/>
    <n v="0.73000015661961026"/>
    <n v="0.78719987834787986"/>
    <x v="2"/>
    <n v="-4.0404051142573727E-2"/>
    <n v="0.73195869172841044"/>
    <n v="-3.846107135024035E-2"/>
    <n v="-2.0408667021213023E-2"/>
  </r>
  <r>
    <x v="108"/>
    <n v="22151687"/>
    <n v="5537921"/>
    <n v="2281623"/>
    <n v="1748864"/>
    <n v="1419728"/>
    <n v="6.409119088762856E-2"/>
    <n v="-0.11204288028420073"/>
    <n v="7.3684220220243013E-2"/>
    <n v="0.16165402428030418"/>
    <x v="88"/>
    <n v="0.41199991838092309"/>
    <n v="0.76649998707060718"/>
    <n v="0.81180011710458899"/>
    <x v="3"/>
    <n v="2.0408203728917051E-2"/>
    <n v="8.421019863662127E-2"/>
    <n v="5.0000506473760531E-2"/>
    <n v="-3.1538509692730088E-7"/>
  </r>
  <r>
    <x v="109"/>
    <n v="44440853"/>
    <n v="9612556"/>
    <n v="3300951"/>
    <n v="2132414"/>
    <n v="1596752"/>
    <n v="3.5929823399204329E-2"/>
    <n v="-0.17294846932855978"/>
    <n v="3.1250011602500294E-2"/>
    <n v="-3.1587584771085031E-2"/>
    <x v="70"/>
    <n v="0.34339992401604735"/>
    <n v="0.64599989518172185"/>
    <n v="0.74880018608018895"/>
    <x v="4"/>
    <n v="1.9801964227286417E-2"/>
    <n v="9.9998220177808239E-3"/>
    <n v="-4.999990239724228E-2"/>
    <n v="-1.0309145064803404E-2"/>
  </r>
  <r>
    <x v="110"/>
    <n v="46685340"/>
    <n v="10098039"/>
    <n v="3536333"/>
    <n v="2356612"/>
    <n v="1930065"/>
    <n v="4.1341993011082281E-2"/>
    <n v="0.36080875851886951"/>
    <n v="0"/>
    <n v="-3.0611356968823777E-4"/>
    <x v="89"/>
    <n v="0.35019997447029072"/>
    <n v="0.66639991199923765"/>
    <n v="0.81899990325093819"/>
    <x v="5"/>
    <n v="3.0000037740002261E-2"/>
    <n v="-9.6153237985004969E-3"/>
    <n v="-2.0000179299764054E-2"/>
    <n v="-2.5953342086548759E-7"/>
  </r>
  <r>
    <x v="111"/>
    <n v="20848646"/>
    <n v="5368526"/>
    <n v="2211832"/>
    <n v="1695369"/>
    <n v="1459713"/>
    <n v="7.0014762589378707E-2"/>
    <n v="0.12610626978788009"/>
    <n v="-1.030930673479602E-2"/>
    <n v="3.9903763779018941E-2"/>
    <x v="90"/>
    <n v="0.41199986737514172"/>
    <n v="0.76649989691802989"/>
    <n v="0.86100017164404918"/>
    <x v="6"/>
    <n v="-9.6154120964384582E-3"/>
    <n v="-7.5513427622020401E-8"/>
    <n v="-1.8940802914979571E-7"/>
    <n v="5.0000224128242898E-2"/>
  </r>
  <r>
    <x v="112"/>
    <n v="20631473"/>
    <n v="4899974"/>
    <n v="1881590"/>
    <n v="1414767"/>
    <n v="1148508"/>
    <n v="5.5667765457173127E-2"/>
    <n v="-0.14039365729451547"/>
    <n v="-8.6538477715919493E-2"/>
    <n v="-3.0035885633198478E-2"/>
    <x v="22"/>
    <n v="0.38399999673467655"/>
    <n v="0.75189972310652164"/>
    <n v="0.81180010560042748"/>
    <x v="0"/>
    <n v="-8.6538487002538189E-2"/>
    <n v="1.2985642894314253E-7"/>
    <n v="6.1855086812310889E-2"/>
    <n v="2.4148027799597571E-7"/>
  </r>
  <r>
    <x v="113"/>
    <n v="21717340"/>
    <n v="5700801"/>
    <n v="2325927"/>
    <n v="1765843"/>
    <n v="1476951"/>
    <n v="6.8007914413091106E-2"/>
    <n v="-0.29379725905829501"/>
    <n v="-9.9009720434640736E-3"/>
    <n v="0.11648537803467307"/>
    <x v="3"/>
    <n v="0.40800003367947768"/>
    <n v="0.7591996653377342"/>
    <n v="0.83639995175108994"/>
    <x v="1"/>
    <n v="8.2474166304610685E-2"/>
    <n v="-9.7086434650468512E-3"/>
    <n v="7.2164381660695165E-2"/>
    <n v="-2.8570841152392057E-2"/>
  </r>
  <r>
    <x v="114"/>
    <n v="22803207"/>
    <n v="5700801"/>
    <n v="2189107"/>
    <n v="1518146"/>
    <n v="1282226"/>
    <n v="5.6230073252415767E-2"/>
    <n v="-9.6850946096717072E-2"/>
    <n v="0"/>
    <n v="-0.38690483590402214"/>
    <x v="77"/>
    <n v="0.38399989755825542"/>
    <n v="0.69350013498654928"/>
    <n v="0.84459992648928361"/>
    <x v="2"/>
    <n v="5.2631569229144359E-2"/>
    <n v="-0.42857151946575822"/>
    <n v="-5.000001890695549E-2"/>
    <n v="7.291673909029428E-2"/>
  </r>
  <r>
    <x v="115"/>
    <n v="22151687"/>
    <n v="5759438"/>
    <n v="2188586"/>
    <n v="1533761"/>
    <n v="1307991"/>
    <n v="5.9047015245385151E-2"/>
    <n v="-0.18084273575357979"/>
    <n v="0"/>
    <n v="-7.8703103693101739E-2"/>
    <x v="17"/>
    <n v="0.37999992360365714"/>
    <n v="0.70079996856417792"/>
    <n v="0.85279975172142208"/>
    <x v="3"/>
    <n v="4.0000028891708617E-2"/>
    <n v="-7.7669905622844593E-2"/>
    <n v="-8.5714311304192159E-2"/>
    <n v="5.0504593129482078E-2"/>
  </r>
  <r>
    <x v="116"/>
    <n v="47134238"/>
    <n v="9997171"/>
    <n v="3297067"/>
    <n v="2354106"/>
    <n v="1744392"/>
    <n v="3.7009020915963468E-2"/>
    <n v="-9.6200387033597345E-2"/>
    <n v="6.0606059924187328E-2"/>
    <n v="3.0036259982926472E-2"/>
    <x v="24"/>
    <n v="0.32980000042011887"/>
    <n v="0.71400004913457926"/>
    <n v="0.74099976806481949"/>
    <x v="4"/>
    <n v="-1.9417510621078882E-2"/>
    <n v="-3.9603746666213469E-2"/>
    <n v="0.10526341329162103"/>
    <n v="-1.0417222324961006E-2"/>
  </r>
  <r>
    <x v="117"/>
    <n v="46236443"/>
    <n v="9224170"/>
    <n v="3261666"/>
    <n v="2151395"/>
    <n v="1644526"/>
    <n v="3.5567744690048933E-2"/>
    <n v="0.12660913480937697"/>
    <n v="-9.6153739053844722E-3"/>
    <n v="-0.13967029406360465"/>
    <x v="91"/>
    <n v="0.3535999444936509"/>
    <n v="0.65960003262136591"/>
    <n v="0.76439984289263474"/>
    <x v="5"/>
    <n v="-7.7669936922877159E-2"/>
    <n v="9.7086529732131055E-3"/>
    <n v="-1.0203901974524143E-2"/>
    <n v="-6.6666748239620044E-2"/>
  </r>
  <r>
    <x v="118"/>
    <n v="20631473"/>
    <n v="5209447"/>
    <n v="2062941"/>
    <n v="1475828"/>
    <n v="1210178"/>
    <n v="5.8656887949784291E-2"/>
    <n v="5.3695751357413224E-2"/>
    <n v="-1.041664768062156E-2"/>
    <n v="-0.16222114050726522"/>
    <x v="92"/>
    <n v="0.39599999769649252"/>
    <n v="0.71540000416880556"/>
    <n v="0.81999934951769449"/>
    <x v="6"/>
    <n v="-1.941740000690606E-2"/>
    <n v="-3.8834647643419484E-2"/>
    <n v="-6.6666535709513641E-2"/>
    <n v="-4.761999297638364E-2"/>
  </r>
  <r>
    <x v="119"/>
    <n v="21065820"/>
    <n v="5319119"/>
    <n v="2148924"/>
    <n v="1490279"/>
    <n v="1246469"/>
    <n v="5.9170210321743945E-2"/>
    <n v="-0.156052570464423"/>
    <n v="2.105264127287465E-2"/>
    <n v="6.2916929318195036E-2"/>
    <x v="93"/>
    <n v="0.40399998571191958"/>
    <n v="0.69350009586192907"/>
    <n v="0.83639976138696182"/>
    <x v="0"/>
    <n v="6.3157966519865383E-2"/>
    <n v="5.2083305071124686E-2"/>
    <n v="-7.7669435763735639E-2"/>
    <n v="3.0302602348566854E-2"/>
  </r>
  <r>
    <x v="120"/>
    <n v="22803207"/>
    <n v="5529777"/>
    <n v="2278268"/>
    <n v="1696398"/>
    <n v="1460599"/>
    <n v="6.4052350180393486E-2"/>
    <n v="0.13911198181911777"/>
    <n v="5.0000000000000044E-2"/>
    <n v="-5.8163292711358228E-2"/>
    <x v="94"/>
    <n v="0.41199997757594925"/>
    <n v="0.7445998451455228"/>
    <n v="0.86100018981394699"/>
    <x v="1"/>
    <n v="-7.6190471178649188E-2"/>
    <n v="9.803783250699194E-3"/>
    <n v="-1.9230540869267343E-2"/>
    <n v="2.9412051030555331E-2"/>
  </r>
  <r>
    <x v="121"/>
    <n v="21282993"/>
    <n v="5533578"/>
    <n v="2169162"/>
    <n v="1615158"/>
    <n v="1284697"/>
    <n v="6.0362609713774752E-2"/>
    <n v="-1.7808991040458189E-2"/>
    <n v="-6.6666675437362821E-2"/>
    <n v="7.3493350129709034E-2"/>
    <x v="95"/>
    <n v="0.39199989590821704"/>
    <n v="0.74459998838261043"/>
    <n v="0.79540020233314634"/>
    <x v="2"/>
    <n v="4.0000102993045017E-2"/>
    <n v="2.0833334594179131E-2"/>
    <n v="7.368398478689886E-2"/>
    <n v="-5.825210565746064E-2"/>
  </r>
  <r>
    <x v="122"/>
    <n v="20848646"/>
    <n v="5264283"/>
    <n v="2147827"/>
    <n v="1552235"/>
    <n v="1260104"/>
    <n v="6.0440567699216532E-2"/>
    <n v="-0.2776256712940669"/>
    <n v="-5.8823555966640351E-2"/>
    <n v="2.3600726438755881E-2"/>
    <x v="96"/>
    <n v="0.40799991185884193"/>
    <n v="0.72270019885214221"/>
    <n v="0.81179975970133389"/>
    <x v="3"/>
    <n v="-2.8846070517210776E-2"/>
    <n v="7.3684194432599437E-2"/>
    <n v="3.1250330009052751E-2"/>
    <n v="-4.8076927716415807E-2"/>
  </r>
  <r>
    <x v="123"/>
    <n v="43094160"/>
    <n v="9321266"/>
    <n v="3042461"/>
    <n v="1986118"/>
    <n v="1487205"/>
    <n v="3.4510592618582192E-2"/>
    <n v="-9.56634312865835E-2"/>
    <n v="-8.5714295413028663E-2"/>
    <n v="-6.750862993794049E-2"/>
    <x v="97"/>
    <n v="0.32639997614058003"/>
    <n v="0.65279982224915944"/>
    <n v="0.74879992024643049"/>
    <x v="4"/>
    <n v="1.9801981545578329E-2"/>
    <n v="-1.0309351956360513E-2"/>
    <n v="-8.5714597582449814E-2"/>
    <n v="1.0526524457600939E-2"/>
  </r>
  <r>
    <x v="124"/>
    <n v="43991955"/>
    <n v="8868778"/>
    <n v="3136000"/>
    <n v="2068505"/>
    <n v="1532762"/>
    <n v="3.4841870519280171E-2"/>
    <n v="0.26655913427611466"/>
    <n v="-4.8543699609418511E-2"/>
    <n v="-2.040821472079013E-2"/>
    <x v="98"/>
    <n v="0.35360001118530648"/>
    <n v="0.65959980867346935"/>
    <n v="0.74099990089460743"/>
    <x v="5"/>
    <n v="1.0526342670331035E-2"/>
    <n v="1.8860765282902037E-7"/>
    <n v="-3.3952074818266453E-7"/>
    <n v="-3.0612175310603784E-2"/>
  </r>
  <r>
    <x v="125"/>
    <n v="21717340"/>
    <n v="5157868"/>
    <n v="1959989"/>
    <n v="1430792"/>
    <n v="1161517"/>
    <n v="5.3483391612416623E-2"/>
    <n v="-6.8154121763156605E-2"/>
    <n v="5.2631578947368363E-2"/>
    <n v="-8.8199297954515754E-2"/>
    <x v="60"/>
    <n v="0.37999983714201296"/>
    <n v="0.73000001530620839"/>
    <n v="0.81180003802090028"/>
    <x v="6"/>
    <n v="-5.9405998371804158E-2"/>
    <n v="-4.0404446079675527E-2"/>
    <n v="2.0408178714460545E-2"/>
    <n v="-9.9991682939953863E-3"/>
  </r>
  <r>
    <x v="126"/>
    <n v="22151687"/>
    <n v="5814817"/>
    <n v="2372445"/>
    <n v="1679928"/>
    <n v="1308664"/>
    <n v="5.9077396678636714E-2"/>
    <n v="-0.10402239081363196"/>
    <n v="5.154639126319327E-2"/>
    <n v="-1.5685873449249321E-3"/>
    <x v="78"/>
    <n v="0.4079999422165822"/>
    <n v="0.70809987165139765"/>
    <n v="0.77900005238319736"/>
    <x v="0"/>
    <n v="3.9603918158988671E-2"/>
    <n v="9.9008827874436101E-3"/>
    <n v="2.105230536604763E-2"/>
    <n v="-6.8627122643580507E-2"/>
  </r>
  <r>
    <x v="127"/>
    <n v="22803207"/>
    <n v="5757809"/>
    <n v="2187967"/>
    <n v="1565272"/>
    <n v="1334864"/>
    <n v="5.8538432773951488E-2"/>
    <n v="3.9049674748209195E-2"/>
    <n v="0"/>
    <n v="-8.6084544765537951E-2"/>
    <x v="73"/>
    <n v="0.37999992705558661"/>
    <n v="0.71540018656588511"/>
    <n v="0.85280002453247739"/>
    <x v="1"/>
    <n v="4.1237105944778474E-2"/>
    <n v="-7.7670029762231363E-2"/>
    <n v="-3.9215235901547851E-2"/>
    <n v="-9.5239993887127339E-3"/>
  </r>
  <r>
    <x v="128"/>
    <n v="21065820"/>
    <n v="5108461"/>
    <n v="2063818"/>
    <n v="1506587"/>
    <n v="1210693"/>
    <n v="5.7471914219337297E-2"/>
    <n v="-3.9211842832020172E-2"/>
    <n v="-1.0204062934193514E-2"/>
    <n v="-4.7888842250930708E-2"/>
    <x v="99"/>
    <n v="0.40399995223610397"/>
    <n v="0.72999993216456105"/>
    <n v="0.80359979211290156"/>
    <x v="2"/>
    <n v="-6.730772587071876E-2"/>
    <n v="3.0612396720372193E-2"/>
    <n v="-1.9607918944187785E-2"/>
    <n v="1.0308759987366578E-2"/>
  </r>
  <r>
    <x v="129"/>
    <n v="21065820"/>
    <n v="5213790"/>
    <n v="2168936"/>
    <n v="1583323"/>
    <n v="1337275"/>
    <n v="6.3480794955999814E-2"/>
    <n v="-0.10081327053096245"/>
    <n v="1.0416695645367069E-2"/>
    <n v="5.030110358845441E-2"/>
    <x v="100"/>
    <n v="0.41599987724860416"/>
    <n v="0.72999987090444352"/>
    <n v="0.84460024897004593"/>
    <x v="3"/>
    <n v="-1.9802043385739543E-2"/>
    <n v="1.9607762544149754E-2"/>
    <n v="1.0100553540590251E-2"/>
    <n v="4.0404655060232608E-2"/>
  </r>
  <r>
    <x v="130"/>
    <n v="45787545"/>
    <n v="10096153"/>
    <n v="3398365"/>
    <n v="2218452"/>
    <n v="1678481"/>
    <n v="3.6658025670518041E-2"/>
    <n v="9.506955417736096E-2"/>
    <n v="6.25E-2"/>
    <n v="6.2225331093838321E-2"/>
    <x v="101"/>
    <n v="0.33659999011504677"/>
    <n v="0.6527998022578505"/>
    <n v="0.75660009772580161"/>
    <x v="4"/>
    <n v="1.9417496191914685E-2"/>
    <n v="3.1250045098268009E-2"/>
    <n v="-3.062394970942961E-8"/>
    <n v="1.04169047945466E-2"/>
  </r>
  <r>
    <x v="131"/>
    <n v="42645263"/>
    <n v="8955505"/>
    <n v="3166666"/>
    <n v="2088733"/>
    <n v="1564043"/>
    <n v="3.6675656098075889E-2"/>
    <n v="0.34655196609261862"/>
    <n v="-3.0612233532244737E-2"/>
    <n v="5.2631662751314368E-2"/>
    <x v="102"/>
    <n v="0.35359993657532435"/>
    <n v="0.65960003360000707"/>
    <n v="0.74879987054353048"/>
    <x v="5"/>
    <n v="4.1666654948048443E-2"/>
    <n v="-2.1100107405747082E-7"/>
    <n v="3.4100455281738107E-7"/>
    <n v="1.0526276237697418E-2"/>
  </r>
  <r>
    <x v="132"/>
    <n v="20848646"/>
    <n v="5420648"/>
    <n v="2059846"/>
    <n v="1428503"/>
    <n v="1229941"/>
    <n v="5.8993807079845854E-2"/>
    <n v="-6.0155242292903255E-2"/>
    <n v="-4.0000018418461902E-2"/>
    <n v="0.10303040441717126"/>
    <x v="103"/>
    <n v="0.37999995572485062"/>
    <n v="0.69349990241988968"/>
    <n v="0.86099994189721685"/>
    <x v="6"/>
    <n v="9.4736903245035808E-2"/>
    <n v="3.1206023276553196E-7"/>
    <n v="-5.0000153590419094E-2"/>
    <n v="6.0605939359478E-2"/>
  </r>
  <r>
    <x v="133"/>
    <n v="22803207"/>
    <n v="5700801"/>
    <n v="2280320"/>
    <n v="1731219"/>
    <n v="1433796"/>
    <n v="6.287694533492591E-2"/>
    <n v="7.411391722302807E-2"/>
    <n v="2.9411755411675955E-2"/>
    <n v="6.4314761142194588E-2"/>
    <x v="77"/>
    <n v="0.39999992983442151"/>
    <n v="0.75920002455795677"/>
    <n v="0.82820024502965828"/>
    <x v="0"/>
    <n v="-4.7619035744621896E-2"/>
    <n v="-1.9607876262673574E-2"/>
    <n v="7.2165177473321185E-2"/>
    <n v="6.3158137789519619E-2"/>
  </r>
  <r>
    <x v="134"/>
    <n v="21934513"/>
    <n v="5483628"/>
    <n v="2303123"/>
    <n v="1647654"/>
    <n v="1283523"/>
    <n v="5.8516138470911118E-2"/>
    <n v="6.0155629874790728E-2"/>
    <n v="-3.809525563663041E-2"/>
    <n v="-3.808489907213275E-4"/>
    <x v="104"/>
    <n v="0.41999986140562418"/>
    <n v="0.71539991567970973"/>
    <n v="0.7790003240971709"/>
    <x v="1"/>
    <n v="-9.900903260423255E-3"/>
    <n v="0.10526300533785715"/>
    <n v="-3.7864985280577912E-7"/>
    <n v="-8.6538107777101692E-2"/>
  </r>
  <r>
    <x v="135"/>
    <n v="21065820"/>
    <n v="5424448"/>
    <n v="2256570"/>
    <n v="1680242"/>
    <n v="1377798"/>
    <n v="6.5404432393327203E-2"/>
    <n v="3.0302667738498101E-2"/>
    <n v="0"/>
    <n v="0.13802425552968423"/>
    <x v="76"/>
    <n v="0.41599993215899572"/>
    <n v="0.74459999025069024"/>
    <n v="0.81999973813295945"/>
    <x v="2"/>
    <n v="6.1855615614957227E-2"/>
    <n v="2.9702924112918749E-2"/>
    <n v="2.0000081428552807E-2"/>
    <n v="2.040810137212401E-2"/>
  </r>
  <r>
    <x v="136"/>
    <n v="20631473"/>
    <n v="5312604"/>
    <n v="2082540"/>
    <n v="1489849"/>
    <n v="1185026"/>
    <n v="5.7437779648598045E-2"/>
    <n v="-0.29398902936643312"/>
    <n v="-2.0618565999329763E-2"/>
    <n v="-9.5194386138206633E-2"/>
    <x v="105"/>
    <n v="0.39199985543812416"/>
    <n v="0.71539994429878895"/>
    <n v="0.79540007074542451"/>
    <x v="3"/>
    <n v="4.0404071939383668E-2"/>
    <n v="-5.7692377144951457E-2"/>
    <n v="-1.9999902996648222E-2"/>
    <n v="-5.8252621029438401E-2"/>
  </r>
  <r>
    <x v="137"/>
    <n v="44889750"/>
    <n v="9332579"/>
    <n v="3331730"/>
    <n v="2152298"/>
    <n v="1745944"/>
    <n v="3.8894045968177589E-2"/>
    <n v="0.11630178965667826"/>
    <n v="-1.9607843137254943E-2"/>
    <n v="6.0996746463022111E-2"/>
    <x v="106"/>
    <n v="0.35699992467248337"/>
    <n v="0.64600012606063517"/>
    <n v="0.81119993606833252"/>
    <x v="4"/>
    <n v="-5.7142796865301104E-2"/>
    <n v="6.0605867963525739E-2"/>
    <n v="-1.0416173800447237E-2"/>
    <n v="7.2164725469435975E-2"/>
  </r>
  <r>
    <x v="138"/>
    <n v="47134238"/>
    <n v="9403280"/>
    <n v="3069230"/>
    <n v="2066206"/>
    <n v="1547175"/>
    <n v="3.2824865016381509E-2"/>
    <n v="0.25792619320764176"/>
    <n v="0.10526315666056507"/>
    <n v="-0.10499583351411135"/>
    <x v="107"/>
    <n v="0.32639993704324449"/>
    <n v="0.67320011859652096"/>
    <n v="0.74879997444591684"/>
    <x v="5"/>
    <n v="-5.0000024196343529E-2"/>
    <n v="-7.6923089397346822E-2"/>
    <n v="2.0618684511409802E-2"/>
    <n v="1.3875855287004413E-7"/>
  </r>
  <r>
    <x v="139"/>
    <n v="22368860"/>
    <n v="5480370"/>
    <n v="2148305"/>
    <n v="1536897"/>
    <n v="1310666"/>
    <n v="5.8593330192061643E-2"/>
    <n v="-8.587693088835513E-2"/>
    <n v="7.2916677658587448E-2"/>
    <n v="-6.7884564093682043E-3"/>
    <x v="53"/>
    <n v="0.39199999270122271"/>
    <n v="0.71539981520314855"/>
    <n v="0.85280015511774698"/>
    <x v="6"/>
    <n v="-5.7692435005404774E-2"/>
    <n v="3.1579048354050343E-2"/>
    <n v="3.1578826048628938E-2"/>
    <n v="-9.5235625235950971E-3"/>
  </r>
  <r>
    <x v="140"/>
    <n v="22368860"/>
    <n v="5424448"/>
    <n v="2148081"/>
    <n v="1521056"/>
    <n v="1234793"/>
    <n v="5.5201427341402286E-2"/>
    <n v="-3.7965817519436729E-2"/>
    <n v="-1.9047627818315149E-2"/>
    <n v="-0.12207205602369087"/>
    <x v="108"/>
    <n v="0.39599992478497353"/>
    <n v="0.7080999273304871"/>
    <n v="0.81179982854017207"/>
    <x v="0"/>
    <n v="-2.9999970737378256E-2"/>
    <n v="-1.0000014377761879E-2"/>
    <n v="-6.7307818196163272E-2"/>
    <n v="-1.9802477224453052E-2"/>
  </r>
  <r>
    <x v="141"/>
    <n v="21934513"/>
    <n v="5648137"/>
    <n v="2372217"/>
    <n v="1818304"/>
    <n v="1476099"/>
    <n v="6.7295727058084218E-2"/>
    <n v="7.1346452818192407E-2"/>
    <n v="0"/>
    <n v="0.15003704647287197"/>
    <x v="46"/>
    <n v="0.41999990439325391"/>
    <n v="0.76649986067885023"/>
    <n v="0.81179989704691846"/>
    <x v="1"/>
    <n v="3.0000029177763343E-2"/>
    <n v="1.0235153324877899E-7"/>
    <n v="7.1428502966190299E-2"/>
    <n v="4.210469743739953E-2"/>
  </r>
  <r>
    <x v="142"/>
    <n v="21065820"/>
    <n v="5319119"/>
    <n v="2234030"/>
    <n v="1614533"/>
    <n v="1310678"/>
    <n v="6.2218228390824568E-2"/>
    <n v="0.10603311657296977"/>
    <n v="0"/>
    <n v="-4.8715414015697567E-2"/>
    <x v="93"/>
    <n v="0.42000000376002117"/>
    <n v="0.72269978469402829"/>
    <n v="0.81180006850278064"/>
    <x v="2"/>
    <n v="-1.9417459619854416E-2"/>
    <n v="9.6155583013330936E-3"/>
    <n v="-2.9412041154188939E-2"/>
    <n v="-9.9996003033470116E-3"/>
  </r>
  <r>
    <x v="143"/>
    <n v="22368860"/>
    <n v="5312604"/>
    <n v="2082540"/>
    <n v="1505052"/>
    <n v="1295850"/>
    <n v="5.7930980836752521E-2"/>
    <n v="-0.25779406441443709"/>
    <n v="8.4210516621862075E-2"/>
    <n v="8.5867035803239844E-3"/>
    <x v="38"/>
    <n v="0.39199985543812416"/>
    <n v="0.72270016422253591"/>
    <n v="0.86100015148978237"/>
    <x v="3"/>
    <n v="-7.7669894666066996E-2"/>
    <n v="0"/>
    <n v="1.0204389840849704E-2"/>
    <n v="8.2474320982746985E-2"/>
  </r>
  <r>
    <x v="144"/>
    <n v="47134238"/>
    <n v="9898190"/>
    <n v="3500000"/>
    <n v="2475200"/>
    <n v="1853429"/>
    <n v="3.9322349923212929E-2"/>
    <n v="0.19794399470001767"/>
    <n v="5.0000011138400247E-2"/>
    <n v="1.1012069955020243E-2"/>
    <x v="109"/>
    <n v="0.35360000161645716"/>
    <n v="0.70720000000000005"/>
    <n v="0.74879969295410476"/>
    <x v="4"/>
    <n v="1.0101014847837764E-2"/>
    <n v="-9.5235960039636858E-3"/>
    <n v="9.4736628478026885E-2"/>
    <n v="-7.6923382682529406E-2"/>
  </r>
  <r>
    <x v="145"/>
    <n v="47134238"/>
    <n v="9799208"/>
    <n v="3365048"/>
    <n v="2288232"/>
    <n v="1695580"/>
    <n v="3.5973425517136823E-2"/>
    <n v="0.2936781758281668"/>
    <n v="0"/>
    <n v="9.5919983195178471E-2"/>
    <x v="110"/>
    <n v="0.34339999722426545"/>
    <n v="0.67999980980954799"/>
    <n v="0.74100003845763895"/>
    <x v="5"/>
    <n v="4.2105307935103475E-2"/>
    <n v="5.2083527757447623E-2"/>
    <n v="1.0100549636270051E-2"/>
    <n v="-1.0416581536410341E-2"/>
  </r>
  <r>
    <x v="146"/>
    <n v="21065820"/>
    <n v="5055796"/>
    <n v="1941425"/>
    <n v="1445585"/>
    <n v="1126111"/>
    <n v="5.3456784497351632E-2"/>
    <n v="-8.8016371974897867E-2"/>
    <n v="-5.8252409823299045E-2"/>
    <n v="-8.7664341280365043E-2"/>
    <x v="52"/>
    <n v="0.383999868665587"/>
    <n v="0.74459997167029368"/>
    <n v="0.77900019715201807"/>
    <x v="6"/>
    <n v="-2.0408193148367726E-2"/>
    <n v="-2.0408480062736434E-2"/>
    <n v="4.0816555786855169E-2"/>
    <n v="-8.6538396508076709E-2"/>
  </r>
  <r>
    <x v="147"/>
    <n v="22586034"/>
    <n v="5477113"/>
    <n v="2125119"/>
    <n v="1582364"/>
    <n v="1232661"/>
    <n v="5.457624831344892E-2"/>
    <n v="-0.16491983261285326"/>
    <n v="9.7087647738864913E-3"/>
    <n v="-1.1325414179724769E-2"/>
    <x v="111"/>
    <n v="0.38799984590421999"/>
    <n v="0.74460018474259559"/>
    <n v="0.778999648626991"/>
    <x v="0"/>
    <n v="5.6661207725738905E-8"/>
    <n v="-2.0202223232990701E-2"/>
    <n v="5.1546760567697358E-2"/>
    <n v="-4.0404270560347788E-2"/>
  </r>
  <r>
    <x v="148"/>
    <n v="20631473"/>
    <n v="5261025"/>
    <n v="2146498"/>
    <n v="1535605"/>
    <n v="1271788"/>
    <n v="6.1643102264196066E-2"/>
    <n v="-2.9671666114789441E-2"/>
    <n v="-5.940592344129092E-2"/>
    <n v="-8.3996786140808966E-2"/>
    <x v="112"/>
    <n v="0.40799996198459426"/>
    <n v="0.71540015411148761"/>
    <n v="0.82819996027624287"/>
    <x v="1"/>
    <n v="-9.7088365317793413E-3"/>
    <n v="-2.8571297953020158E-2"/>
    <n v="-6.6666295962671374E-2"/>
    <n v="2.0202100651875998E-2"/>
  </r>
  <r>
    <x v="149"/>
    <n v="21500167"/>
    <n v="5428792"/>
    <n v="2128086"/>
    <n v="1569038"/>
    <n v="1260879"/>
    <n v="5.8645079361476588E-2"/>
    <n v="-2.6986919782382213E-2"/>
    <n v="2.0618565999329652E-2"/>
    <n v="-5.7429295590083362E-2"/>
    <x v="21"/>
    <n v="0.39199991452978861"/>
    <n v="0.73730009031589894"/>
    <n v="0.80360004027945786"/>
    <x v="2"/>
    <n v="7.2546570084597306E-8"/>
    <n v="-6.6666878522770645E-2"/>
    <n v="2.0202449109697707E-2"/>
    <n v="-1.0101044014995231E-2"/>
  </r>
  <r>
    <x v="150"/>
    <n v="22368860"/>
    <n v="5368526"/>
    <n v="2211832"/>
    <n v="1598491"/>
    <n v="1297655"/>
    <n v="5.8011673370927261E-2"/>
    <n v="-0.29986257903593827"/>
    <n v="0"/>
    <n v="1.3929081297989754E-3"/>
    <x v="66"/>
    <n v="0.41199986737514172"/>
    <n v="0.72270000614874907"/>
    <n v="0.81180000387865803"/>
    <x v="3"/>
    <n v="1.0526288050078714E-2"/>
    <n v="5.1020457430180022E-2"/>
    <n v="-2.1872665134647917E-7"/>
    <n v="-5.7143018530244949E-2"/>
  </r>
  <r>
    <x v="151"/>
    <n v="46685340"/>
    <n v="10196078"/>
    <n v="3570666"/>
    <n v="2355211"/>
    <n v="1781953"/>
    <n v="3.8169433916514263E-2"/>
    <n v="5.0940091296193701E-2"/>
    <n v="-9.523820030781005E-3"/>
    <n v="-2.9319611085045327E-2"/>
    <x v="113"/>
    <n v="0.35019994943153632"/>
    <n v="0.65959991777444316"/>
    <n v="0.75660015174861195"/>
    <x v="4"/>
    <n v="3.9999971786605304E-2"/>
    <n v="-9.615532153217643E-3"/>
    <n v="-6.7307808576862138E-2"/>
    <n v="1.0417283644619912E-2"/>
  </r>
  <r>
    <x v="152"/>
    <n v="43543058"/>
    <n v="9144042"/>
    <n v="3046794"/>
    <n v="2175411"/>
    <n v="1713789"/>
    <n v="3.935848970460458E-2"/>
    <n v="0.5218650736916699"/>
    <n v="-7.6190475382247658E-2"/>
    <n v="9.4099022787118125E-2"/>
    <x v="114"/>
    <n v="0.33319991312375863"/>
    <n v="0.71400002756996372"/>
    <n v="0.78780009846415233"/>
    <x v="5"/>
    <n v="1.0100998484228407E-2"/>
    <n v="-2.9703215442501651E-2"/>
    <n v="5.0000334220591025E-2"/>
    <n v="6.3157972439415566E-2"/>
  </r>
  <r>
    <x v="153"/>
    <n v="21500167"/>
    <n v="5375041"/>
    <n v="2150016"/>
    <n v="1506731"/>
    <n v="1186099"/>
    <n v="5.5166966842629638E-2"/>
    <n v="-3.7773564670254056E-2"/>
    <n v="2.0618565999329652E-2"/>
    <n v="3.1991867100849225E-2"/>
    <x v="83"/>
    <n v="0.39999992558196301"/>
    <n v="0.70079990102399237"/>
    <n v="0.78720023680404794"/>
    <x v="6"/>
    <n v="4.1666686146261123E-2"/>
    <n v="4.1666829137147365E-2"/>
    <n v="-5.8823626528011541E-2"/>
    <n v="1.0526364026618662E-2"/>
  </r>
  <r>
    <x v="154"/>
    <n v="22368860"/>
    <n v="5759981"/>
    <n v="2280952"/>
    <n v="1715048"/>
    <n v="1392276"/>
    <n v="6.2241705656881932E-2"/>
    <n v="9.4739060283632215E-2"/>
    <n v="-9.6154110101844825E-3"/>
    <n v="0.14045409093362049"/>
    <x v="115"/>
    <n v="0.3959999173608385"/>
    <n v="0.75190008382464868"/>
    <n v="0.81180001959128845"/>
    <x v="0"/>
    <n v="6.1855634643845248E-2"/>
    <n v="2.0618749056393604E-2"/>
    <n v="9.8037836031112935E-3"/>
    <n v="4.2105758355743816E-2"/>
  </r>
  <r>
    <x v="155"/>
    <n v="22368860"/>
    <n v="5536293"/>
    <n v="2170226"/>
    <n v="1536737"/>
    <n v="1247523"/>
    <n v="5.5770522056108357E-2"/>
    <n v="-1.0592610393225677E-2"/>
    <n v="8.4210516621862075E-2"/>
    <n v="-9.5267434512274041E-2"/>
    <x v="28"/>
    <n v="0.39199984538390581"/>
    <n v="0.70809998590008594"/>
    <n v="0.81179993713953658"/>
    <x v="1"/>
    <n v="-2.9411624949602699E-2"/>
    <n v="-3.9215975714460005E-2"/>
    <n v="-1.0204314563600159E-2"/>
    <n v="-1.9802009083936811E-2"/>
  </r>
  <r>
    <x v="156"/>
    <n v="22368860"/>
    <n v="5815903"/>
    <n v="2326361"/>
    <n v="1766173"/>
    <n v="1477227"/>
    <n v="6.6039440543684394E-2"/>
    <n v="0.1383819273998097"/>
    <n v="4.0404011745583279E-2"/>
    <n v="0.12608664294970828"/>
    <x v="55"/>
    <n v="0.39999996561153101"/>
    <n v="0.75919988342308009"/>
    <n v="0.83639994496575365"/>
    <x v="2"/>
    <n v="2.9702895837776744E-2"/>
    <n v="2.0408298025622384E-2"/>
    <n v="2.97026860498526E-2"/>
    <n v="4.0816205876357925E-2"/>
  </r>
  <r>
    <x v="157"/>
    <n v="21065820"/>
    <n v="5477113"/>
    <n v="2278479"/>
    <n v="1596758"/>
    <n v="1348621"/>
    <n v="6.4019392551536089E-2"/>
    <n v="-0.24317813096080532"/>
    <n v="-5.8252409823299045E-2"/>
    <n v="0.10356052207278021"/>
    <x v="86"/>
    <n v="0.41599999853937647"/>
    <n v="0.7007999634844122"/>
    <n v="0.84459949472618889"/>
    <x v="3"/>
    <n v="8.3333374492154944E-2"/>
    <n v="9.7090593492654698E-3"/>
    <n v="-3.0303089079854462E-2"/>
    <n v="4.0403413021458334E-2"/>
  </r>
  <r>
    <x v="158"/>
    <n v="42645263"/>
    <n v="8597285"/>
    <n v="2776923"/>
    <n v="1926073"/>
    <n v="1427220"/>
    <n v="3.3467257547456095E-2"/>
    <n v="-0.16721370016962411"/>
    <n v="-8.6538450828461344E-2"/>
    <n v="-0.12319219560193007"/>
    <x v="75"/>
    <n v="0.32299999360263154"/>
    <n v="0.69359971450414726"/>
    <n v="0.7409999517152257"/>
    <x v="4"/>
    <n v="-7.6923055980007815E-2"/>
    <n v="-7.766978799699209E-2"/>
    <n v="5.1546090006231227E-2"/>
    <n v="-2.0618816950184193E-2"/>
  </r>
  <r>
    <x v="159"/>
    <n v="44889750"/>
    <n v="9803921"/>
    <n v="3333333"/>
    <n v="2153333"/>
    <n v="1646008"/>
    <n v="3.6667791645086018E-2"/>
    <n v="0.3877492519595751"/>
    <n v="3.0927823213518835E-2"/>
    <n v="-6.8363854398706181E-2"/>
    <x v="116"/>
    <n v="0.33999998571999918"/>
    <n v="0.64599996459999642"/>
    <n v="0.76440011832819166"/>
    <x v="5"/>
    <n v="3.9999978040345274E-2"/>
    <n v="2.0408386462318351E-2"/>
    <n v="-9.5238179753857288E-2"/>
    <n v="-2.9702941369999625E-2"/>
  </r>
  <r>
    <x v="160"/>
    <n v="21934513"/>
    <n v="5319119"/>
    <n v="2212753"/>
    <n v="1647616"/>
    <n v="1310514"/>
    <n v="5.9746664993200443E-2"/>
    <n v="-5.8725425131224029E-2"/>
    <n v="2.0201982617158221E-2"/>
    <n v="8.3015224738292037E-2"/>
    <x v="87"/>
    <n v="0.41599990524746672"/>
    <n v="0.74460005251376904"/>
    <n v="0.79540014178060903"/>
    <x v="6"/>
    <n v="-2.9999938052512998E-2"/>
    <n v="3.9999956605554887E-2"/>
    <n v="6.2500224994006093E-2"/>
    <n v="1.0416542822512254E-2"/>
  </r>
  <r>
    <x v="161"/>
    <n v="22368860"/>
    <n v="5759981"/>
    <n v="2350072"/>
    <n v="1681241"/>
    <n v="1309687"/>
    <n v="5.8549563992085427E-2"/>
    <n v="4.9829943015078593E-2"/>
    <n v="0"/>
    <n v="-5.9319416552465198E-2"/>
    <x v="115"/>
    <n v="0.40799995694430241"/>
    <n v="0.71539978349599498"/>
    <n v="0.77900015524246669"/>
    <x v="0"/>
    <n v="0"/>
    <n v="3.0303136585074997E-2"/>
    <n v="-4.854408333483573E-2"/>
    <n v="-4.0403872329709101E-2"/>
  </r>
  <r>
    <x v="162"/>
    <n v="21934513"/>
    <n v="5757809"/>
    <n v="2418280"/>
    <n v="1853611"/>
    <n v="1443963"/>
    <n v="6.5830638683430087E-2"/>
    <n v="-2.2517866245336693E-2"/>
    <n v="-1.9417484842768062E-2"/>
    <n v="0.1803841215113724"/>
    <x v="67"/>
    <n v="0.42000003820897847"/>
    <n v="0.76649974361943196"/>
    <n v="0.77900001672411312"/>
    <x v="1"/>
    <n v="6.0605909835549143E-2"/>
    <n v="7.142909150295873E-2"/>
    <n v="8.2473886290383769E-2"/>
    <n v="-4.0403945497948013E-2"/>
  </r>
  <r>
    <x v="163"/>
    <n v="21717340"/>
    <n v="5483628"/>
    <n v="2105713"/>
    <n v="1583285"/>
    <n v="1350226"/>
    <n v="6.2172715443051495E-2"/>
    <n v="1.1901045586566461E-3"/>
    <n v="-2.9126204911649523E-2"/>
    <n v="-5.8551754357687225E-2"/>
    <x v="40"/>
    <n v="0.38399997228112481"/>
    <n v="0.75189971282886126"/>
    <n v="0.85280034864222176"/>
    <x v="2"/>
    <n v="-2.8846115641886882E-2"/>
    <n v="-3.9999986764861273E-2"/>
    <n v="-9.6156107944904701E-3"/>
    <n v="1.9608327063124875E-2"/>
  </r>
  <r>
    <x v="164"/>
    <n v="22368860"/>
    <n v="5815903"/>
    <n v="2279834"/>
    <n v="1647636"/>
    <n v="1283508"/>
    <n v="5.7379231664018641E-2"/>
    <n v="-0.10069365619876403"/>
    <n v="6.1855650527727013E-2"/>
    <n v="-0.1037210854847157"/>
    <x v="55"/>
    <n v="0.39200000412661629"/>
    <n v="0.72269998605161601"/>
    <n v="0.77899973052300386"/>
    <x v="3"/>
    <n v="-6.6649812446861745E-8"/>
    <n v="-5.7692294464007032E-2"/>
    <n v="3.1250033830361179E-2"/>
    <n v="-7.7669670196110929E-2"/>
  </r>
  <r>
    <x v="165"/>
    <n v="44440853"/>
    <n v="8865950"/>
    <n v="3135000"/>
    <n v="2110482"/>
    <n v="1613252"/>
    <n v="3.6301103401413112E-2"/>
    <n v="-1.990026779942744E-2"/>
    <n v="4.2105262664225984E-2"/>
    <n v="8.4675173934962045E-2"/>
    <x v="117"/>
    <n v="0.3536000090232857"/>
    <n v="0.67320000000000002"/>
    <n v="0.76439979113775902"/>
    <x v="4"/>
    <n v="-1.0416683637904156E-2"/>
    <n v="9.473689172359423E-2"/>
    <n v="-2.9411365197477002E-2"/>
    <n v="3.1578732722409297E-2"/>
  </r>
  <r>
    <x v="166"/>
    <n v="45787545"/>
    <n v="9230769"/>
    <n v="3201230"/>
    <n v="2133300"/>
    <n v="1697253"/>
    <n v="3.7068006157569708E-2"/>
    <n v="0.2951048214669969"/>
    <n v="2.0000000000000018E-2"/>
    <n v="1.0914606376010827E-2"/>
    <x v="118"/>
    <n v="0.34679992533666482"/>
    <n v="0.66640010246061665"/>
    <n v="0.79559977499648427"/>
    <x v="5"/>
    <n v="-7.6923046461536693E-2"/>
    <n v="1.9999823241950487E-2"/>
    <n v="3.1579162505453118E-2"/>
    <n v="4.0815871060471576E-2"/>
  </r>
  <r>
    <x v="167"/>
    <n v="22586034"/>
    <n v="5928833"/>
    <n v="2252956"/>
    <n v="1611765"/>
    <n v="1361297"/>
    <n v="6.0271626262494778E-2"/>
    <n v="3.9406361978090887E-2"/>
    <n v="2.9703007310898588E-2"/>
    <n v="8.786453090797286E-3"/>
    <x v="79"/>
    <n v="0.37999990891968116"/>
    <n v="0.71540012321589952"/>
    <n v="0.84460017434303392"/>
    <x v="6"/>
    <n v="8.2474139830811088E-2"/>
    <n v="-8.6538472421935242E-2"/>
    <n v="-3.9215588555615355E-2"/>
    <n v="6.1855700015697845E-2"/>
  </r>
  <r>
    <x v="168"/>
    <n v="21065820"/>
    <n v="5529777"/>
    <n v="2101315"/>
    <n v="1579979"/>
    <n v="1256715"/>
    <n v="5.965659062880059E-2"/>
    <n v="-0.12967645292850305"/>
    <n v="-5.8252409823299045E-2"/>
    <n v="1.8907512904191792E-2"/>
    <x v="15"/>
    <n v="0.37999995298182909"/>
    <n v="0.75190011968695791"/>
    <n v="0.795399812275986"/>
    <x v="0"/>
    <n v="1.9417417107497892E-2"/>
    <n v="-6.8627467934502029E-2"/>
    <n v="5.1020893538147538E-2"/>
    <n v="2.1052187118518528E-2"/>
  </r>
  <r>
    <x v="169"/>
    <n v="22151687"/>
    <n v="5261025"/>
    <n v="2146498"/>
    <n v="1519935"/>
    <n v="1296201"/>
    <n v="5.8514775872374865E-2"/>
    <n v="-4.0011820243425866E-2"/>
    <n v="9.9010176337173128E-3"/>
    <n v="-0.11113157881144275"/>
    <x v="119"/>
    <n v="0.40799996198459426"/>
    <n v="0.70809989107839844"/>
    <n v="0.85280028422268062"/>
    <x v="1"/>
    <n v="-9.5238105068244483E-2"/>
    <n v="-2.8571607458791171E-2"/>
    <n v="-7.6190309295170677E-2"/>
    <n v="9.4737183458500906E-2"/>
  </r>
  <r>
    <x v="170"/>
    <n v="10207150"/>
    <n v="2526269"/>
    <n v="1040823"/>
    <n v="729408"/>
    <n v="616058"/>
    <n v="6.035553509059826E-2"/>
    <n v="-0.52002013232484723"/>
    <n v="-0.52999999079076909"/>
    <n v="-2.9227939289827587E-2"/>
    <x v="120"/>
    <n v="0.41200006808459433"/>
    <n v="0.70079927134584841"/>
    <n v="0.84460000438711946"/>
    <x v="2"/>
    <n v="-1.9802160136903502E-2"/>
    <n v="7.291692141834516E-2"/>
    <n v="-6.796177816155613E-2"/>
    <n v="-9.6157843604993687E-3"/>
  </r>
  <r>
    <x v="171"/>
    <n v="21065820"/>
    <n v="5108461"/>
    <n v="2104686"/>
    <n v="1613241"/>
    <n v="1336086"/>
    <n v="6.342435281417956E-2"/>
    <n v="-0.17180576872057185"/>
    <n v="-5.8252409823299045E-2"/>
    <n v="0.10535381835640178"/>
    <x v="99"/>
    <n v="0.41200001331124969"/>
    <n v="0.76649961086831953"/>
    <n v="0.82819987838146936"/>
    <x v="3"/>
    <n v="-6.7307659988393609E-2"/>
    <n v="5.102043105635623E-2"/>
    <n v="6.0605542634638132E-2"/>
    <n v="6.3158106390400981E-2"/>
  </r>
  <r>
    <x v="172"/>
    <n v="44889750"/>
    <n v="9332579"/>
    <n v="3014423"/>
    <n v="2131800"/>
    <n v="1579663"/>
    <n v="3.51898373236652E-2"/>
    <n v="-6.9282540670129955E-2"/>
    <n v="1.0100998736455313E-2"/>
    <n v="-3.0612460052788726E-2"/>
    <x v="106"/>
    <n v="0.32299999817842423"/>
    <n v="0.7072000180465714"/>
    <n v="0.74099962473027492"/>
    <x v="4"/>
    <n v="4.2105280759535013E-2"/>
    <n v="-8.6538489999999912E-2"/>
    <n v="5.0505077312197555E-2"/>
    <n v="-3.0612470959279658E-2"/>
  </r>
  <r>
    <x v="173"/>
    <n v="43543058"/>
    <n v="8869720"/>
    <n v="3136333"/>
    <n v="2068725"/>
    <n v="1662014"/>
    <n v="3.8169436790590136E-2"/>
    <n v="0.22090476949556193"/>
    <n v="-4.9019596923137065E-2"/>
    <n v="2.9713781430229513E-2"/>
    <x v="121"/>
    <n v="0.35360000090194504"/>
    <n v="0.65959992130937628"/>
    <n v="0.80340016193549169"/>
    <x v="5"/>
    <n v="1.0416570358946498E-2"/>
    <n v="1.9608065251683238E-2"/>
    <n v="-1.0204351899304021E-2"/>
    <n v="9.8044106900883055E-3"/>
  </r>
  <r>
    <x v="174"/>
    <n v="21282993"/>
    <n v="5054710"/>
    <n v="2042103"/>
    <n v="1460920"/>
    <n v="1233893"/>
    <n v="5.7975539436582062E-2"/>
    <n v="-1.8160044242330198E-2"/>
    <n v="-5.7692333235662363E-2"/>
    <n v="-3.8095650777910106E-2"/>
    <x v="14"/>
    <n v="0.40400003165364579"/>
    <n v="0.7153997619121073"/>
    <n v="0.8445999780959943"/>
    <x v="6"/>
    <n v="-9.523810398699617E-2"/>
    <n v="6.315823285904365E-2"/>
    <n v="-5.0503736370721697E-7"/>
    <n v="-2.3235495982820709E-7"/>
  </r>
  <r>
    <x v="175"/>
    <n v="22586034"/>
    <n v="5646508"/>
    <n v="2236017"/>
    <n v="1632292"/>
    <n v="1271556"/>
    <n v="5.6298330198210095E-2"/>
    <n v="-1.9013254888709419E-2"/>
    <n v="7.2164957262522922E-2"/>
    <n v="-5.6293200720880954E-2"/>
    <x v="122"/>
    <n v="0.39599997024709788"/>
    <n v="0.72999981663824565"/>
    <n v="0.77900032592207769"/>
    <x v="0"/>
    <n v="-4.7619002781875364E-2"/>
    <n v="4.2105313802588418E-2"/>
    <n v="-2.9126611999782837E-2"/>
    <n v="-2.0617915796311559E-2"/>
  </r>
  <r>
    <x v="176"/>
    <n v="22368860"/>
    <n v="5759981"/>
    <n v="2234872"/>
    <n v="1615142"/>
    <n v="1324416"/>
    <n v="5.9208024011952333E-2"/>
    <n v="1.1498235555743128"/>
    <n v="9.80390342279569E-3"/>
    <n v="1.1847403142917212E-2"/>
    <x v="115"/>
    <n v="0.3879998909718626"/>
    <n v="0.72270000250573629"/>
    <n v="0.81999972757813244"/>
    <x v="1"/>
    <n v="8.4210578141887371E-2"/>
    <n v="-4.9019786461369397E-2"/>
    <n v="2.0618717233669814E-2"/>
    <n v="-3.846217836857968E-2"/>
  </r>
  <r>
    <x v="177"/>
    <n v="22368860"/>
    <n v="5759981"/>
    <n v="2234872"/>
    <n v="1680400"/>
    <n v="1322811"/>
    <n v="5.9136272478794182E-2"/>
    <n v="-9.9357376695811128E-3"/>
    <n v="1.1914892991677402"/>
    <n v="-2.0201338783159994E-2"/>
    <x v="115"/>
    <n v="0.3879998909718626"/>
    <n v="0.75189988509409045"/>
    <n v="0.78720007141156867"/>
    <x v="2"/>
    <n v="4.0404216518584501E-2"/>
    <n v="-5.8252847443228783E-2"/>
    <n v="7.2917618264793482E-2"/>
    <n v="-6.7961085339092397E-2"/>
  </r>
  <r>
    <x v="178"/>
    <n v="21282993"/>
    <n v="5373955"/>
    <n v="2063599"/>
    <n v="1461234"/>
    <n v="1234158"/>
    <n v="5.7987990692850391E-2"/>
    <n v="-0.21872070182057823"/>
    <n v="1.0309259264533743E-2"/>
    <n v="-8.5714112641505413E-2"/>
    <x v="123"/>
    <n v="0.38400005210315308"/>
    <n v="0.70809978101365623"/>
    <n v="0.84459983821893003"/>
    <x v="3"/>
    <n v="4.123704281474927E-2"/>
    <n v="-6.7961068697693805E-2"/>
    <n v="-7.6190292893307254E-2"/>
    <n v="1.980193461210189E-2"/>
  </r>
  <r>
    <x v="179"/>
    <n v="46685340"/>
    <n v="9999999"/>
    <n v="3502000"/>
    <n v="2286105"/>
    <n v="1729667"/>
    <n v="3.7049467777250843E-2"/>
    <n v="4.0705433287565596E-2"/>
    <n v="4.0000000000000036E-2"/>
    <n v="5.2845667812594366E-2"/>
    <x v="80"/>
    <n v="0.35020003502000352"/>
    <n v="0.65279982866933184"/>
    <n v="0.75659998119071525"/>
    <x v="4"/>
    <n v="3.0302947753900966E-2"/>
    <n v="8.4210640851316798E-2"/>
    <n v="-7.6923342744678935E-2"/>
    <n v="2.1053123294251241E-2"/>
  </r>
  <r>
    <x v="180"/>
    <n v="43991955"/>
    <n v="8776395"/>
    <n v="3133173"/>
    <n v="2066640"/>
    <n v="1692578"/>
    <n v="3.8474716570336555E-2"/>
    <n v="0.3717380680496607"/>
    <n v="1.0309266749248591E-2"/>
    <n v="7.9980163558943662E-3"/>
    <x v="124"/>
    <n v="0.35699999829086998"/>
    <n v="0.65959970930427403"/>
    <n v="0.81899992257964616"/>
    <x v="5"/>
    <n v="-2.061845822307895E-2"/>
    <n v="9.6153772065961096E-3"/>
    <n v="-3.2141468697677311E-7"/>
    <n v="1.941717388576647E-2"/>
  </r>
  <r>
    <x v="181"/>
    <n v="21500167"/>
    <n v="5213790"/>
    <n v="2189792"/>
    <n v="1582562"/>
    <n v="1297701"/>
    <n v="6.0357717221452278E-2"/>
    <n v="2.0561422383284622E-2"/>
    <n v="1.0204109920066262E-2"/>
    <n v="4.1089359547503923E-2"/>
    <x v="41"/>
    <n v="0.4200000383598112"/>
    <n v="0.72269969019888647"/>
    <n v="0.82000010110188415"/>
    <x v="6"/>
    <n v="2.1052703325268096E-2"/>
    <n v="3.9603973892463396E-2"/>
    <n v="1.020398478644724E-2"/>
    <n v="-2.9126068709552144E-2"/>
  </r>
  <r>
    <x v="182"/>
    <n v="21934513"/>
    <n v="5264283"/>
    <n v="2105713"/>
    <n v="1583285"/>
    <n v="1311277"/>
    <n v="5.9781450356340256E-2"/>
    <n v="-9.9205989658838201E-3"/>
    <n v="-2.8846188755405233E-2"/>
    <n v="6.1868978100542371E-2"/>
    <x v="125"/>
    <n v="0.39999996200812155"/>
    <n v="0.75189971282886126"/>
    <n v="0.82820022927015668"/>
    <x v="0"/>
    <n v="-3.9999936875031561E-2"/>
    <n v="1.0100990054437986E-2"/>
    <n v="2.9999865330744502E-2"/>
    <n v="6.3157744240790459E-2"/>
  </r>
  <r>
    <x v="183"/>
    <n v="22151687"/>
    <n v="5814817"/>
    <n v="2302667"/>
    <n v="1731375"/>
    <n v="1462320"/>
    <n v="6.6013933837183597E-2"/>
    <n v="0.10546404588410585"/>
    <n v="-9.7087200688814601E-3"/>
    <n v="0.11494911270569252"/>
    <x v="78"/>
    <n v="0.39599990850958855"/>
    <n v="0.75189986220326255"/>
    <n v="0.8446003898635478"/>
    <x v="1"/>
    <n v="1.9417408545137738E-2"/>
    <n v="2.0618607695191526E-2"/>
    <n v="4.0403846127417875E-2"/>
    <n v="3.0000817632066079E-2"/>
  </r>
  <r>
    <x v="184"/>
    <n v="22368860"/>
    <n v="5759981"/>
    <n v="2373112"/>
    <n v="1645753"/>
    <n v="1349517"/>
    <n v="6.0330164344539687E-2"/>
    <n v="9.347182451517555E-2"/>
    <n v="0"/>
    <n v="2.0188825160964097E-2"/>
    <x v="115"/>
    <n v="0.41199997013879036"/>
    <n v="0.69349992752133061"/>
    <n v="0.81999972049268632"/>
    <x v="2"/>
    <n v="0"/>
    <n v="6.1855891523093787E-2"/>
    <n v="-7.7669858355480237E-2"/>
    <n v="4.1666217105777115E-2"/>
  </r>
  <r>
    <x v="185"/>
    <n v="20631473"/>
    <n v="4899974"/>
    <n v="2038389"/>
    <n v="1562425"/>
    <n v="1255565"/>
    <n v="6.0856779348716403E-2"/>
    <n v="-0.27410015916358466"/>
    <n v="-3.061223578845329E-2"/>
    <n v="4.9472116926095211E-2"/>
    <x v="22"/>
    <n v="0.41599996244878035"/>
    <n v="0.7664999173366811"/>
    <n v="0.80360017280829477"/>
    <x v="3"/>
    <n v="-5.9405973151498426E-2"/>
    <n v="8.3333088551329704E-2"/>
    <n v="8.2474444829546689E-2"/>
    <n v="-4.8543302467467075E-2"/>
  </r>
  <r>
    <x v="186"/>
    <n v="44889750"/>
    <n v="9332579"/>
    <n v="3204807"/>
    <n v="2179269"/>
    <n v="1750824"/>
    <n v="3.9002756754047414E-2"/>
    <n v="3.4412594279259245E-2"/>
    <n v="-3.8461538461538436E-2"/>
    <n v="5.2721107588917349E-2"/>
    <x v="106"/>
    <n v="0.34339993264455626"/>
    <n v="0.68000007488750491"/>
    <n v="0.80339967209188035"/>
    <x v="4"/>
    <n v="-2.9411686941168691E-2"/>
    <n v="-1.9417766120608304E-2"/>
    <n v="4.1667054774842782E-2"/>
    <n v="6.1855263104174441E-2"/>
  </r>
  <r>
    <x v="187"/>
    <n v="43543058"/>
    <n v="9144042"/>
    <n v="3140064"/>
    <n v="2135243"/>
    <n v="1632180"/>
    <n v="3.748427590914722E-2"/>
    <n v="0.25774735474504529"/>
    <n v="-1.0204070266938592E-2"/>
    <n v="-2.5742636969883437E-2"/>
    <x v="114"/>
    <n v="0.34339999750657313"/>
    <n v="0.67999983439827982"/>
    <n v="0.76440011745735736"/>
    <x v="5"/>
    <n v="5.2631560924996101E-2"/>
    <n v="-3.8095240474528169E-2"/>
    <n v="3.0928038333314589E-2"/>
    <n v="-6.6666435022744497E-2"/>
  </r>
  <r>
    <x v="188"/>
    <n v="21282993"/>
    <n v="5267540"/>
    <n v="2022735"/>
    <n v="1535660"/>
    <n v="1284426"/>
    <n v="6.0349876542270156E-2"/>
    <n v="-2.0476985411930548E-2"/>
    <n v="-1.0101037819845726E-2"/>
    <n v="-1.2990350767172476E-4"/>
    <x v="26"/>
    <n v="0.38399993165690244"/>
    <n v="0.75919979631538481"/>
    <n v="0.83639998437154062"/>
    <x v="6"/>
    <n v="2.0618505380605168E-2"/>
    <n v="-8.5714531940275007E-2"/>
    <n v="5.0505218988614153E-2"/>
    <n v="1.999985518004066E-2"/>
  </r>
  <r>
    <x v="189"/>
    <n v="22803207"/>
    <n v="5643793"/>
    <n v="2234942"/>
    <n v="1647823"/>
    <n v="1351214"/>
    <n v="5.9255437184778437E-2"/>
    <n v="-7.5979265824169806E-2"/>
    <n v="3.9603979354362773E-2"/>
    <n v="-8.7989362657882042E-3"/>
    <x v="126"/>
    <n v="0.39599999503879751"/>
    <n v="0.73730011785540739"/>
    <n v="0.81999947809928619"/>
    <x v="0"/>
    <n v="3.1249889662994024E-2"/>
    <n v="-9.9999183730993257E-3"/>
    <n v="-1.9416944473254372E-2"/>
    <n v="-9.9018943499898926E-3"/>
  </r>
  <r>
    <x v="190"/>
    <n v="22803207"/>
    <n v="5814817"/>
    <n v="2395704"/>
    <n v="1818819"/>
    <n v="1506346"/>
    <n v="6.6058515365843062E-2"/>
    <n v="0.11621120741717217"/>
    <n v="2.9411755411675955E-2"/>
    <n v="6.7533513105622056E-4"/>
    <x v="39"/>
    <n v="0.41199989612742755"/>
    <n v="0.75920021839091978"/>
    <n v="0.82820005728992274"/>
    <x v="1"/>
    <n v="-2.8571419800732412E-2"/>
    <n v="4.0404018470755698E-2"/>
    <n v="9.7092133602276753E-3"/>
    <n v="-1.9417860529610587E-2"/>
  </r>
  <r>
    <x v="191"/>
    <n v="21500167"/>
    <n v="5321291"/>
    <n v="2149801"/>
    <n v="1600742"/>
    <n v="1338860"/>
    <n v="6.2272074444817103E-2"/>
    <n v="6.6340651419878771E-2"/>
    <n v="-3.8834924980530983E-2"/>
    <n v="3.2188045919904207E-2"/>
    <x v="127"/>
    <n v="0.40399989401068276"/>
    <n v="0.74460008158894708"/>
    <n v="0.83639961967637511"/>
    <x v="2"/>
    <n v="-3.8834936423285615E-2"/>
    <n v="-1.9417661912481732E-2"/>
    <n v="7.3684440386685868E-2"/>
    <n v="1.9999883870490898E-2"/>
  </r>
  <r>
    <x v="192"/>
    <n v="20848646"/>
    <n v="5160040"/>
    <n v="2125936"/>
    <n v="1598491"/>
    <n v="1376301"/>
    <n v="6.6013927235370584E-2"/>
    <n v="-0.21391242066592642"/>
    <n v="1.0526296401619062E-2"/>
    <n v="8.4742372860435511E-2"/>
    <x v="128"/>
    <n v="0.4119999069774653"/>
    <n v="0.75189986904591677"/>
    <n v="0.86100015577191236"/>
    <x v="3"/>
    <n v="4.2105464498808587E-2"/>
    <n v="-9.6155188278593817E-3"/>
    <n v="-1.9047684103469131E-2"/>
    <n v="7.1428534868310356E-2"/>
  </r>
  <r>
    <x v="193"/>
    <n v="44889750"/>
    <n v="9898190"/>
    <n v="3466346"/>
    <n v="2404257"/>
    <n v="1912827"/>
    <n v="4.2611665246520644E-2"/>
    <n v="0.17194610888504935"/>
    <n v="0"/>
    <n v="9.2529574645995316E-2"/>
    <x v="74"/>
    <n v="0.35019998605805708"/>
    <n v="0.6935998310612963"/>
    <n v="0.79560005440350179"/>
    <x v="4"/>
    <n v="6.0606076841138945E-2"/>
    <n v="1.9802139625167969E-2"/>
    <n v="1.9999639229512312E-2"/>
    <n v="-9.7082659594197596E-3"/>
  </r>
  <r>
    <x v="194"/>
    <n v="43094160"/>
    <n v="9230769"/>
    <n v="3232615"/>
    <n v="2264123"/>
    <n v="1801336"/>
    <n v="4.1800002598960044E-2"/>
    <n v="0.40244436036019193"/>
    <n v="-1.0309289715021874E-2"/>
    <n v="0.11513432192936301"/>
    <x v="129"/>
    <n v="0.35019996708833251"/>
    <n v="0.70039983109649617"/>
    <n v="0.79559988569525597"/>
    <x v="5"/>
    <n v="2.000001212264757E-2"/>
    <n v="1.9801891762183832E-2"/>
    <n v="3.0000002450394581E-2"/>
    <n v="4.0816017064046362E-2"/>
  </r>
  <r>
    <x v="195"/>
    <n v="21500167"/>
    <n v="5590043"/>
    <n v="2236017"/>
    <n v="1599646"/>
    <n v="1298593"/>
    <n v="6.0399205271289287E-2"/>
    <n v="-3.8943498217158812E-2"/>
    <n v="1.0204109920066262E-2"/>
    <n v="8.1737912064450136E-4"/>
    <x v="130"/>
    <n v="0.39999996422209988"/>
    <n v="0.71539974874967405"/>
    <n v="0.8118002358021712"/>
    <x v="6"/>
    <n v="5.0505124639288024E-2"/>
    <n v="4.166675888758542E-2"/>
    <n v="-5.7692385822921688E-2"/>
    <n v="-2.9411464644936935E-2"/>
  </r>
  <r>
    <x v="196"/>
    <n v="20631473"/>
    <n v="2063147"/>
    <n v="817006"/>
    <n v="596414"/>
    <n v="498841"/>
    <n v="2.4178642019404045E-2"/>
    <n v="-0.66884035938622333"/>
    <n v="-9.5238095238095233E-2"/>
    <n v="-0.59195909830169868"/>
    <x v="131"/>
    <n v="0.39599989724435536"/>
    <n v="0.72999953488713665"/>
    <n v="0.83640055397760615"/>
    <x v="0"/>
    <n v="-0.59595960227083933"/>
    <n v="-2.4695566513965872E-7"/>
    <n v="-9.9017791961107937E-3"/>
    <n v="2.0001324776860452E-2"/>
  </r>
  <r>
    <x v="197"/>
    <n v="21500167"/>
    <n v="5267540"/>
    <n v="2064876"/>
    <n v="1552580"/>
    <n v="1285847"/>
    <n v="5.9806372666779753E-2"/>
    <n v="-3.9595626129692474E-2"/>
    <n v="-5.7142839601464823E-2"/>
    <n v="-9.4645522449875008E-2"/>
    <x v="72"/>
    <n v="0.39200006074942001"/>
    <n v="0.75189987195357011"/>
    <n v="0.82820015715776318"/>
    <x v="1"/>
    <n v="-3.9215723462067253E-2"/>
    <n v="-4.854330199108059E-2"/>
    <n v="-9.6158381682532879E-3"/>
    <n v="1.2058419884830585E-7"/>
  </r>
  <r>
    <x v="198"/>
    <n v="22151687"/>
    <n v="5759438"/>
    <n v="2211624"/>
    <n v="1695210"/>
    <n v="1445675"/>
    <n v="6.5262523797848901E-2"/>
    <n v="5.0406124822985676E-2"/>
    <n v="3.0303020437004058E-2"/>
    <n v="4.8022317863873454E-2"/>
    <x v="17"/>
    <n v="0.38399996666341402"/>
    <n v="0.76650009223991056"/>
    <n v="0.85279994808902737"/>
    <x v="2"/>
    <n v="5.0505003059462039E-2"/>
    <n v="-4.9504783649126138E-2"/>
    <n v="2.9411775787385963E-2"/>
    <n v="1.9608244703647637E-2"/>
  </r>
  <r>
    <x v="199"/>
    <n v="22586034"/>
    <n v="5872368"/>
    <n v="2442905"/>
    <n v="1783320"/>
    <n v="1491569"/>
    <n v="6.6039438353807489E-2"/>
    <n v="-0.22022796625099916"/>
    <n v="8.3333373303954517E-2"/>
    <n v="3.8645054922947786E-4"/>
    <x v="8"/>
    <n v="0.41599998501456315"/>
    <n v="0.72999973392334128"/>
    <n v="0.83640008523428211"/>
    <x v="3"/>
    <n v="5.0504876825647305E-2"/>
    <n v="9.708929466619054E-3"/>
    <n v="-2.9126398373182982E-2"/>
    <n v="-2.8571505327517066E-2"/>
  </r>
  <r>
    <x v="200"/>
    <n v="44440853"/>
    <n v="9332579"/>
    <n v="3331730"/>
    <n v="2152298"/>
    <n v="1729156"/>
    <n v="3.8909154151474099E-2"/>
    <n v="-4.007025896334715E-2"/>
    <n v="-9.9999888615998067E-3"/>
    <n v="-8.6889612823776385E-2"/>
    <x v="132"/>
    <n v="0.35699992467248337"/>
    <n v="0.64600012606063517"/>
    <n v="0.803399900943085"/>
    <x v="4"/>
    <n v="-4.7619072912636562E-2"/>
    <n v="1.9417301213995319E-2"/>
    <n v="-6.862704237950501E-2"/>
    <n v="9.803728011847701E-3"/>
  </r>
  <r>
    <x v="201"/>
    <n v="42645263"/>
    <n v="9134615"/>
    <n v="2950480"/>
    <n v="1926073"/>
    <n v="1547407"/>
    <n v="3.6285554154045198E-2"/>
    <n v="0.19160275775396918"/>
    <n v="-1.0416655064166447E-2"/>
    <n v="-0.13192459574277737"/>
    <x v="133"/>
    <n v="0.3229999293894707"/>
    <n v="0.65279988340880124"/>
    <n v="0.80339997497498794"/>
    <x v="5"/>
    <n v="-2.8829895026838415E-8"/>
    <n v="-7.7670017861540819E-2"/>
    <n v="-6.7961106748378075E-2"/>
    <n v="9.8040351940418269E-3"/>
  </r>
  <r>
    <x v="202"/>
    <n v="21500167"/>
    <n v="5321291"/>
    <n v="2128516"/>
    <n v="1553817"/>
    <n v="1286871"/>
    <n v="5.9854000203812367E-2"/>
    <n v="1.5797217951210909"/>
    <n v="0"/>
    <n v="-9.0266927359072824E-3"/>
    <x v="127"/>
    <n v="0.39999992483027147"/>
    <n v="0.7300001503394854"/>
    <n v="0.82819984592780227"/>
    <x v="6"/>
    <n v="-4.8076911036283532E-2"/>
    <n v="-9.8479579824228836E-8"/>
    <n v="2.0408731782935341E-2"/>
    <n v="2.0201534074975935E-2"/>
  </r>
  <r>
    <x v="203"/>
    <n v="21282993"/>
    <n v="5054710"/>
    <n v="2001665"/>
    <n v="1505052"/>
    <n v="1172435"/>
    <n v="5.5087881671529941E-2"/>
    <n v="-8.820022910968417E-2"/>
    <n v="3.1578937674493712E-2"/>
    <n v="1.2783695472773182"/>
    <x v="14"/>
    <n v="0.3959999683463542"/>
    <n v="0.75190004321402437"/>
    <n v="0.77899966247013397"/>
    <x v="0"/>
    <n v="1.3749999518394702"/>
    <n v="1.7955054865126385E-7"/>
    <n v="3.0000715452885407E-2"/>
    <n v="-6.8628471411807612E-2"/>
  </r>
  <r>
    <x v="204"/>
    <n v="21934513"/>
    <n v="5593301"/>
    <n v="2192574"/>
    <n v="1536555"/>
    <n v="1297775"/>
    <n v="5.9165890758550235E-2"/>
    <n v="-0.10230515157279474"/>
    <n v="2.0201982617158221E-2"/>
    <n v="-1.0709258556743761E-2"/>
    <x v="134"/>
    <n v="0.39200000143028241"/>
    <n v="0.70079960813181219"/>
    <n v="0.84460042107181321"/>
    <x v="1"/>
    <n v="4.0816541751299562E-2"/>
    <n v="-1.513243071959991E-7"/>
    <n v="-6.7961527495662866E-2"/>
    <n v="1.9802295100175726E-2"/>
  </r>
  <r>
    <x v="205"/>
    <n v="20631473"/>
    <n v="5415761"/>
    <n v="2122978"/>
    <n v="1580769"/>
    <n v="1296231"/>
    <n v="6.2827845592992801E-2"/>
    <n v="-0.13096142384294662"/>
    <n v="-6.8627459389436152E-2"/>
    <n v="-3.730591560322627E-2"/>
    <x v="135"/>
    <n v="0.39199994239036767"/>
    <n v="0.74459980272993875"/>
    <n v="0.8200002656934694"/>
    <x v="2"/>
    <n v="9.6153697954910466E-3"/>
    <n v="2.0833271930895458E-2"/>
    <n v="-2.8571802836935722E-2"/>
    <n v="-3.8461168377245114E-2"/>
  </r>
  <r>
    <x v="206"/>
    <n v="21065820"/>
    <n v="5319119"/>
    <n v="2063818"/>
    <n v="1566850"/>
    <n v="1246273"/>
    <n v="5.916090615034212E-2"/>
    <n v="-0.27925936121437278"/>
    <n v="-6.7307699970698742E-2"/>
    <n v="-0.10415794523589839"/>
    <x v="93"/>
    <n v="0.387999967663818"/>
    <n v="0.75919969687249556"/>
    <n v="0.79540032549382522"/>
    <x v="3"/>
    <n v="-2.8846115347458956E-2"/>
    <n v="-6.7307736440819665E-2"/>
    <n v="3.9999963824946638E-2"/>
    <n v="-4.9019315593413104E-2"/>
  </r>
  <r>
    <x v="207"/>
    <n v="44889750"/>
    <n v="9615384"/>
    <n v="3171153"/>
    <n v="2156384"/>
    <n v="1698799"/>
    <n v="3.7843806214113464E-2"/>
    <n v="9.7835928104241576E-2"/>
    <n v="1.0100998736455313E-2"/>
    <n v="-2.7380393138674131E-2"/>
    <x v="136"/>
    <n v="0.32979993310719574"/>
    <n v="0.6799999873862913"/>
    <n v="0.78779985382937356"/>
    <x v="4"/>
    <n v="1.9999966472289632E-2"/>
    <n v="-7.6190468640130016E-2"/>
    <n v="5.2631354010703069E-2"/>
    <n v="-1.941753676518887E-2"/>
  </r>
  <r>
    <x v="208"/>
    <n v="43543058"/>
    <n v="8778280"/>
    <n v="3074153"/>
    <n v="2027711"/>
    <n v="1660696"/>
    <n v="3.8139167901344917E-2"/>
    <n v="0.29049143231916807"/>
    <n v="2.1052631332113103E-2"/>
    <n v="5.1084068867474519E-2"/>
    <x v="5"/>
    <n v="0.35019992527009847"/>
    <n v="0.65959989629663851"/>
    <n v="0.8190003407783456"/>
    <x v="5"/>
    <n v="-5.8823547772859142E-2"/>
    <n v="8.421053197144901E-2"/>
    <n v="1.0416688269502927E-2"/>
    <n v="1.9417931652093046E-2"/>
  </r>
  <r>
    <x v="209"/>
    <n v="21500167"/>
    <n v="5536293"/>
    <n v="2214517"/>
    <n v="1551933"/>
    <n v="1298037"/>
    <n v="6.0373345007041106E-2"/>
    <n v="0.10712917986924642"/>
    <n v="0"/>
    <n v="8.6768603846072434E-3"/>
    <x v="82"/>
    <n v="0.39999996387474435"/>
    <n v="0.70079976807583777"/>
    <n v="0.83640015387262212"/>
    <x v="6"/>
    <n v="4.0404104943706276E-2"/>
    <n v="9.7611200455816061E-8"/>
    <n v="-4.000051541094618E-2"/>
    <n v="9.9013637652074493E-3"/>
  </r>
  <r>
    <x v="210"/>
    <n v="20848646"/>
    <n v="5212161"/>
    <n v="2043167"/>
    <n v="1416936"/>
    <n v="1208363"/>
    <n v="5.7958823800835793E-2"/>
    <n v="-6.8896380343279828E-2"/>
    <n v="-2.0408172854259776E-2"/>
    <n v="5.2115674848858706E-2"/>
    <x v="2"/>
    <n v="0.39199997851179197"/>
    <n v="0.69349984607229853"/>
    <n v="0.85279998532043788"/>
    <x v="0"/>
    <n v="5.2631652376363469E-2"/>
    <n v="-1.0100985238119309E-2"/>
    <n v="-7.7670160640092578E-2"/>
    <n v="9.4737297595598458E-2"/>
  </r>
  <r>
    <x v="211"/>
    <n v="22368860"/>
    <n v="5592215"/>
    <n v="2214517"/>
    <n v="1535767"/>
    <n v="1322295"/>
    <n v="5.9113204696171373E-2"/>
    <n v="2.0107527130580838E-2"/>
    <n v="1.9801989677181275E-2"/>
    <n v="-8.9048033763017287E-4"/>
    <x v="69"/>
    <n v="0.39599997496519718"/>
    <n v="0.69349975638028516"/>
    <n v="0.86099974800864976"/>
    <x v="1"/>
    <n v="-1.9607875564000676E-2"/>
    <n v="1.0204014082449309E-2"/>
    <n v="-1.0416460949495887E-2"/>
    <n v="1.9416669146370413E-2"/>
  </r>
  <r>
    <x v="212"/>
    <n v="22151687"/>
    <n v="5704059"/>
    <n v="2327256"/>
    <n v="1749863"/>
    <n v="1506632"/>
    <n v="6.8014323243191371E-2"/>
    <n v="0.20891008631335195"/>
    <n v="7.3684220220243013E-2"/>
    <n v="8.2550620688114362E-2"/>
    <x v="49"/>
    <n v="0.40799998737740967"/>
    <n v="0.75189966209132131"/>
    <n v="0.86099997542664763"/>
    <x v="2"/>
    <n v="-1.9047568269251136E-2"/>
    <n v="4.0816447291996294E-2"/>
    <n v="9.8037352878941331E-3"/>
    <n v="4.9999629815369762E-2"/>
  </r>
  <r>
    <x v="213"/>
    <n v="22803207"/>
    <n v="5814817"/>
    <n v="2256149"/>
    <n v="1581109"/>
    <n v="1322439"/>
    <n v="5.7993553275203794E-2"/>
    <n v="-0.22154475014407238"/>
    <n v="8.2474216527056665E-2"/>
    <n v="-1.9731828856234923E-2"/>
    <x v="39"/>
    <n v="0.38800000068789781"/>
    <n v="0.7007999028432963"/>
    <n v="0.83639964101146724"/>
    <x v="3"/>
    <n v="9.9009581867819385E-3"/>
    <n v="8.5113614822773798E-8"/>
    <n v="-7.6922836336441924E-2"/>
    <n v="5.1545510107991799E-2"/>
  </r>
  <r>
    <x v="214"/>
    <n v="45338648"/>
    <n v="9045060"/>
    <n v="3167580"/>
    <n v="2240112"/>
    <n v="1782233"/>
    <n v="3.930935479152356E-2"/>
    <n v="7.3184375707534777E-2"/>
    <n v="1.0000011138400211E-2"/>
    <n v="3.8726246750083293E-2"/>
    <x v="137"/>
    <n v="0.35019999867330898"/>
    <n v="0.70719981815771027"/>
    <n v="0.79559995214524992"/>
    <x v="4"/>
    <n v="-6.8627435811957516E-2"/>
    <n v="6.1855881454901729E-2"/>
    <n v="3.9999751876417911E-2"/>
    <n v="9.9011167341060968E-3"/>
  </r>
  <r>
    <x v="215"/>
    <n v="43991955"/>
    <n v="9053544"/>
    <n v="2924294"/>
    <n v="2068061"/>
    <n v="1677611"/>
    <n v="3.8134495273056179E-2"/>
    <n v="0.29242155655039115"/>
    <n v="1.0309266749248591E-2"/>
    <n v="-1.2251521325334913E-4"/>
    <x v="138"/>
    <n v="0.3229999213567637"/>
    <n v="0.70720009684388774"/>
    <n v="0.81119995976907833"/>
    <x v="5"/>
    <n v="2.0833352417464424E-2"/>
    <n v="-7.7669930661339315E-2"/>
    <n v="7.2165263843283256E-2"/>
    <n v="-9.524270773628829E-3"/>
  </r>
  <r>
    <x v="216"/>
    <n v="22368860"/>
    <n v="5592215"/>
    <n v="2214517"/>
    <n v="1551933"/>
    <n v="1208956"/>
    <n v="5.4046384125073878E-2"/>
    <n v="4.9074657201519933E-4"/>
    <n v="4.0404011745583279E-2"/>
    <n v="-0.10479725582919641"/>
    <x v="69"/>
    <n v="0.39599997496519718"/>
    <n v="0.70079976807583777"/>
    <n v="0.77900012436103883"/>
    <x v="6"/>
    <n v="-2.9126213153819802E-2"/>
    <n v="-9.9999731769968569E-3"/>
    <n v="0"/>
    <n v="-6.8627473639041092E-2"/>
  </r>
  <r>
    <x v="217"/>
    <n v="22586034"/>
    <n v="5420648"/>
    <n v="2124894"/>
    <n v="1535660"/>
    <n v="1221464"/>
    <n v="5.4080499480342589E-2"/>
    <n v="-7.6254542291999905E-2"/>
    <n v="8.3333373303954517E-2"/>
    <n v="-6.6915166081014887E-2"/>
    <x v="139"/>
    <n v="0.39199999704832339"/>
    <n v="0.72269957936725315"/>
    <n v="0.79540002344268912"/>
    <x v="0"/>
    <n v="-3.999993624377729E-2"/>
    <n v="4.7287072479917924E-8"/>
    <n v="4.2104887925109136E-2"/>
    <n v="-6.7307648763831551E-2"/>
  </r>
  <r>
    <x v="218"/>
    <n v="22586034"/>
    <n v="5364183"/>
    <n v="2124216"/>
    <n v="1488650"/>
    <n v="1184072"/>
    <n v="5.2424963143152974E-2"/>
    <n v="-0.21409342161855049"/>
    <n v="9.7087647738864913E-3"/>
    <n v="-0.1131429362930747"/>
    <x v="140"/>
    <n v="0.39599991275465435"/>
    <n v="0.70079973034757292"/>
    <n v="0.79539985893258991"/>
    <x v="1"/>
    <n v="-5.0000013282544442E-2"/>
    <n v="-1.570973403586251E-7"/>
    <n v="1.0526281949095218E-2"/>
    <n v="-7.6190369657809454E-2"/>
  </r>
  <r>
    <x v="219"/>
    <n v="20848646"/>
    <n v="5264283"/>
    <n v="2168884"/>
    <n v="1519954"/>
    <n v="1233898"/>
    <n v="5.9183603577901416E-2"/>
    <n v="-6.6952804628417684E-2"/>
    <n v="-5.8823555966640351E-2"/>
    <n v="-0.12983617632590294"/>
    <x v="96"/>
    <n v="0.41199988678420213"/>
    <n v="0.70080004278698171"/>
    <n v="0.8117995676184937"/>
    <x v="2"/>
    <n v="-1.9417427955689681E-2"/>
    <n v="9.8036753199515214E-3"/>
    <n v="-6.7960689278955044E-2"/>
    <n v="-5.714333241853331E-2"/>
  </r>
  <r>
    <x v="220"/>
    <n v="22586034"/>
    <n v="5590043"/>
    <n v="2124216"/>
    <n v="1566184"/>
    <n v="1322799"/>
    <n v="5.8567121611523297E-2"/>
    <n v="-0.25778559817936264"/>
    <n v="-9.5237919824172623E-3"/>
    <n v="9.8902085477963197E-3"/>
    <x v="141"/>
    <n v="0.37999993917756986"/>
    <n v="0.7372997849559555"/>
    <n v="0.84459999591363466"/>
    <x v="3"/>
    <n v="-2.9411705732162674E-2"/>
    <n v="-2.0618715196248361E-2"/>
    <n v="5.2083172335742889E-2"/>
    <n v="9.8043500978199916E-3"/>
  </r>
  <r>
    <x v="221"/>
    <n v="46685340"/>
    <n v="9411764"/>
    <n v="3328000"/>
    <n v="2330931"/>
    <n v="1890851"/>
    <n v="4.0502029116634898E-2"/>
    <n v="0.12710932391358898"/>
    <n v="2.9702958941342894E-2"/>
    <n v="3.034072503699603E-2"/>
    <x v="142"/>
    <n v="0.353600026520002"/>
    <n v="0.70039993990384619"/>
    <n v="0.81119990252821728"/>
    <x v="4"/>
    <n v="1.0526288216142543E-2"/>
    <n v="9.7088174174004838E-3"/>
    <n v="-9.6152149354027383E-3"/>
    <n v="1.9607781952354131E-2"/>
  </r>
  <r>
    <x v="222"/>
    <n v="43991955"/>
    <n v="9700226"/>
    <n v="3166153"/>
    <n v="1033432"/>
    <n v="765773"/>
    <n v="1.7407114550830941E-2"/>
    <n v="-0.36658323379841784"/>
    <n v="0"/>
    <n v="-0.54353363205176897"/>
    <x v="143"/>
    <n v="0.32639992099153153"/>
    <n v="0.32639989286683241"/>
    <n v="0.74099989162325142"/>
    <x v="5"/>
    <n v="7.1428602986852496E-2"/>
    <n v="1.0526317221645431E-2"/>
    <n v="-0.53846175315374123"/>
    <n v="-8.6538549836479906E-2"/>
  </r>
  <r>
    <x v="223"/>
    <n v="20631473"/>
    <n v="5157868"/>
    <n v="2063147"/>
    <n v="1445853"/>
    <n v="1244880"/>
    <n v="6.0338881281040861E-2"/>
    <n v="1.9170438097234177E-2"/>
    <n v="-7.7669894666066996E-2"/>
    <n v="0.11642771774342786"/>
    <x v="144"/>
    <n v="0.39999996122428877"/>
    <n v="0.70079979759076794"/>
    <n v="0.86100039215604907"/>
    <x v="6"/>
    <n v="-4.8469636637626934E-8"/>
    <n v="1.0100976040322118E-2"/>
    <n v="4.211606730031292E-8"/>
    <n v="0.10526348485793835"/>
  </r>
  <r>
    <x v="224"/>
    <n v="20848646"/>
    <n v="5316404"/>
    <n v="2211624"/>
    <n v="1549906"/>
    <n v="1334469"/>
    <n v="6.4007466000429961E-2"/>
    <n v="0.12701676925051864"/>
    <n v="-7.6923110980883114E-2"/>
    <n v="0.18355907610830524"/>
    <x v="29"/>
    <n v="0.41599998796178772"/>
    <n v="0.70079995514608273"/>
    <n v="0.86099995741677238"/>
    <x v="0"/>
    <n v="6.2499885468792149E-2"/>
    <n v="6.1224467076987699E-2"/>
    <n v="-3.0302527974824911E-2"/>
    <n v="8.247414136367559E-2"/>
  </r>
  <r>
    <x v="225"/>
    <n v="22586034"/>
    <n v="5477113"/>
    <n v="2147028"/>
    <n v="1551657"/>
    <n v="1335977"/>
    <n v="5.9150579512985767E-2"/>
    <n v="8.2728880345052769E-2"/>
    <n v="0"/>
    <n v="0.12829034045226972"/>
    <x v="111"/>
    <n v="0.39199994595693022"/>
    <n v="0.72269993684292888"/>
    <n v="0.86100020816456213"/>
    <x v="1"/>
    <n v="2.1052600181612036E-2"/>
    <n v="-1.0100928482280613E-2"/>
    <n v="3.1250306681045892E-2"/>
    <n v="8.2474680495928876E-2"/>
  </r>
  <r>
    <x v="226"/>
    <n v="21934513"/>
    <n v="5702973"/>
    <n v="2235565"/>
    <n v="1615643"/>
    <n v="1298330"/>
    <n v="5.9191193349038565E-2"/>
    <n v="-1.8497897261791074E-2"/>
    <n v="5.2083334332598819E-2"/>
    <n v="1.282411120364646E-4"/>
    <x v="145"/>
    <n v="0.39199992705559011"/>
    <n v="0.7227000780563303"/>
    <n v="0.8035995575755287"/>
    <x v="2"/>
    <n v="2.970292418015541E-2"/>
    <n v="-4.854360491387133E-2"/>
    <n v="3.1250048419311227E-2"/>
    <n v="-1.0101027852257527E-2"/>
  </r>
  <r>
    <x v="227"/>
    <n v="21282993"/>
    <n v="5480370"/>
    <n v="2279834"/>
    <n v="1581065"/>
    <n v="1257579"/>
    <n v="5.9088446817606902E-2"/>
    <n v="-0.33491375047531513"/>
    <n v="-5.7692333235662363E-2"/>
    <n v="8.9013287957289133E-3"/>
    <x v="146"/>
    <n v="0.41600001459755453"/>
    <n v="0.69350005307403961"/>
    <n v="0.79539993611900839"/>
    <x v="3"/>
    <n v="4.0403985228002481E-2"/>
    <n v="9.4737055742428078E-2"/>
    <n v="-5.9405594271985773E-2"/>
    <n v="-5.825249826268919E-2"/>
  </r>
  <r>
    <x v="228"/>
    <n v="46685340"/>
    <n v="10098039"/>
    <n v="3399000"/>
    <n v="2357546"/>
    <n v="1857275"/>
    <n v="3.9782831184264698E-2"/>
    <n v="1.4253597345427429"/>
    <n v="0"/>
    <n v="-1.7757083979647148E-2"/>
    <x v="89"/>
    <n v="0.33660000718951472"/>
    <n v="0.69359988231832892"/>
    <n v="0.78780011079317225"/>
    <x v="4"/>
    <n v="7.2916724218754281E-2"/>
    <n v="-4.8076974138817397E-2"/>
    <n v="-9.7088209151628968E-3"/>
    <n v="-2.8845900575328431E-2"/>
  </r>
  <r>
    <x v="229"/>
    <n v="45338648"/>
    <n v="9521116"/>
    <n v="3140064"/>
    <n v="2028481"/>
    <n v="1582215"/>
    <n v="3.4897710227265712E-2"/>
    <n v="0.27097792558318878"/>
    <n v="3.0612256263673698E-2"/>
    <n v="1.0047958049198824"/>
    <x v="147"/>
    <n v="0.32979999403431276"/>
    <n v="0.64599989044809281"/>
    <n v="0.77999991126364998"/>
    <x v="5"/>
    <n v="-4.7619048012258913E-2"/>
    <n v="1.0416892971213176E-2"/>
    <n v="0.97916698064497742"/>
    <n v="5.2631613150393664E-2"/>
  </r>
  <r>
    <x v="230"/>
    <n v="21065820"/>
    <n v="5003132"/>
    <n v="2041277"/>
    <n v="1534836"/>
    <n v="1233394"/>
    <n v="5.8549536642770135E-2"/>
    <n v="-7.5741736975531104E-2"/>
    <n v="2.105264127287465E-2"/>
    <n v="-2.9654919022056192E-2"/>
    <x v="148"/>
    <n v="0.40799982890717257"/>
    <n v="0.75189991363249575"/>
    <n v="0.80359986343817846"/>
    <x v="6"/>
    <n v="-5.0000001424107432E-2"/>
    <n v="1.9999671145963127E-2"/>
    <n v="7.2916853311604024E-2"/>
    <n v="-6.6667250376196363E-2"/>
  </r>
  <r>
    <x v="231"/>
    <n v="21934513"/>
    <n v="5757809"/>
    <n v="2303123"/>
    <n v="1714906"/>
    <n v="1392160"/>
    <n v="6.3468926800426345E-2"/>
    <n v="4.2053867693830016E-2"/>
    <n v="5.2083334332598819E-2"/>
    <n v="-8.4136934900688187E-3"/>
    <x v="67"/>
    <n v="0.39999989579369516"/>
    <n v="0.74460026668137136"/>
    <n v="0.81179959717908734"/>
    <x v="0"/>
    <n v="2.9411787610014395E-2"/>
    <n v="-3.8461761132460137E-2"/>
    <n v="6.2500448542635034E-2"/>
    <n v="-5.7143278363565919E-2"/>
  </r>
  <r>
    <x v="232"/>
    <n v="22368860"/>
    <n v="5592215"/>
    <n v="2259254"/>
    <n v="1599778"/>
    <n v="1351172"/>
    <n v="6.0404151127951985E-2"/>
    <n v="4.0699976123173665E-2"/>
    <n v="-9.6154110101844825E-3"/>
    <n v="2.1192888138839239E-2"/>
    <x v="69"/>
    <n v="0.40399984621478252"/>
    <n v="0.70810010738057783"/>
    <n v="0.8445996882067387"/>
    <x v="1"/>
    <n v="3.092788116659273E-2"/>
    <n v="3.0611994674026644E-2"/>
    <n v="-2.0201785994515942E-2"/>
    <n v="-1.9048218342229251E-2"/>
  </r>
  <r>
    <x v="233"/>
    <n v="21934513"/>
    <n v="5483628"/>
    <n v="2193451"/>
    <n v="1617231"/>
    <n v="1392436"/>
    <n v="6.3481509710290804E-2"/>
    <n v="0.10723541026050842"/>
    <n v="0"/>
    <n v="7.2482342701778446E-2"/>
    <x v="104"/>
    <n v="0.39999996352779582"/>
    <n v="0.7372998074723347"/>
    <n v="0.86100006739915325"/>
    <x v="2"/>
    <n v="-3.8461518229176206E-2"/>
    <n v="2.0408260104270992E-2"/>
    <n v="2.0201643613032116E-2"/>
    <n v="7.1429245178783685E-2"/>
  </r>
  <r>
    <x v="234"/>
    <n v="20848646"/>
    <n v="5420648"/>
    <n v="2146576"/>
    <n v="1519990"/>
    <n v="1296248"/>
    <n v="6.2174205461592087E-2"/>
    <n v="-0.30206996809842379"/>
    <n v="-2.0408172854259776E-2"/>
    <n v="5.2222706978747313E-2"/>
    <x v="103"/>
    <n v="0.3959998878362882"/>
    <n v="0.70809978309642896"/>
    <n v="0.85280034737070642"/>
    <x v="3"/>
    <n v="9.7088738229960114E-3"/>
    <n v="-4.8077226104462523E-2"/>
    <n v="2.1052240670601075E-2"/>
    <n v="7.2165471287025218E-2"/>
  </r>
  <r>
    <x v="235"/>
    <n v="43094160"/>
    <n v="9321266"/>
    <n v="3264307"/>
    <n v="2108742"/>
    <n v="1628371"/>
    <n v="3.7786349704925212E-2"/>
    <n v="2.9171762371106302E-2"/>
    <n v="-7.6923076923076872E-2"/>
    <n v="-5.0184499692650153E-2"/>
    <x v="97"/>
    <n v="0.35019996210815141"/>
    <n v="0.64599990135731722"/>
    <n v="0.77220020277492463"/>
    <x v="4"/>
    <n v="-8.2524273636863654E-8"/>
    <n v="4.0403905609483814E-2"/>
    <n v="-6.8627435174744789E-2"/>
    <n v="-1.9801860655415893E-2"/>
  </r>
  <r>
    <x v="236"/>
    <n v="44440853"/>
    <n v="9332579"/>
    <n v="3331730"/>
    <n v="2288232"/>
    <n v="1784821"/>
    <n v="4.0161717868016616E-2"/>
    <n v="0.44708098142199493"/>
    <n v="-1.9801979979641171E-2"/>
    <n v="0.15084106110314699"/>
    <x v="132"/>
    <n v="0.35699992467248337"/>
    <n v="0.68679995077632339"/>
    <n v="0.78000001748074499"/>
    <x v="5"/>
    <n v="-5.5273208232620163E-9"/>
    <n v="8.2474017981154724E-2"/>
    <n v="6.3157998834844964E-2"/>
    <n v="1.3617577843128004E-7"/>
  </r>
  <r>
    <x v="237"/>
    <n v="22368860"/>
    <n v="5424448"/>
    <n v="2169779"/>
    <n v="1568099"/>
    <n v="1260124"/>
    <n v="5.6333849825158724E-2"/>
    <n v="-9.4842546833697305E-2"/>
    <n v="6.1855650527727013E-2"/>
    <n v="-3.7842943679128327E-2"/>
    <x v="108"/>
    <n v="0.399999963129889"/>
    <n v="0.72269986943370734"/>
    <n v="0.80359977271843164"/>
    <x v="6"/>
    <n v="2.1052579072234234E-2"/>
    <n v="-1.9607522382328435E-2"/>
    <n v="-3.8835014699922454E-2"/>
    <n v="-1.1289169021821976E-7"/>
  </r>
  <r>
    <x v="238"/>
    <n v="20848646"/>
    <n v="5003675"/>
    <n v="1961440"/>
    <n v="1446170"/>
    <n v="1150283"/>
    <n v="5.5173031380551046E-2"/>
    <n v="-0.14867759249007528"/>
    <n v="-4.9504951397826846E-2"/>
    <n v="-0.13070798323030053"/>
    <x v="48"/>
    <n v="0.39199988008813524"/>
    <n v="0.73730014683089973"/>
    <n v="0.79539957266434791"/>
    <x v="0"/>
    <n v="-8.571418782445428E-2"/>
    <n v="-2.0000044474226653E-2"/>
    <n v="-9.8040790167961411E-3"/>
    <n v="-2.0202060424429513E-2"/>
  </r>
  <r>
    <x v="239"/>
    <n v="21934513"/>
    <n v="5593301"/>
    <n v="2304440"/>
    <n v="1699063"/>
    <n v="1421096"/>
    <n v="6.4788126365057666E-2"/>
    <n v="2.0582633600395361E-2"/>
    <n v="-1.9417484842768062E-2"/>
    <n v="7.2577383428818587E-2"/>
    <x v="134"/>
    <n v="0.41199999785457642"/>
    <n v="0.73729973442571728"/>
    <n v="0.83639982743429764"/>
    <x v="1"/>
    <n v="2.0000033736787381E-2"/>
    <n v="1.9802363081942165E-2"/>
    <n v="4.1236580450687121E-2"/>
    <n v="-9.7085766037293686E-3"/>
  </r>
  <r>
    <x v="240"/>
    <n v="21282993"/>
    <n v="5214333"/>
    <n v="2044018"/>
    <n v="1566740"/>
    <n v="1310421"/>
    <n v="6.1571274303383924E-2"/>
    <n v="1.0933864507409075E-2"/>
    <n v="-2.970296172064546E-2"/>
    <n v="-3.0091209481699188E-2"/>
    <x v="149"/>
    <n v="0.39199989720641165"/>
    <n v="0.76650009931419394"/>
    <n v="0.83639978554195338"/>
    <x v="2"/>
    <n v="-2.0000008885447285E-2"/>
    <n v="-2.0000167627085896E-2"/>
    <n v="3.9604366562858262E-2"/>
    <n v="-2.8571753695107893E-2"/>
  </r>
  <r>
    <x v="241"/>
    <n v="21934513"/>
    <n v="5319119"/>
    <n v="2127647"/>
    <n v="1522119"/>
    <n v="1210693"/>
    <n v="5.5195800335298077E-2"/>
    <n v="-0.25650051493179382"/>
    <n v="5.2083334332598819E-2"/>
    <n v="-0.11223955456262158"/>
    <x v="87"/>
    <n v="0.39999988719936513"/>
    <n v="0.71540015801493384"/>
    <n v="0.79539970265136961"/>
    <x v="3"/>
    <n v="-6.7307769767425696E-2"/>
    <n v="1.0101011353646161E-2"/>
    <n v="1.0309810979719947E-2"/>
    <n v="-6.7308420893952947E-2"/>
  </r>
  <r>
    <x v="242"/>
    <n v="45338648"/>
    <n v="9235482"/>
    <n v="3265666"/>
    <n v="2176240"/>
    <n v="1663518"/>
    <n v="3.6690948525858115E-2"/>
    <n v="-6.7963678150357976E-2"/>
    <n v="5.2083344935833553E-2"/>
    <n v="-2.8989335768633939E-2"/>
    <x v="150"/>
    <n v="0.35359995287739177"/>
    <n v="0.66640005438400618"/>
    <n v="0.76440006616917255"/>
    <x v="4"/>
    <n v="-5.8252406488113806E-2"/>
    <n v="9.7087125560291199E-3"/>
    <n v="3.1579189073908553E-2"/>
    <n v="-1.0101184353127679E-2"/>
  </r>
  <r>
    <x v="243"/>
    <n v="42645263"/>
    <n v="9224170"/>
    <n v="3261666"/>
    <n v="2217933"/>
    <n v="1660788"/>
    <n v="3.8944255074707827E-2"/>
    <n v="0.31795601067831414"/>
    <n v="-4.0404039949458181E-2"/>
    <n v="-3.0314011898338933E-2"/>
    <x v="151"/>
    <n v="0.3535999444936509"/>
    <n v="0.68000003679101417"/>
    <n v="0.74879989611949505"/>
    <x v="5"/>
    <n v="2.9999971145111548E-2"/>
    <n v="-9.5237560118581754E-3"/>
    <n v="-9.9008655688209712E-3"/>
    <n v="-4.0000154694894152E-2"/>
  </r>
  <r>
    <x v="244"/>
    <n v="22803207"/>
    <n v="5529777"/>
    <n v="2278268"/>
    <n v="1696398"/>
    <n v="1335405"/>
    <n v="5.8562157507055915E-2"/>
    <n v="0.16093604791168792"/>
    <n v="1.9417484842767951E-2"/>
    <n v="3.9555395003414651E-2"/>
    <x v="94"/>
    <n v="0.41199997757594925"/>
    <n v="0.7445998451455228"/>
    <n v="0.78720029144104153"/>
    <x v="6"/>
    <n v="-2.4742477067185575E-8"/>
    <n v="3.0000038880412472E-2"/>
    <n v="3.0303002170148252E-2"/>
    <n v="-2.0407523538631289E-2"/>
  </r>
  <r>
    <x v="245"/>
    <n v="22586034"/>
    <n v="5702973"/>
    <n v="2167129"/>
    <n v="1502904"/>
    <n v="1170762"/>
    <n v="5.1835660922143305E-2"/>
    <n v="-0.17615558695542033"/>
    <n v="8.3333373303954517E-2"/>
    <n v="-6.048916245671776E-2"/>
    <x v="152"/>
    <n v="0.37999987024311704"/>
    <n v="0.6935000177654399"/>
    <n v="0.77899985627824531"/>
    <x v="0"/>
    <n v="5.2083233823143837E-2"/>
    <n v="-3.0612279377024709E-2"/>
    <n v="-5.9406103815011768E-2"/>
    <n v="-2.0618211210710724E-2"/>
  </r>
  <r>
    <x v="246"/>
    <n v="22368860"/>
    <n v="5592215"/>
    <n v="2259254"/>
    <n v="1566793"/>
    <n v="1310465"/>
    <n v="5.8584344486039969E-2"/>
    <n v="3.3576995484674299E-5"/>
    <n v="1.9801989677181275E-2"/>
    <n v="-9.575492033928612E-2"/>
    <x v="69"/>
    <n v="0.40399984621478252"/>
    <n v="0.69350015536101739"/>
    <n v="0.83639957543849119"/>
    <x v="1"/>
    <n v="-1.9607875564000676E-2"/>
    <n v="-1.9417843887022834E-2"/>
    <n v="-5.9405391077233194E-2"/>
    <n v="-3.0128629657788508E-7"/>
  </r>
  <r>
    <x v="247"/>
    <n v="20631473"/>
    <n v="5261025"/>
    <n v="2146498"/>
    <n v="1598282"/>
    <n v="1284380"/>
    <n v="6.22534319289757E-2"/>
    <n v="6.0863488927415998E-2"/>
    <n v="-3.061223578845329E-2"/>
    <n v="1.1079153928673646E-2"/>
    <x v="112"/>
    <n v="0.40799996198459426"/>
    <n v="0.74459980861850328"/>
    <n v="0.80360036589287742"/>
    <x v="2"/>
    <n v="4.0816261749863747E-2"/>
    <n v="4.0816502484330108E-2"/>
    <n v="-2.8571804120163025E-2"/>
    <n v="-3.9215002461799098E-2"/>
  </r>
  <r>
    <x v="248"/>
    <n v="20848646"/>
    <n v="5264283"/>
    <n v="2084656"/>
    <n v="1460927"/>
    <n v="1233898"/>
    <n v="5.9183603577901416E-2"/>
    <n v="-0.2582599046117926"/>
    <n v="-4.9504951397826846E-2"/>
    <n v="7.2248309081100803E-2"/>
    <x v="96"/>
    <n v="0.3959999870827613"/>
    <n v="0.70080003607309793"/>
    <n v="0.84459935369802874"/>
    <x v="3"/>
    <n v="4.1237169446747934E-2"/>
    <n v="-9.9997531114558447E-3"/>
    <n v="-2.0408329210253151E-2"/>
    <n v="6.1855254512489743E-2"/>
  </r>
  <r>
    <x v="249"/>
    <n v="46685340"/>
    <n v="9313725"/>
    <n v="3135000"/>
    <n v="2025210"/>
    <n v="1500680"/>
    <n v="3.2144566152886536E-2"/>
    <n v="-9.6404839148645061E-2"/>
    <n v="2.9702958941342894E-2"/>
    <n v="-0.12391018917833363"/>
    <x v="153"/>
    <n v="0.3366000177157904"/>
    <n v="0.64600000000000002"/>
    <n v="0.74099969879666805"/>
    <x v="4"/>
    <n v="-2.0618528029265004E-2"/>
    <n v="-4.8076746117372893E-2"/>
    <n v="-3.061232400838132E-2"/>
    <n v="-3.0612722850452578E-2"/>
  </r>
  <r>
    <x v="250"/>
    <n v="43094160"/>
    <n v="9230769"/>
    <n v="3169846"/>
    <n v="2133940"/>
    <n v="1697763"/>
    <n v="3.9396591092621364E-2"/>
    <n v="0.27134689476226304"/>
    <n v="1.0526303941424953E-2"/>
    <n v="1.1614961360688625E-2"/>
    <x v="129"/>
    <n v="0.34339999191833315"/>
    <n v="0.67319989677731973"/>
    <n v="0.79560015745522372"/>
    <x v="5"/>
    <n v="-9.7087040514215461E-3"/>
    <n v="-2.884602425468108E-2"/>
    <n v="-1.0000205361436421E-2"/>
    <n v="6.2500357676679164E-2"/>
  </r>
  <r>
    <x v="251"/>
    <n v="21717340"/>
    <n v="5375041"/>
    <n v="2257517"/>
    <n v="1697427"/>
    <n v="1419728"/>
    <n v="6.5373015295611708E-2"/>
    <n v="0.21265295593809852"/>
    <n v="-4.7619047619047672E-2"/>
    <n v="0.11630134678243675"/>
    <x v="154"/>
    <n v="0.41999995907007964"/>
    <n v="0.75189998569224503"/>
    <n v="0.83640003369806182"/>
    <x v="6"/>
    <n v="2.061856201434531E-2"/>
    <n v="1.9417431867834622E-2"/>
    <n v="9.8041123622520931E-3"/>
    <n v="6.249964944367048E-2"/>
  </r>
  <r>
    <x v="252"/>
    <n v="22368860"/>
    <n v="5480370"/>
    <n v="2126383"/>
    <n v="1505692"/>
    <n v="1185281"/>
    <n v="5.2987993129734817E-2"/>
    <n v="-9.552639711858002E-2"/>
    <n v="-9.6154110101844825E-3"/>
    <n v="2.2230491269751518E-2"/>
    <x v="53"/>
    <n v="0.38799989781711819"/>
    <n v="0.70810009297478393"/>
    <n v="0.7872001710841261"/>
    <x v="0"/>
    <n v="-2.9702994700507079E-2"/>
    <n v="2.105271133088249E-2"/>
    <n v="2.1052739488583772E-2"/>
    <n v="1.0526721846982889E-2"/>
  </r>
  <r>
    <x v="253"/>
    <n v="21065820"/>
    <n v="5055796"/>
    <n v="1981872"/>
    <n v="1504637"/>
    <n v="1246140"/>
    <n v="5.9154592605462311E-2"/>
    <n v="-2.9773120104641948E-2"/>
    <n v="-5.8252409823299045E-2"/>
    <n v="9.7337970480873004E-3"/>
    <x v="52"/>
    <n v="0.39199999367063071"/>
    <n v="0.75919988778286385"/>
    <n v="0.82819975847995231"/>
    <x v="1"/>
    <n v="-4.0000151904839187E-2"/>
    <n v="-2.9702616613799915E-2"/>
    <n v="9.4736435044697309E-2"/>
    <n v="-9.8037077006406514E-3"/>
  </r>
  <r>
    <x v="254"/>
    <n v="20848646"/>
    <n v="5160040"/>
    <n v="2022735"/>
    <n v="1535660"/>
    <n v="1309611"/>
    <n v="6.2815158356087003E-2"/>
    <n v="6.1360825611193048E-2"/>
    <n v="1.0526296401619062E-2"/>
    <n v="9.0232202419324725E-3"/>
    <x v="128"/>
    <n v="0.39199986821807581"/>
    <n v="0.75919979631538481"/>
    <n v="0.852800098980243"/>
    <x v="2"/>
    <n v="-2.9411629615505364E-2"/>
    <n v="-3.9215919748351813E-2"/>
    <n v="1.9607831653851271E-2"/>
    <n v="6.1224129773385538E-2"/>
  </r>
  <r>
    <x v="255"/>
    <n v="22803207"/>
    <n v="5985841"/>
    <n v="2322506"/>
    <n v="1610658"/>
    <n v="1360362"/>
    <n v="5.9656608826995257E-2"/>
    <n v="-9.3502945331449761E-2"/>
    <n v="9.3750020984576077E-2"/>
    <n v="7.9921670952536328E-3"/>
    <x v="155"/>
    <n v="0.387999948545242"/>
    <n v="0.69350003832067608"/>
    <n v="0.84460015720283266"/>
    <x v="3"/>
    <n v="3.9603837651913887E-2"/>
    <n v="-2.020211817796691E-2"/>
    <n v="-1.0416662923316999E-2"/>
    <n v="9.5134432731569518E-7"/>
  </r>
  <r>
    <x v="256"/>
    <n v="44440853"/>
    <n v="9332579"/>
    <n v="1396153"/>
    <n v="939890"/>
    <n v="696459"/>
    <n v="1.5671593882322647E-2"/>
    <n v="-0.58977843197195368"/>
    <n v="-4.8076912366922908E-2"/>
    <n v="-0.51246522327334754"/>
    <x v="132"/>
    <n v="0.14959991230719827"/>
    <n v="0.67319985703572605"/>
    <n v="0.74100054261668924"/>
    <x v="4"/>
    <n v="5.263160158092961E-2"/>
    <n v="-0.55555583947261233"/>
    <n v="4.2105041850968972E-2"/>
    <n v="1.1387589260447584E-6"/>
  </r>
  <r>
    <x v="257"/>
    <n v="46236443"/>
    <n v="9515460"/>
    <n v="3364666"/>
    <n v="2333732"/>
    <n v="1856717"/>
    <n v="4.0157003426928843E-2"/>
    <n v="0.30779769082528485"/>
    <n v="7.2916678269166812E-2"/>
    <n v="1.9301475412422109E-2"/>
    <x v="156"/>
    <n v="0.35359993105955989"/>
    <n v="0.69359989966314639"/>
    <n v="0.79559992321311956"/>
    <x v="5"/>
    <n v="-3.9215675690683183E-2"/>
    <n v="2.9702793771912761E-2"/>
    <n v="3.0303039236166951E-2"/>
    <n v="-2.9442189264372587E-7"/>
  </r>
  <r>
    <x v="258"/>
    <n v="20631473"/>
    <n v="5106289"/>
    <n v="1960815"/>
    <n v="1445709"/>
    <n v="1161771"/>
    <n v="5.631061824814932E-2"/>
    <n v="-1.9834958967535954E-2"/>
    <n v="-5.0000000000000044E-2"/>
    <n v="-0.1386259606732676"/>
    <x v="84"/>
    <n v="0.38400000470008649"/>
    <n v="0.73730005125419784"/>
    <n v="0.80359947956331457"/>
    <x v="6"/>
    <n v="9.7918468888735788E-9"/>
    <n v="-8.571418542444742E-2"/>
    <n v="-1.9417388902602029E-2"/>
    <n v="-3.9216347218116177E-2"/>
  </r>
  <r>
    <x v="259"/>
    <n v="22368860"/>
    <n v="5312604"/>
    <n v="2188793"/>
    <n v="1581840"/>
    <n v="1361964"/>
    <n v="6.0886607542807281E-2"/>
    <n v="9.2946217920939933E-2"/>
    <n v="0"/>
    <n v="0.1490642303386287"/>
    <x v="38"/>
    <n v="0.41200002861120461"/>
    <n v="0.72269967968647564"/>
    <n v="0.86099984827795484"/>
    <x v="0"/>
    <n v="-3.0612166696774024E-2"/>
    <n v="6.1856023491528855E-2"/>
    <n v="2.0617970335744085E-2"/>
    <n v="9.3749569556358603E-2"/>
  </r>
  <r>
    <x v="260"/>
    <n v="21500167"/>
    <n v="5643793"/>
    <n v="2144641"/>
    <n v="1502964"/>
    <n v="1195458"/>
    <n v="5.5602265787051797E-2"/>
    <n v="-8.7165578175504077E-2"/>
    <n v="2.0618565999329652E-2"/>
    <n v="-6.0051581152846811E-2"/>
    <x v="157"/>
    <n v="0.37999993975682667"/>
    <n v="0.70079980752023296"/>
    <n v="0.79540028902887894"/>
    <x v="1"/>
    <n v="9.3750010763725244E-2"/>
    <n v="-3.0612382927451831E-2"/>
    <n v="-7.6923194013081453E-2"/>
    <n v="-3.9603331340342773E-2"/>
  </r>
  <r>
    <x v="261"/>
    <n v="21282993"/>
    <n v="5054710"/>
    <n v="2062322"/>
    <n v="1535605"/>
    <n v="1259196"/>
    <n v="5.9164422973780051E-2"/>
    <n v="-7.4366969968287844E-2"/>
    <n v="2.0833343325988629E-2"/>
    <n v="-5.8118700610633511E-2"/>
    <x v="14"/>
    <n v="0.4080000633072916"/>
    <n v="0.74460001881374493"/>
    <n v="0.81999993487908673"/>
    <x v="2"/>
    <n v="-4.0404220782814693E-2"/>
    <n v="4.0816837928921545E-2"/>
    <n v="-1.9230481320591464E-2"/>
    <n v="-3.8461726423786646E-2"/>
  </r>
  <r>
    <x v="262"/>
    <n v="21282993"/>
    <n v="5107918"/>
    <n v="2043167"/>
    <n v="1506427"/>
    <n v="1235270"/>
    <n v="5.8040238983304654E-2"/>
    <n v="0.77364353106212991"/>
    <n v="-6.6666675437362821E-2"/>
    <n v="-2.7094564633703744E-2"/>
    <x v="63"/>
    <n v="0.39999996084510364"/>
    <n v="0.73729998575740507"/>
    <n v="0.8199999070648627"/>
    <x v="3"/>
    <n v="-8.5714215071390321E-2"/>
    <n v="3.0927870853731276E-2"/>
    <n v="6.3157815452745236E-2"/>
    <n v="-2.9126504332466219E-2"/>
  </r>
  <r>
    <x v="263"/>
    <n v="43991955"/>
    <n v="8868778"/>
    <n v="3045538"/>
    <n v="1967417"/>
    <n v="1473202"/>
    <n v="3.3487986610279082E-2"/>
    <n v="-0.20655544167474094"/>
    <n v="-1.0101021238273722E-2"/>
    <n v="1.1368590113895878"/>
    <x v="98"/>
    <n v="0.34339995882183544"/>
    <n v="0.6459998200646323"/>
    <n v="0.74880007644541036"/>
    <x v="4"/>
    <n v="-4.0000000482837916E-2"/>
    <n v="1.2954556157538075"/>
    <n v="-4.0404103902907162E-2"/>
    <n v="1.0525678970731533E-2"/>
  </r>
  <r>
    <x v="264"/>
    <n v="45787545"/>
    <n v="9423076"/>
    <n v="3364038"/>
    <n v="2401923"/>
    <n v="1892235"/>
    <n v="4.1326413110814308E-2"/>
    <n v="0.62875041639014917"/>
    <n v="-9.7087485730682488E-3"/>
    <n v="2.9120939913092947E-2"/>
    <x v="158"/>
    <n v="0.35699998599183536"/>
    <n v="0.71399996076144201"/>
    <n v="0.78780002522978465"/>
    <x v="5"/>
    <n v="-8.3975004061542791E-8"/>
    <n v="9.6155418415586613E-3"/>
    <n v="2.9411857049291834E-2"/>
    <n v="-9.8037942887603258E-3"/>
  </r>
  <r>
    <x v="265"/>
    <n v="20848646"/>
    <n v="5264283"/>
    <n v="2189941"/>
    <n v="1518724"/>
    <n v="1220447"/>
    <n v="5.8538429785799997E-2"/>
    <n v="-0.1039065643438446"/>
    <n v="1.0526296401619062E-2"/>
    <n v="3.9562903178103515E-2"/>
    <x v="96"/>
    <n v="0.41599986170956232"/>
    <n v="0.69349996187111895"/>
    <n v="0.80360025916493061"/>
    <x v="6"/>
    <n v="2.0202111298031511E-2"/>
    <n v="8.3332959942197249E-2"/>
    <n v="-5.9406057694654901E-2"/>
    <n v="9.7013703448389776E-7"/>
  </r>
  <r>
    <x v="266"/>
    <n v="21934513"/>
    <n v="5702973"/>
    <n v="2235565"/>
    <n v="1615643"/>
    <n v="1338075"/>
    <n v="6.1003177959775085E-2"/>
    <n v="0.11929904689248816"/>
    <n v="-1.9417484842768062E-2"/>
    <n v="1.9145493840471151E-3"/>
    <x v="145"/>
    <n v="0.39199992705559011"/>
    <n v="0.7227000780563303"/>
    <n v="0.82819967034796671"/>
    <x v="0"/>
    <n v="9.4736820676873945E-2"/>
    <n v="-4.8543932443480875E-2"/>
    <n v="5.5122461772860731E-7"/>
    <n v="-3.8095451463307728E-2"/>
  </r>
  <r>
    <x v="267"/>
    <n v="21282993"/>
    <n v="5586785"/>
    <n v="2279408"/>
    <n v="1747166"/>
    <n v="1404023"/>
    <n v="6.5969245960847703E-2"/>
    <n v="0.11501545430576332"/>
    <n v="-1.0101037819845726E-2"/>
    <n v="0.18644887986219594"/>
    <x v="159"/>
    <n v="0.40799994988172983"/>
    <n v="0.76649989821918674"/>
    <n v="0.80360023031583716"/>
    <x v="1"/>
    <n v="2.9809700263783157E-8"/>
    <n v="7.3684248852305734E-2"/>
    <n v="9.3750155171178351E-2"/>
    <n v="1.0309200788661599E-2"/>
  </r>
  <r>
    <x v="268"/>
    <n v="22368860"/>
    <n v="5424448"/>
    <n v="2213175"/>
    <n v="1647930"/>
    <n v="1337789"/>
    <n v="5.9805864044926743E-2"/>
    <n v="8.2993191771839392E-2"/>
    <n v="5.1020408642713067E-2"/>
    <n v="1.0841668673604143E-2"/>
    <x v="108"/>
    <n v="0.40800003981971988"/>
    <n v="0.74459995255684708"/>
    <n v="0.81179965168423418"/>
    <x v="2"/>
    <n v="2.1052697226750849E-2"/>
    <n v="-5.7567568823024828E-8"/>
    <n v="-8.8983207358062089E-8"/>
    <n v="-1.0000346153761219E-2"/>
  </r>
  <r>
    <x v="269"/>
    <n v="20848646"/>
    <n v="5055796"/>
    <n v="1961649"/>
    <n v="1474964"/>
    <n v="1197375"/>
    <n v="5.7431787176970631E-2"/>
    <n v="-0.18722958562369585"/>
    <n v="-2.0408172854259776E-2"/>
    <n v="-1.0483275344697396E-2"/>
    <x v="160"/>
    <n v="0.38800003006450418"/>
    <n v="0.75190005959272022"/>
    <n v="0.81179947442785039"/>
    <x v="3"/>
    <n v="1.0416599063289622E-2"/>
    <n v="-2.9999829888099239E-2"/>
    <n v="1.9802080723380078E-2"/>
    <n v="-1.0000528739527836E-2"/>
  </r>
  <r>
    <x v="270"/>
    <n v="43991955"/>
    <n v="9238310"/>
    <n v="3141025"/>
    <n v="2135897"/>
    <n v="1582700"/>
    <n v="3.5977032618804958E-2"/>
    <n v="-0.16358169043485615"/>
    <n v="0"/>
    <n v="7.4326534989770598E-2"/>
    <x v="161"/>
    <n v="0.33999995670203748"/>
    <n v="0.68"/>
    <n v="0.74100015122452068"/>
    <x v="4"/>
    <n v="4.1666619685372552E-2"/>
    <n v="-9.9009974592395578E-3"/>
    <n v="5.2631872145051162E-2"/>
    <n v="-1.0416565737968786E-2"/>
  </r>
  <r>
    <x v="271"/>
    <n v="42645263"/>
    <n v="8865950"/>
    <n v="2984278"/>
    <n v="1948137"/>
    <n v="1565133"/>
    <n v="3.6701215795057938E-2"/>
    <n v="0.28242602915161408"/>
    <n v="-6.8627440060392009E-2"/>
    <n v="-0.11191867301316905"/>
    <x v="162"/>
    <n v="0.33659991315087495"/>
    <n v="0.65280010776475916"/>
    <n v="0.80339986356195692"/>
    <x v="5"/>
    <n v="1.0204142968423424E-2"/>
    <n v="-5.7143063421372098E-2"/>
    <n v="-8.5714084537787061E-2"/>
    <n v="1.9801774349552881E-2"/>
  </r>
  <r>
    <x v="272"/>
    <n v="21717340"/>
    <n v="5375041"/>
    <n v="2150016"/>
    <n v="1553817"/>
    <n v="1235906"/>
    <n v="5.6908719023600493E-2"/>
    <n v="-7.6355211778114107E-2"/>
    <n v="4.1666686651977258E-2"/>
    <n v="-2.7840014980976324E-2"/>
    <x v="154"/>
    <n v="0.39999992558196301"/>
    <n v="0.72270020316127881"/>
    <n v="0.79539997309850519"/>
    <x v="6"/>
    <n v="-1.9802077319929001E-2"/>
    <n v="-3.8461397707795331E-2"/>
    <n v="4.2105613403893072E-2"/>
    <n v="-1.0204434322789835E-2"/>
  </r>
  <r>
    <x v="273"/>
    <n v="21934513"/>
    <n v="5319119"/>
    <n v="2085094"/>
    <n v="1476455"/>
    <n v="1174372"/>
    <n v="5.3539916751285978E-2"/>
    <n v="-0.16356640881239126"/>
    <n v="0"/>
    <n v="-0.12234217065560604"/>
    <x v="87"/>
    <n v="0.3919998781753144"/>
    <n v="0.70809997055288632"/>
    <n v="0.79539979206951783"/>
    <x v="0"/>
    <n v="-6.730770073784309E-2"/>
    <n v="-1.2469460408670585E-7"/>
    <n v="-2.0202166772570918E-2"/>
    <n v="-3.9603829188519346E-2"/>
  </r>
  <r>
    <x v="274"/>
    <n v="21500167"/>
    <n v="5267540"/>
    <n v="2085946"/>
    <n v="1461831"/>
    <n v="1150753"/>
    <n v="5.3522979612204875E-2"/>
    <n v="-0.13980979063215504"/>
    <n v="1.0204109920066262E-2"/>
    <n v="-0.18866770670729816"/>
    <x v="72"/>
    <n v="0.39600003037471004"/>
    <n v="0.700800020710028"/>
    <n v="0.7871997515444672"/>
    <x v="1"/>
    <n v="-6.6666718113825851E-2"/>
    <n v="-2.9411571032051054E-2"/>
    <n v="-8.5714137290558767E-2"/>
    <n v="-2.0408753199242069E-2"/>
  </r>
  <r>
    <x v="275"/>
    <n v="21282993"/>
    <n v="5480370"/>
    <n v="2126383"/>
    <n v="1567782"/>
    <n v="1311293"/>
    <n v="6.161224598438763E-2"/>
    <n v="9.5139784946236539E-2"/>
    <n v="-4.8543689754417474E-2"/>
    <n v="3.0204094001616832E-2"/>
    <x v="146"/>
    <n v="0.38799989781711819"/>
    <n v="0.73729991257454564"/>
    <n v="0.83640008623647932"/>
    <x v="2"/>
    <n v="6.1855642622671514E-2"/>
    <n v="-4.9019951104512183E-2"/>
    <n v="-9.80397588964943E-3"/>
    <n v="3.0303578599974568E-2"/>
  </r>
  <r>
    <x v="276"/>
    <n v="21065820"/>
    <n v="5213790"/>
    <n v="2064661"/>
    <n v="1431842"/>
    <n v="1127146"/>
    <n v="5.3505916218784741E-2"/>
    <n v="-0.28783344916914133"/>
    <n v="1.0416695645367069E-2"/>
    <n v="-6.835710938419326E-2"/>
    <x v="100"/>
    <n v="0.39600003068784895"/>
    <n v="0.69349980456840132"/>
    <n v="0.78719998435581584"/>
    <x v="3"/>
    <n v="2.0618600837373213E-2"/>
    <n v="2.0618556709943503E-2"/>
    <n v="-7.7670235929961806E-2"/>
    <n v="-3.0302421776476351E-2"/>
  </r>
  <r>
    <x v="277"/>
    <n v="46236443"/>
    <n v="9612556"/>
    <n v="3235586"/>
    <n v="2178196"/>
    <n v="1648023"/>
    <n v="3.5643377670726097E-2"/>
    <n v="5.2960355445831109E-2"/>
    <n v="5.1020419528979843E-2"/>
    <n v="-9.2741097247820425E-3"/>
    <x v="163"/>
    <n v="0.33659996363090111"/>
    <n v="0.67319984695198953"/>
    <n v="0.75659995702866045"/>
    <x v="4"/>
    <n v="-9.9999925249004695E-3"/>
    <n v="-9.9999808944563062E-3"/>
    <n v="-1.0000225070603719E-2"/>
    <n v="2.1052365209859536E-2"/>
  </r>
  <r>
    <x v="278"/>
    <n v="43543058"/>
    <n v="9144042"/>
    <n v="3140064"/>
    <n v="2135243"/>
    <n v="1698799"/>
    <n v="3.9014232762430233E-2"/>
    <n v="0.37453738391107416"/>
    <n v="2.1052631332113103E-2"/>
    <n v="6.3022897668794764E-2"/>
    <x v="114"/>
    <n v="0.34339999750657313"/>
    <n v="0.67999983439827982"/>
    <n v="0.79559984507618098"/>
    <x v="5"/>
    <n v="1.0101010462650883E-2"/>
    <n v="2.02022760256928E-2"/>
    <n v="4.1666241028444073E-2"/>
    <n v="-9.7087625223057916E-3"/>
  </r>
  <r>
    <x v="279"/>
    <n v="21500167"/>
    <n v="5643793"/>
    <n v="2234942"/>
    <n v="1631507"/>
    <n v="1377971"/>
    <n v="6.4091176594116686E-2"/>
    <n v="0.17336840456005431"/>
    <n v="-9.9999815815380311E-3"/>
    <n v="0.12621014308084444"/>
    <x v="157"/>
    <n v="0.39599999503879751"/>
    <n v="0.72999970469032305"/>
    <n v="0.84460011510830169"/>
    <x v="6"/>
    <n v="6.0606031477791422E-2"/>
    <n v="-9.9998282183326737E-3"/>
    <n v="1.0100317527398373E-2"/>
    <n v="6.1855850733984585E-2"/>
  </r>
  <r>
    <x v="280"/>
    <n v="22368860"/>
    <n v="5536293"/>
    <n v="2303097"/>
    <n v="1630823"/>
    <n v="1270411"/>
    <n v="5.6793730212447123E-2"/>
    <n v="0.10398234894890557"/>
    <n v="1.9801989677181275E-2"/>
    <n v="6.077359956079853E-2"/>
    <x v="28"/>
    <n v="0.41599983960386488"/>
    <n v="0.70810000620903069"/>
    <n v="0.77899992825708242"/>
    <x v="0"/>
    <n v="2.0618661584254294E-2"/>
    <n v="6.122441042651805E-2"/>
    <n v="5.0354675762420698E-8"/>
    <n v="-2.0618390872048531E-2"/>
  </r>
  <r>
    <x v="281"/>
    <n v="20631473"/>
    <n v="5415761"/>
    <n v="2166304"/>
    <n v="1660472"/>
    <n v="1402435"/>
    <n v="6.7975514884468013E-2"/>
    <n v="6.9505442338211321E-2"/>
    <n v="-4.0404058256849784E-2"/>
    <n v="0.27002486365627365"/>
    <x v="135"/>
    <n v="0.39999992614149699"/>
    <n v="0.76649999261414836"/>
    <n v="0.84460021006075381"/>
    <x v="1"/>
    <n v="7.1428626475593893E-2"/>
    <n v="1.0100746111059822E-2"/>
    <n v="9.3749957138350659E-2"/>
    <n v="7.2917272145561984E-2"/>
  </r>
  <r>
    <x v="282"/>
    <n v="21282993"/>
    <n v="5267540"/>
    <n v="2022735"/>
    <n v="1402767"/>
    <n v="1127263"/>
    <n v="5.2965435829443727E-2"/>
    <n v="1.0380199193371631E-4"/>
    <n v="0"/>
    <n v="-0.14034239487284683"/>
    <x v="26"/>
    <n v="0.38399993165690244"/>
    <n v="0.69350013719048709"/>
    <n v="0.80359959993355989"/>
    <x v="2"/>
    <n v="-3.8834969171789524E-2"/>
    <n v="-1.030919384958473E-2"/>
    <n v="-5.940564299148765E-2"/>
    <n v="-3.9216263655005856E-2"/>
  </r>
  <r>
    <x v="283"/>
    <n v="21282993"/>
    <n v="5267540"/>
    <n v="2043805"/>
    <n v="1536737"/>
    <n v="1234922"/>
    <n v="5.8023887899601341E-2"/>
    <n v="-0.25066458417145876"/>
    <n v="1.0309259264533743E-2"/>
    <n v="8.443873126744883E-2"/>
    <x v="26"/>
    <n v="0.38799990128219247"/>
    <n v="0.75190001003031115"/>
    <n v="0.80360009552708112"/>
    <x v="3"/>
    <n v="-5.9394103302246037E-8"/>
    <n v="-2.0202345418408929E-2"/>
    <n v="8.4210846314881183E-2"/>
    <n v="2.0833474971021282E-2"/>
  </r>
  <r>
    <x v="284"/>
    <n v="45338648"/>
    <n v="9045060"/>
    <n v="2983060"/>
    <n v="2028481"/>
    <n v="1645504"/>
    <n v="3.6293627458851445E-2"/>
    <n v="-3.1372163510809736E-2"/>
    <n v="-1.9417475518175187E-2"/>
    <n v="1.824321460587619E-2"/>
    <x v="137"/>
    <n v="0.3297999128806221"/>
    <n v="0.68000006704524885"/>
    <n v="0.81120010490608485"/>
    <x v="4"/>
    <n v="-4.0404019801325131E-2"/>
    <n v="-2.0202173158092251E-2"/>
    <n v="1.0101339333406401E-2"/>
    <n v="7.216514800219076E-2"/>
  </r>
  <r>
    <x v="285"/>
    <n v="43543058"/>
    <n v="9509803"/>
    <n v="3104000"/>
    <n v="2089612"/>
    <n v="1678794"/>
    <n v="3.8554802467020116E-2"/>
    <n v="0.21830865816479439"/>
    <n v="0"/>
    <n v="-1.1775966432756246E-2"/>
    <x v="164"/>
    <n v="0.32640003163051851"/>
    <n v="0.67319974226804125"/>
    <n v="0.80339986562098609"/>
    <x v="5"/>
    <n v="3.9999925634637279E-2"/>
    <n v="-4.9504851483667345E-2"/>
    <n v="-1.0000137920997965E-2"/>
    <n v="9.8039493007420209E-3"/>
  </r>
  <r>
    <x v="286"/>
    <n v="20848646"/>
    <n v="5107918"/>
    <n v="1981872"/>
    <n v="1403363"/>
    <n v="1104728"/>
    <n v="5.2987997398008482E-2"/>
    <n v="-0.13041684935032838"/>
    <n v="-3.0303066948270674E-2"/>
    <n v="-0.17324037076778254"/>
    <x v="0"/>
    <n v="0.38799996397749531"/>
    <n v="0.70809971582423081"/>
    <n v="0.78720046060783988"/>
    <x v="6"/>
    <n v="-6.6666577501603985E-2"/>
    <n v="-2.020209889274982E-2"/>
    <n v="-2.999999688408439E-2"/>
    <n v="-6.796074671751795E-2"/>
  </r>
  <r>
    <x v="287"/>
    <n v="21934513"/>
    <n v="5209447"/>
    <n v="2000427"/>
    <n v="1416502"/>
    <n v="1126686"/>
    <n v="5.1365899940427215E-2"/>
    <n v="-0.19662159030543302"/>
    <n v="-1.9417484842768062E-2"/>
    <n v="-9.557094157605317E-2"/>
    <x v="35"/>
    <n v="0.38399987561059745"/>
    <n v="0.70809982068828303"/>
    <n v="0.79540021828419583"/>
    <x v="0"/>
    <n v="-4.0404036470283677E-2"/>
    <n v="-7.69230200274581E-2"/>
    <n v="-2.6199794667114418E-7"/>
    <n v="2.1053005824797744E-2"/>
  </r>
  <r>
    <x v="288"/>
    <n v="20631473"/>
    <n v="5364183"/>
    <n v="2252956"/>
    <n v="1644658"/>
    <n v="1308161"/>
    <n v="6.3406088358305773E-2"/>
    <n v="0.16047541700561441"/>
    <n v="0"/>
    <n v="-6.7221653766484812E-2"/>
    <x v="33"/>
    <n v="0.41999983967735627"/>
    <n v="0.73000005326335715"/>
    <n v="0.79540001629518109"/>
    <x v="1"/>
    <n v="-9.5236846677686504E-3"/>
    <n v="4.9999793071922927E-2"/>
    <n v="-4.7618968953030416E-2"/>
    <n v="-5.8252642113401421E-2"/>
  </r>
  <r>
    <x v="289"/>
    <n v="22151687"/>
    <n v="5648680"/>
    <n v="2146498"/>
    <n v="1504266"/>
    <n v="1196493"/>
    <n v="5.4013628849125576E-2"/>
    <n v="-3.1118564573309082E-2"/>
    <n v="4.0816345708519552E-2"/>
    <n v="1.9790133004043975E-2"/>
    <x v="165"/>
    <n v="0.37999992918699588"/>
    <n v="0.70080009392042297"/>
    <n v="0.79539988273350593"/>
    <x v="2"/>
    <n v="3.0303146678507309E-2"/>
    <n v="-1.0416674952641647E-2"/>
    <n v="1.0526251313387691E-2"/>
    <n v="-1.0203734796199404E-2"/>
  </r>
  <r>
    <x v="290"/>
    <n v="20848646"/>
    <n v="5316404"/>
    <n v="2190358"/>
    <n v="1566982"/>
    <n v="1323473"/>
    <n v="6.3480045658600562E-2"/>
    <n v="-0.19570356559449265"/>
    <n v="-2.0408172854259776E-2"/>
    <n v="9.4032957054515309E-2"/>
    <x v="29"/>
    <n v="0.41199991573251393"/>
    <n v="0.7153999483189506"/>
    <n v="0.84460000178687433"/>
    <x v="3"/>
    <n v="3.0303038950185268E-2"/>
    <n v="6.1855723083976466E-2"/>
    <n v="-4.8543770746710235E-2"/>
    <n v="5.1020285447952007E-2"/>
  </r>
  <r>
    <x v="291"/>
    <n v="46236443"/>
    <n v="9418363"/>
    <n v="3202243"/>
    <n v="2221076"/>
    <n v="1697790"/>
    <n v="3.671973642090072E-2"/>
    <n v="1.1315265601378188E-2"/>
    <n v="1.9801979979641171E-2"/>
    <n v="1.1740599986385547E-2"/>
    <x v="166"/>
    <n v="0.33999995540626327"/>
    <n v="0.69360007969413939"/>
    <n v="0.76439977740518561"/>
    <x v="4"/>
    <n v="2.1052615132040486E-2"/>
    <n v="3.0927972165151196E-2"/>
    <n v="2.0000016629388995E-2"/>
    <n v="-5.7692703955354419E-2"/>
  </r>
  <r>
    <x v="292"/>
    <n v="43094160"/>
    <n v="9140271"/>
    <n v="3169846"/>
    <n v="2069275"/>
    <n v="1694736"/>
    <n v="3.9326349556413211E-2"/>
    <n v="0.53407535610575629"/>
    <n v="-1.0309289715021874E-2"/>
    <n v="2.0011698673675582E-2"/>
    <x v="85"/>
    <n v="0.34680000188178228"/>
    <n v="0.65279985210637992"/>
    <n v="0.81899989126626471"/>
    <x v="5"/>
    <n v="-2.8846100986529732E-2"/>
    <n v="6.249990280134643E-2"/>
    <n v="-3.03028787458135E-2"/>
    <n v="1.9417510896918788E-2"/>
  </r>
  <r>
    <x v="293"/>
    <n v="22803207"/>
    <n v="5700801"/>
    <n v="2371533"/>
    <n v="1748531"/>
    <n v="1462471"/>
    <n v="6.4134443896422116E-2"/>
    <n v="0.29802890956309036"/>
    <n v="9.3750020984576077E-2"/>
    <n v="0.21035794983323086"/>
    <x v="77"/>
    <n v="0.4159999621105876"/>
    <n v="0.73729988155340875"/>
    <n v="0.83639981218519999"/>
    <x v="6"/>
    <n v="2.0408082957817264E-2"/>
    <n v="7.2164950341893075E-2"/>
    <n v="4.1237363999205634E-2"/>
    <n v="6.2499139722772323E-2"/>
  </r>
  <r>
    <x v="294"/>
    <n v="21717340"/>
    <n v="5429335"/>
    <n v="2106582"/>
    <n v="1568560"/>
    <n v="1350531"/>
    <n v="6.2186759520272743E-2"/>
    <n v="3.2388979643942939E-2"/>
    <n v="-9.9009720434640736E-3"/>
    <n v="0.21066231862763574"/>
    <x v="69"/>
    <n v="0.38800000368369236"/>
    <n v="0.74459954561464969"/>
    <n v="0.86100053552302747"/>
    <x v="0"/>
    <n v="5.2631546112283933E-2"/>
    <n v="1.0417003564739069E-2"/>
    <n v="5.1546016338329892E-2"/>
    <n v="8.2474603012231862E-2"/>
  </r>
  <r>
    <x v="295"/>
    <n v="21717340"/>
    <n v="5320748"/>
    <n v="2085733"/>
    <n v="1568262"/>
    <n v="1324554"/>
    <n v="6.0990618556416208E-2"/>
    <n v="0.10703029604017744"/>
    <n v="5.2631578947368363E-2"/>
    <n v="-3.8095234455086113E-2"/>
    <x v="7"/>
    <n v="0.39199995940420407"/>
    <n v="0.75189969185892924"/>
    <n v="0.84459994567234298"/>
    <x v="1"/>
    <n v="-5.7692364335817814E-2"/>
    <n v="-6.6666407050682941E-2"/>
    <n v="2.9999502736572481E-2"/>
    <n v="6.1855580046786596E-2"/>
  </r>
  <r>
    <x v="296"/>
    <n v="21065820"/>
    <n v="5319119"/>
    <n v="2234030"/>
    <n v="1663458"/>
    <n v="1309474"/>
    <n v="6.2161074195070498E-2"/>
    <n v="-1.0577473057629461E-2"/>
    <n v="-4.9019607400555998E-2"/>
    <n v="0.15084054746076969"/>
    <x v="93"/>
    <n v="0.42000000376002117"/>
    <n v="0.74459966965528668"/>
    <n v="0.7871999172807489"/>
    <x v="2"/>
    <n v="-9.8039915255448973E-3"/>
    <n v="0.10526337375537098"/>
    <n v="6.2499386222738096E-2"/>
    <n v="-1.0309236436616853E-2"/>
  </r>
  <r>
    <x v="297"/>
    <n v="21500167"/>
    <n v="5321291"/>
    <n v="2107231"/>
    <n v="1507513"/>
    <n v="1186714"/>
    <n v="5.5195571271609192E-2"/>
    <n v="-0.30102427273102095"/>
    <n v="3.1250038971355698E-2"/>
    <n v="-0.13050517372885584"/>
    <x v="127"/>
    <n v="0.39599995564986018"/>
    <n v="0.71539997276046152"/>
    <n v="0.78719984504279561"/>
    <x v="3"/>
    <n v="-2.9411692080629992E-2"/>
    <n v="-3.8834862512548529E-2"/>
    <n v="3.4164820750248737E-8"/>
    <n v="-6.7961350488562999E-2"/>
  </r>
  <r>
    <x v="298"/>
    <n v="43991955"/>
    <n v="9330693"/>
    <n v="3204160"/>
    <n v="2069887"/>
    <n v="1582222"/>
    <n v="3.5966166995760933E-2"/>
    <n v="-6.6390281436164655E-2"/>
    <n v="-4.8543699609418511E-2"/>
    <n v="-2.0522190478220792E-2"/>
    <x v="167"/>
    <n v="0.34340000255072156"/>
    <n v="0.64599988764606009"/>
    <n v="0.76440018223217021"/>
    <x v="4"/>
    <n v="4.1237088797290378E-2"/>
    <n v="1.0000139971770405E-2"/>
    <n v="-6.8627719981044111E-2"/>
    <n v="5.2960112828515093E-7"/>
  </r>
  <r>
    <x v="299"/>
    <n v="43094160"/>
    <n v="9321266"/>
    <n v="3137538"/>
    <n v="2154861"/>
    <n v="1613560"/>
    <n v="3.7442660444013759E-2"/>
    <n v="0.10331076650408799"/>
    <n v="0"/>
    <n v="-4.7898905788276158E-2"/>
    <x v="97"/>
    <n v="0.33659998545261982"/>
    <n v="0.68679996863782999"/>
    <n v="0.74880003861037903"/>
    <x v="5"/>
    <n v="1.9801929286341613E-2"/>
    <n v="-2.9411811919884179E-2"/>
    <n v="5.2083523643184693E-2"/>
    <n v="-8.5714117186693306E-2"/>
  </r>
  <r>
    <x v="300"/>
    <n v="21065820"/>
    <n v="5424448"/>
    <n v="2104686"/>
    <n v="1490328"/>
    <n v="1222069"/>
    <n v="5.8011935922741197E-2"/>
    <n v="-9.5119623318531743E-2"/>
    <n v="-7.6190467419780084E-2"/>
    <n v="-9.5463647951307462E-2"/>
    <x v="76"/>
    <n v="0.3880000324456977"/>
    <n v="0.70809992559460178"/>
    <n v="0.82000002683972928"/>
    <x v="6"/>
    <n v="3.0000012084575367E-2"/>
    <n v="-6.7307529363299645E-2"/>
    <n v="-3.9603907025301477E-2"/>
    <n v="-1.9607590899170857E-2"/>
  </r>
  <r>
    <x v="301"/>
    <n v="22151687"/>
    <n v="5261025"/>
    <n v="2020233"/>
    <n v="1430527"/>
    <n v="1173032"/>
    <n v="5.2954522154452614E-2"/>
    <n v="-0.11439473211360196"/>
    <n v="2.0000009209230951E-2"/>
    <n v="-0.14845985603752898"/>
    <x v="119"/>
    <n v="0.38399988595378276"/>
    <n v="0.70810000628640357"/>
    <n v="0.81999990213396878"/>
    <x v="0"/>
    <n v="-5.0000119629714845E-2"/>
    <n v="-1.0309581680237767E-2"/>
    <n v="-4.9019019073019421E-2"/>
    <n v="-4.7619753644116192E-2"/>
  </r>
  <r>
    <x v="302"/>
    <n v="21500167"/>
    <n v="5643793"/>
    <n v="2325243"/>
    <n v="1629530"/>
    <n v="1376301"/>
    <n v="6.4013502778838882E-2"/>
    <n v="5.1033468400288884E-2"/>
    <n v="-9.9999815815380311E-3"/>
    <n v="4.9563101571539425E-2"/>
    <x v="157"/>
    <n v="0.41200005032076831"/>
    <n v="0.70079987338957694"/>
    <n v="0.84459997668039255"/>
    <x v="1"/>
    <n v="7.1428472846377877E-2"/>
    <n v="5.1020645377010121E-2"/>
    <n v="-6.7960951470824149E-2"/>
    <n v="3.6713298179336107E-8"/>
  </r>
  <r>
    <x v="303"/>
    <n v="20631473"/>
    <n v="5003132"/>
    <n v="1921202"/>
    <n v="1332354"/>
    <n v="1070679"/>
    <n v="5.1895422105828315E-2"/>
    <n v="-9.7778403220995069E-2"/>
    <n v="-2.0618565999329763E-2"/>
    <n v="-0.16514598922513912"/>
    <x v="168"/>
    <n v="0.38399986248613871"/>
    <n v="0.6935002149695868"/>
    <n v="0.80359949382821683"/>
    <x v="2"/>
    <n v="-3.9603899962223021E-2"/>
    <n v="-8.5714621313318307E-2"/>
    <n v="-6.8626749068202542E-2"/>
    <n v="2.0832797600027098E-2"/>
  </r>
  <r>
    <x v="304"/>
    <n v="21065820"/>
    <n v="5055796"/>
    <n v="2103211"/>
    <n v="1581404"/>
    <n v="1270816"/>
    <n v="6.0325968796847214E-2"/>
    <n v="-0.19681561753028332"/>
    <n v="-2.0202029128424948E-2"/>
    <n v="9.2949441541099409E-2"/>
    <x v="52"/>
    <n v="0.41599997310018044"/>
    <n v="0.75189983315986841"/>
    <n v="0.80359983913029187"/>
    <x v="3"/>
    <n v="-3.0303123150914435E-2"/>
    <n v="5.050510022784982E-2"/>
    <n v="5.1020214969491162E-2"/>
    <n v="2.0833329923489297E-2"/>
  </r>
  <r>
    <x v="305"/>
    <n v="42645263"/>
    <n v="9134615"/>
    <n v="2981538"/>
    <n v="1926073"/>
    <n v="1457267"/>
    <n v="3.4171837561419192E-2"/>
    <n v="-9.6862217704950515E-2"/>
    <n v="-3.0612233532244737E-2"/>
    <n v="-4.9889370600798899E-2"/>
    <x v="133"/>
    <n v="0.32639996321684056"/>
    <n v="0.64599981620224189"/>
    <n v="0.75660008732794659"/>
    <x v="4"/>
    <n v="9.901024054021379E-3"/>
    <n v="-4.9505064669794319E-2"/>
    <n v="-1.1059416504810571E-7"/>
    <n v="-1.0204203355166808E-2"/>
  </r>
  <r>
    <x v="306"/>
    <n v="45787545"/>
    <n v="9711538"/>
    <n v="3268903"/>
    <n v="2156168"/>
    <n v="1648175"/>
    <n v="3.5996142619133656E-2"/>
    <n v="0.34867589309605274"/>
    <n v="6.25E-2"/>
    <n v="-3.8632880455784169E-2"/>
    <x v="169"/>
    <n v="0.33659992886811541"/>
    <n v="0.65959987188362579"/>
    <n v="0.76440008385246416"/>
    <x v="5"/>
    <n v="-1.9417420463751389E-2"/>
    <n v="-1.6810608094441903E-7"/>
    <n v="-3.9604103081355313E-2"/>
    <n v="2.0833392678552221E-2"/>
  </r>
  <r>
    <x v="307"/>
    <n v="21282993"/>
    <n v="5107918"/>
    <n v="1941009"/>
    <n v="1360259"/>
    <n v="1070795"/>
    <n v="5.0312237569217828E-2"/>
    <n v="-8.7156190112460674E-2"/>
    <n v="1.0309259264533743E-2"/>
    <n v="-0.13272610594787992"/>
    <x v="63"/>
    <n v="0.38000003132391708"/>
    <n v="0.70079994477099283"/>
    <n v="0.78719934953563986"/>
    <x v="6"/>
    <n v="-6.796111175454167E-2"/>
    <n v="-2.0618557868033793E-2"/>
    <n v="-1.030925235231317E-2"/>
    <n v="-4.0000824671314827E-2"/>
  </r>
  <r>
    <x v="308"/>
    <n v="20848646"/>
    <n v="5420648"/>
    <n v="2168259"/>
    <n v="1567000"/>
    <n v="1259241"/>
    <n v="6.0399174123825596E-2"/>
    <n v="-8.5054068841045716E-2"/>
    <n v="-5.8823555966640351E-2"/>
    <n v="0.14058576428391034"/>
    <x v="103"/>
    <n v="0.39999996310404218"/>
    <n v="0.7226996405872177"/>
    <n v="0.80359987236758135"/>
    <x v="0"/>
    <n v="9.4736988039403114E-2"/>
    <n v="4.1666879953670577E-2"/>
    <n v="2.0618040066658461E-2"/>
    <n v="-2.0000038687453481E-2"/>
  </r>
  <r>
    <x v="309"/>
    <n v="21500167"/>
    <n v="5106289"/>
    <n v="2022090"/>
    <n v="1461364"/>
    <n v="1162369"/>
    <n v="5.4063254485418648E-2"/>
    <n v="8.5637245150040231E-2"/>
    <n v="0"/>
    <n v="-0.15543983474545175"/>
    <x v="64"/>
    <n v="0.39599991304839971"/>
    <n v="0.72269978091974141"/>
    <n v="0.79540005091134036"/>
    <x v="1"/>
    <n v="-9.5238078363256706E-2"/>
    <n v="-3.8835279898416175E-2"/>
    <n v="3.1249873696809649E-2"/>
    <n v="-5.8252340903947375E-2"/>
  </r>
  <r>
    <x v="310"/>
    <n v="20848646"/>
    <n v="5264283"/>
    <n v="2000427"/>
    <n v="1489518"/>
    <n v="1209191"/>
    <n v="5.7998538610133245E-2"/>
    <n v="-4.8492464684108505E-2"/>
    <n v="1.0526296401619062E-2"/>
    <n v="0.11760414033937483"/>
    <x v="96"/>
    <n v="0.37999989742192813"/>
    <n v="0.74460002789404467"/>
    <n v="0.81180019308259455"/>
    <x v="2"/>
    <n v="4.1237132799597287E-2"/>
    <n v="-1.0416579418319305E-2"/>
    <n v="7.368391793029061E-2"/>
    <n v="1.0204958212841841E-2"/>
  </r>
  <r>
    <x v="311"/>
    <n v="21065820"/>
    <n v="5108461"/>
    <n v="2084252"/>
    <n v="1445428"/>
    <n v="1232661"/>
    <n v="5.8514740940537803E-2"/>
    <n v="-0.15412824142727444"/>
    <n v="0"/>
    <n v="-3.0024016065268277E-2"/>
    <x v="99"/>
    <n v="0.40799998277367683"/>
    <n v="0.69349963440121443"/>
    <n v="0.85280000110693854"/>
    <x v="3"/>
    <n v="1.041675732169578E-2"/>
    <n v="-1.9230747220690514E-2"/>
    <n v="-7.7670184488838667E-2"/>
    <n v="6.1224703616036491E-2"/>
  </r>
  <r>
    <x v="312"/>
    <n v="45787545"/>
    <n v="9711538"/>
    <n v="3367961"/>
    <n v="2290213"/>
    <n v="1839957"/>
    <n v="4.0184661571176179E-2"/>
    <n v="0.11636021660321272"/>
    <n v="7.3684197937763818E-2"/>
    <n v="0.17595846284092165"/>
    <x v="169"/>
    <n v="0.34679996103603777"/>
    <n v="0.67999985748053493"/>
    <n v="0.80339994576923635"/>
    <x v="4"/>
    <n v="-9.8039153253003386E-3"/>
    <n v="6.2500000361962904E-2"/>
    <n v="5.2631657820237931E-2"/>
    <n v="6.1855475865157272E-2"/>
  </r>
  <r>
    <x v="313"/>
    <n v="47134238"/>
    <n v="10096153"/>
    <n v="3261057"/>
    <n v="2173168"/>
    <n v="1627268"/>
    <n v="3.4524118115582987E-2"/>
    <n v="0.51968210535163117"/>
    <n v="2.9411775625882486E-2"/>
    <n v="-4.0893951308222043E-2"/>
    <x v="170"/>
    <n v="0.32299995849904412"/>
    <n v="0.66639988200144917"/>
    <n v="0.74879990870471125"/>
    <x v="5"/>
    <n v="9.9009427419523011E-3"/>
    <n v="-4.0403960912302916E-2"/>
    <n v="1.030929569225747E-2"/>
    <n v="-2.0408390157586442E-2"/>
  </r>
  <r>
    <x v="314"/>
    <n v="21500167"/>
    <n v="5482542"/>
    <n v="2083366"/>
    <n v="1566483"/>
    <n v="1245980"/>
    <n v="5.79521079999053E-2"/>
    <n v="-1.0530946816375897E-2"/>
    <n v="1.0204109920066262E-2"/>
    <n v="0.15184914843385378"/>
    <x v="42"/>
    <n v="0.38000000729588573"/>
    <n v="0.75190005020721273"/>
    <n v="0.79539963089289833"/>
    <x v="6"/>
    <n v="6.2499953192104218E-2"/>
    <n v="-6.3231656244333578E-8"/>
    <n v="7.2916822864360187E-2"/>
    <n v="1.0417032689490568E-2"/>
  </r>
  <r>
    <x v="315"/>
    <n v="20631473"/>
    <n v="4899974"/>
    <n v="2018789"/>
    <n v="1547402"/>
    <n v="1230803"/>
    <n v="5.9656574205826214E-2"/>
    <n v="5.887459145933871E-2"/>
    <n v="-1.041664768062156E-2"/>
    <n v="-1.2294868742359966E-2"/>
    <x v="22"/>
    <n v="0.41199994122417793"/>
    <n v="0.76650011467270729"/>
    <n v="0.79539964404854069"/>
    <x v="0"/>
    <n v="-8.6538624407224485E-2"/>
    <n v="2.9999948067531479E-2"/>
    <n v="6.0606746739074291E-2"/>
    <n v="-1.0204367373629619E-2"/>
  </r>
  <r>
    <x v="316"/>
    <n v="21500167"/>
    <n v="5643793"/>
    <n v="2302667"/>
    <n v="1748185"/>
    <n v="1361836"/>
    <n v="6.3340717306986496E-2"/>
    <n v="0.12623729419090957"/>
    <n v="0"/>
    <n v="0.17160385385363841"/>
    <x v="157"/>
    <n v="0.40799990361092264"/>
    <n v="0.75920009276200162"/>
    <n v="0.77899993421748848"/>
    <x v="1"/>
    <n v="0.10526313728032233"/>
    <n v="3.0303013124793887E-2"/>
    <n v="5.050549731149534E-2"/>
    <n v="-2.0618702092187746E-2"/>
  </r>
  <r>
    <x v="317"/>
    <n v="20848646"/>
    <n v="5160040"/>
    <n v="2125936"/>
    <n v="1629530"/>
    <n v="1349577"/>
    <n v="6.4732117375871798E-2"/>
    <n v="9.4848461985898691E-2"/>
    <n v="0"/>
    <n v="0.11609911089315084"/>
    <x v="128"/>
    <n v="0.4119999069774653"/>
    <n v="0.76650002634133863"/>
    <n v="0.82820015587316587"/>
    <x v="2"/>
    <n v="-1.9801936939940368E-2"/>
    <n v="8.4210574193935628E-2"/>
    <n v="2.9411761518776558E-2"/>
    <n v="2.0201969561373101E-2"/>
  </r>
  <r>
    <x v="318"/>
    <n v="21717340"/>
    <n v="5212161"/>
    <n v="2126561"/>
    <n v="1567914"/>
    <n v="1324260"/>
    <n v="6.0977080986898025E-2"/>
    <n v="-0.28027665863930518"/>
    <n v="3.0927825263863395E-2"/>
    <n v="4.2080679274687949E-2"/>
    <x v="171"/>
    <n v="0.40799986800100763"/>
    <n v="0.73730027024853739"/>
    <n v="0.84459989514731038"/>
    <x v="3"/>
    <n v="-1.0309324471696191E-2"/>
    <n v="-2.8130557361283337E-7"/>
    <n v="6.3158844899956712E-2"/>
    <n v="-9.6155088519985776E-3"/>
  </r>
  <r>
    <x v="319"/>
    <n v="47134238"/>
    <n v="9403280"/>
    <n v="3037259"/>
    <n v="2003376"/>
    <n v="1547007"/>
    <n v="3.2821300728358017E-2"/>
    <n v="-4.9322545518009298E-2"/>
    <n v="2.9411775625882486E-2"/>
    <n v="-0.18323809520645018"/>
    <x v="107"/>
    <n v="0.32299995320781683"/>
    <n v="0.65959998801551001"/>
    <n v="0.77220002635551188"/>
    <x v="4"/>
    <n v="-5.9405960184384599E-2"/>
    <n v="-6.8627481263608847E-2"/>
    <n v="-2.9999814324385921E-2"/>
    <n v="-3.8834853771182787E-2"/>
  </r>
  <r>
    <x v="320"/>
    <n v="43991955"/>
    <n v="9330693"/>
    <n v="1268974"/>
    <n v="906047"/>
    <n v="699650"/>
    <n v="1.5904044273549561E-2"/>
    <n v="-0.43847413281112058"/>
    <n v="-6.6666676567466721E-2"/>
    <n v="-0.53933524904808428"/>
    <x v="167"/>
    <n v="0.13599997342105244"/>
    <n v="0.71399965641534024"/>
    <n v="0.77220055913214214"/>
    <x v="5"/>
    <n v="-9.8039146714037351E-3"/>
    <n v="-0.57894739660948003"/>
    <n v="7.1428245561705461E-2"/>
    <n v="3.125087243654967E-2"/>
  </r>
  <r>
    <x v="321"/>
    <n v="22803207"/>
    <n v="5985841"/>
    <n v="2298563"/>
    <n v="1761848"/>
    <n v="1459163"/>
    <n v="6.3989376581986918E-2"/>
    <n v="0.18553740931733187"/>
    <n v="6.0606040874008116E-2"/>
    <n v="0.10417685896933171"/>
    <x v="155"/>
    <n v="0.38400000935541057"/>
    <n v="0.76649976528813868"/>
    <n v="0.8282002760737589"/>
    <x v="6"/>
    <n v="2.9411730517910906E-2"/>
    <n v="1.0526321007173767E-2"/>
    <n v="1.941709549946502E-2"/>
    <n v="4.1237943678750888E-2"/>
  </r>
  <r>
    <x v="322"/>
    <n v="21282993"/>
    <n v="5373955"/>
    <n v="2149582"/>
    <n v="1537811"/>
    <n v="1197954"/>
    <n v="5.6286914157233428E-2"/>
    <n v="-0.12033901292079219"/>
    <n v="3.1578937674493712E-2"/>
    <n v="-5.6484303590193408E-2"/>
    <x v="123"/>
    <n v="0.4"/>
    <n v="0.71540001730569014"/>
    <n v="0.778999499938549"/>
    <x v="0"/>
    <n v="6.3157931536669931E-2"/>
    <n v="-2.9126075087589576E-2"/>
    <n v="-6.666678372101309E-2"/>
    <n v="-2.061874710744882E-2"/>
  </r>
  <r>
    <x v="323"/>
    <n v="22368860"/>
    <n v="5648137"/>
    <n v="2281847"/>
    <n v="1649091"/>
    <n v="1338732"/>
    <n v="5.9848020864719971E-2"/>
    <n v="-8.0358512333864596E-3"/>
    <n v="4.0404011745583279E-2"/>
    <n v="-5.5141409677109565E-2"/>
    <x v="16"/>
    <n v="0.40399993838676362"/>
    <n v="0.72270007585959972"/>
    <n v="0.81179995524807302"/>
    <x v="1"/>
    <n v="-3.8095120900919155E-2"/>
    <n v="-9.8038386498577879E-3"/>
    <n v="-4.8076939466133783E-2"/>
    <n v="4.2105293710367864E-2"/>
  </r>
  <r>
    <x v="324"/>
    <n v="21282993"/>
    <n v="5054710"/>
    <n v="2102759"/>
    <n v="1550364"/>
    <n v="1220447"/>
    <n v="5.7343767392114449E-2"/>
    <n v="-7.8393215833748697E-2"/>
    <n v="2.0833343325988629E-2"/>
    <n v="-0.11413731364380297"/>
    <x v="14"/>
    <n v="0.41599992877929692"/>
    <n v="0.73729989979831256"/>
    <n v="0.78720029618850795"/>
    <x v="2"/>
    <n v="-4.0404220782814693E-2"/>
    <n v="9.7087929732235789E-3"/>
    <n v="-3.8095401878072033E-2"/>
    <n v="-4.9504771755846888E-2"/>
  </r>
  <r>
    <x v="325"/>
    <n v="22803207"/>
    <n v="5529777"/>
    <n v="2300387"/>
    <n v="1763247"/>
    <n v="1518155"/>
    <n v="6.6576381120427491E-2"/>
    <n v="-1.8650206495510413E-2"/>
    <n v="5.0000000000000044E-2"/>
    <n v="9.1826306587758255E-2"/>
    <x v="94"/>
    <n v="0.41599995804532441"/>
    <n v="0.76650015845159969"/>
    <n v="0.86099962172060973"/>
    <x v="3"/>
    <n v="1.0416655531992447E-2"/>
    <n v="1.9608070177848713E-2"/>
    <n v="3.9603794249552182E-2"/>
    <n v="1.9417154403552184E-2"/>
  </r>
  <r>
    <x v="326"/>
    <n v="45787545"/>
    <n v="9519230"/>
    <n v="3268903"/>
    <n v="2133940"/>
    <n v="1631184"/>
    <n v="3.5625059172751015E-2"/>
    <n v="1.3314285714285714"/>
    <n v="-2.8571438876342947E-2"/>
    <n v="8.5424964342455612E-2"/>
    <x v="172"/>
    <n v="0.34339993886060111"/>
    <n v="0.65280003719902369"/>
    <n v="0.76440012371481858"/>
    <x v="4"/>
    <n v="4.2105250177721931E-2"/>
    <n v="6.3157859467735111E-2"/>
    <n v="-1.0309203972160175E-2"/>
    <n v="-1.0100883675834393E-2"/>
  </r>
  <r>
    <x v="327"/>
    <n v="46236443"/>
    <n v="9709653"/>
    <n v="3301282"/>
    <n v="2177525"/>
    <n v="1647515"/>
    <n v="3.5632390666384087E-2"/>
    <n v="0.12908222042362638"/>
    <n v="5.1020419528979843E-2"/>
    <n v="1.2404609829743283"/>
    <x v="173"/>
    <n v="0.33999999794019414"/>
    <n v="0.65959981607145346"/>
    <n v="0.75659980941665428"/>
    <x v="5"/>
    <n v="-9.9009236016756041E-3"/>
    <n v="1.5000004734380563"/>
    <n v="-7.61902892460804E-2"/>
    <n v="-2.02029764560403E-2"/>
  </r>
  <r>
    <x v="328"/>
    <n v="22151687"/>
    <n v="5593301"/>
    <n v="2237320"/>
    <n v="1698573"/>
    <n v="1364973"/>
    <n v="6.1619370118402267E-2"/>
    <n v="0.13942021146054029"/>
    <n v="-2.8571419800732412E-2"/>
    <n v="-3.7037498881522302E-2"/>
    <x v="174"/>
    <n v="0.39999992848587979"/>
    <n v="0.75919984624461412"/>
    <n v="0.80359984528189254"/>
    <x v="6"/>
    <n v="-3.8095097922600685E-2"/>
    <n v="4.1666455053808393E-2"/>
    <n v="-9.5237068217240983E-3"/>
    <n v="-2.9703480550005823E-2"/>
  </r>
  <r>
    <x v="329"/>
    <n v="21065820"/>
    <n v="5424448"/>
    <n v="2191477"/>
    <n v="1519789"/>
    <n v="1258689"/>
    <n v="5.97502969264904E-2"/>
    <n v="-5.9790159643603014E-2"/>
    <n v="-1.0204062934193514E-2"/>
    <n v="6.1530869494502038E-2"/>
    <x v="76"/>
    <n v="0.40400000147480442"/>
    <n v="0.69349986333418057"/>
    <n v="0.82819983563507826"/>
    <x v="0"/>
    <n v="1.9801997002018235E-2"/>
    <n v="1.0000003687010928E-2"/>
    <n v="-3.0612459381800128E-2"/>
    <n v="6.315836621257187E-2"/>
  </r>
  <r>
    <x v="330"/>
    <n v="22803207"/>
    <n v="5985841"/>
    <n v="2442223"/>
    <n v="1729338"/>
    <n v="1347154"/>
    <n v="5.9077392052793276E-2"/>
    <n v="0.10382015769631936"/>
    <n v="1.9417484842767951E-2"/>
    <n v="-1.2876429342059903E-2"/>
    <x v="155"/>
    <n v="0.40799997861620446"/>
    <n v="0.70809995647408119"/>
    <n v="0.77899982536670098"/>
    <x v="1"/>
    <n v="3.9603842550630208E-2"/>
    <n v="9.9010911868295803E-3"/>
    <n v="-2.0202183275202734E-2"/>
    <n v="-4.0404202623229857E-2"/>
  </r>
  <r>
    <x v="331"/>
    <n v="22803207"/>
    <n v="5472769"/>
    <n v="2123434"/>
    <n v="1519105"/>
    <n v="1295492"/>
    <n v="5.6811833528503247E-2"/>
    <n v="-0.14666684231847205"/>
    <n v="7.1428581496972621E-2"/>
    <n v="-9.2762280506242245E-3"/>
    <x v="175"/>
    <n v="0.38799993202709632"/>
    <n v="0.71540014900392479"/>
    <n v="0.8527995102379361"/>
    <x v="2"/>
    <n v="1.0526357661139629E-2"/>
    <n v="-6.7307696023802932E-2"/>
    <n v="-2.9702636336148225E-2"/>
    <n v="8.3332303566256982E-2"/>
  </r>
  <r>
    <x v="332"/>
    <n v="21717340"/>
    <n v="5537921"/>
    <n v="2170865"/>
    <n v="1584731"/>
    <n v="1364454"/>
    <n v="6.2827860133883806E-2"/>
    <n v="-0.16351925962981495"/>
    <n v="-4.7619047619047672E-2"/>
    <n v="-5.6304066449077927E-2"/>
    <x v="176"/>
    <n v="0.39199999422165827"/>
    <n v="0.72999979270935778"/>
    <n v="0.86100038429234993"/>
    <x v="3"/>
    <n v="5.1546391472929276E-2"/>
    <n v="-5.7692226548376913E-2"/>
    <n v="-4.7619514933925133E-2"/>
    <n v="8.8568185274695566E-7"/>
  </r>
  <r>
    <x v="333"/>
    <n v="47134238"/>
    <n v="10195135"/>
    <n v="3327692"/>
    <n v="2308087"/>
    <n v="1728295"/>
    <n v="3.6667506961712205E-2"/>
    <n v="4.9031420047768837E-2"/>
    <n v="2.9411775625882486E-2"/>
    <n v="2.9261643718434538E-2"/>
    <x v="177"/>
    <n v="0.32639999372249606"/>
    <n v="0.69359994855293094"/>
    <n v="0.74879976361376321"/>
    <x v="4"/>
    <n v="4.0404037250012292E-2"/>
    <n v="-4.9504799548045209E-2"/>
    <n v="6.2499860644873673E-2"/>
    <n v="-2.0408631052073911E-2"/>
  </r>
  <r>
    <x v="334"/>
    <n v="46685340"/>
    <n v="10196078"/>
    <n v="3501333"/>
    <n v="2452333"/>
    <n v="1989333"/>
    <n v="4.2611513592918031E-2"/>
    <n v="0.45741564118850708"/>
    <n v="9.708726945106827E-3"/>
    <n v="0.19586457141979285"/>
    <x v="113"/>
    <n v="0.34339998183615306"/>
    <n v="0.7003998191545906"/>
    <n v="0.81120019181734293"/>
    <x v="5"/>
    <n v="3.9999977101296658E-2"/>
    <n v="9.9999526957554874E-3"/>
    <n v="6.1855692025719611E-2"/>
    <n v="7.2165472051580526E-2"/>
  </r>
  <r>
    <x v="335"/>
    <n v="21500167"/>
    <n v="5643793"/>
    <n v="2212367"/>
    <n v="1582727"/>
    <n v="1310814"/>
    <n v="6.0967619460816282E-2"/>
    <n v="4.1412135960511298E-2"/>
    <n v="-2.9411755411675844E-2"/>
    <n v="-1.0577041867413484E-2"/>
    <x v="157"/>
    <n v="0.39200002551475577"/>
    <n v="0.71539984098479137"/>
    <n v="0.82819968320499993"/>
    <x v="6"/>
    <n v="3.9603800085355578E-2"/>
    <n v="-1.9999761003473338E-2"/>
    <n v="-5.7692326304437103E-2"/>
    <n v="3.0612049103217576E-2"/>
  </r>
  <r>
    <x v="336"/>
    <n v="20848646"/>
    <n v="5420648"/>
    <n v="2254989"/>
    <n v="1580296"/>
    <n v="1282884"/>
    <n v="6.1533204602351635E-2"/>
    <n v="-4.7707982903216761E-2"/>
    <n v="-1.030930673479602E-2"/>
    <n v="2.9839310724341761E-2"/>
    <x v="103"/>
    <n v="0.41599989521547975"/>
    <n v="0.7007998708641151"/>
    <n v="0.81179981471825535"/>
    <x v="0"/>
    <n v="9.7088663061508651E-3"/>
    <n v="2.9702707170469411E-2"/>
    <n v="1.0526328721735867E-2"/>
    <n v="-1.9802009383697916E-2"/>
  </r>
  <r>
    <x v="337"/>
    <n v="22368860"/>
    <n v="5759981"/>
    <n v="2280952"/>
    <n v="1581840"/>
    <n v="1336022"/>
    <n v="5.9726870300945152E-2"/>
    <n v="3.1285411256881446E-2"/>
    <n v="-1.9047627818315149E-2"/>
    <n v="1.0993685157453914E-2"/>
    <x v="115"/>
    <n v="0.3959999173608385"/>
    <n v="0.69349990705635189"/>
    <n v="0.84459995954078793"/>
    <x v="1"/>
    <n v="-1.9047558436294687E-2"/>
    <n v="-2.9411916383098924E-2"/>
    <n v="-2.0618627757624686E-2"/>
    <n v="8.4210717432711579E-2"/>
  </r>
  <r>
    <x v="338"/>
    <n v="22586034"/>
    <n v="5815903"/>
    <n v="2419415"/>
    <n v="1783835"/>
    <n v="1418862"/>
    <n v="6.2820325162000548E-2"/>
    <n v="3.9875290775650996E-2"/>
    <n v="-9.5237919824172623E-3"/>
    <n v="0.10576126944543618"/>
    <x v="178"/>
    <n v="0.41599988858136044"/>
    <n v="0.73730013247003923"/>
    <n v="0.79539979874820266"/>
    <x v="2"/>
    <n v="7.2916660695965474E-2"/>
    <n v="7.2164849122470232E-2"/>
    <n v="3.0612215410643184E-2"/>
    <n v="-6.7307392652838915E-2"/>
  </r>
  <r>
    <x v="339"/>
    <n v="21065820"/>
    <n v="5108461"/>
    <n v="2125119"/>
    <n v="1582364"/>
    <n v="1336464"/>
    <n v="6.3442296573311643E-2"/>
    <n v="-0.22671534662774584"/>
    <n v="-2.9999990790768982E-2"/>
    <n v="9.7796811497079528E-3"/>
    <x v="99"/>
    <n v="0.41599984809515039"/>
    <n v="0.74460018474259559"/>
    <n v="0.8445995990808689"/>
    <x v="3"/>
    <n v="-4.9019552793320598E-2"/>
    <n v="6.1224117926699018E-2"/>
    <n v="2.0000542711182456E-2"/>
    <n v="-1.9048522521811329E-2"/>
  </r>
  <r>
    <x v="340"/>
    <n v="43991955"/>
    <n v="9145927"/>
    <n v="3140711"/>
    <n v="2157040"/>
    <n v="1665666"/>
    <n v="3.7862968354100197E-2"/>
    <n v="-0.16270126720865741"/>
    <n v="-6.6666676567466721E-2"/>
    <n v="3.2602745358070839E-2"/>
    <x v="36"/>
    <n v="0.34339996372155607"/>
    <n v="0.68679989976791878"/>
    <n v="0.77219986648369987"/>
    <x v="4"/>
    <n v="-3.883493411808725E-2"/>
    <n v="5.2083242420382314E-2"/>
    <n v="-9.8039926317745607E-3"/>
    <n v="3.1250147244980431E-2"/>
  </r>
  <r>
    <x v="341"/>
    <n v="43991955"/>
    <n v="9238310"/>
    <n v="3078205"/>
    <n v="2093179"/>
    <n v="1632680"/>
    <n v="3.711314943834617E-2"/>
    <n v="0.24554666031946559"/>
    <n v="-5.7692307692307709E-2"/>
    <n v="-0.12903470660769212"/>
    <x v="161"/>
    <n v="0.33320001169044988"/>
    <n v="0.67999987005413864"/>
    <n v="0.78000018154204676"/>
    <x v="5"/>
    <n v="-3.8461571564425978E-2"/>
    <n v="-2.9702884930756679E-2"/>
    <n v="-2.9126148440579924E-2"/>
    <n v="-3.8461542033660479E-2"/>
  </r>
  <r>
    <x v="342"/>
    <n v="22586034"/>
    <n v="5533578"/>
    <n v="2257699"/>
    <n v="1582196"/>
    <n v="1245504"/>
    <n v="5.5144874040302959E-2"/>
    <n v="-2.9137474627479953E-2"/>
    <n v="5.0505049565428894E-2"/>
    <n v="-9.5505540022857272E-2"/>
    <x v="179"/>
    <n v="0.40799985109092163"/>
    <n v="0.70080023953591686"/>
    <n v="0.78719956313882733"/>
    <x v="6"/>
    <n v="-6.6666583826624271E-2"/>
    <n v="4.0815878915200665E-2"/>
    <n v="-2.0407610698902734E-2"/>
    <n v="-4.95051144037012E-2"/>
  </r>
  <r>
    <x v="343"/>
    <n v="21500167"/>
    <n v="5213790"/>
    <n v="2106371"/>
    <n v="1522274"/>
    <n v="1235782"/>
    <n v="5.7477786102777713E-2"/>
    <n v="-7.5028704617139508E-2"/>
    <n v="3.1250038971355698E-2"/>
    <n v="-6.5906180667517744E-2"/>
    <x v="41"/>
    <n v="0.40399996931215104"/>
    <n v="0.72269984727286884"/>
    <n v="0.81179997819052285"/>
    <x v="0"/>
    <n v="-6.7307788187726647E-2"/>
    <n v="-2.8845982995050923E-2"/>
    <n v="3.124997209510072E-2"/>
    <n v="2.0137017098242893E-7"/>
  </r>
  <r>
    <x v="344"/>
    <n v="22586034"/>
    <n v="5477113"/>
    <n v="2212753"/>
    <n v="1566850"/>
    <n v="1246273"/>
    <n v="5.5178921629180228E-2"/>
    <n v="-0.12163903184382974"/>
    <n v="9.7087647738864913E-3"/>
    <n v="-7.6145772394388356E-2"/>
    <x v="111"/>
    <n v="0.40399988095918415"/>
    <n v="0.70809981954605872"/>
    <n v="0.79540032549382522"/>
    <x v="1"/>
    <n v="-5.8252395736066442E-2"/>
    <n v="2.0201932494485986E-2"/>
    <n v="2.1052508213992516E-2"/>
    <n v="-5.825199668931158E-2"/>
  </r>
  <r>
    <x v="345"/>
    <n v="21934513"/>
    <n v="5648137"/>
    <n v="2259254"/>
    <n v="1682241"/>
    <n v="1379437"/>
    <n v="6.2888882009826244E-2"/>
    <n v="3.2154251816734369E-2"/>
    <n v="-2.8846188755405233E-2"/>
    <n v="1.0913163478365462E-3"/>
    <x v="46"/>
    <n v="0.39999985836037616"/>
    <n v="0.74460020874146948"/>
    <n v="0.81999963144400834"/>
    <x v="2"/>
    <n v="1.1255413934208036E-7"/>
    <n v="-3.8461621409437097E-2"/>
    <n v="9.9010917670314669E-3"/>
    <n v="3.0927632537147698E-2"/>
  </r>
  <r>
    <x v="346"/>
    <n v="22803207"/>
    <n v="5928833"/>
    <n v="2276672"/>
    <n v="1661970"/>
    <n v="1308303"/>
    <n v="5.7373640470833771E-2"/>
    <n v="-0.21454661378691764"/>
    <n v="8.2474216527056665E-2"/>
    <n v="-9.5656311802413296E-2"/>
    <x v="180"/>
    <n v="0.38400002158940894"/>
    <n v="0.72999975402693051"/>
    <n v="0.78720012996624489"/>
    <x v="3"/>
    <n v="7.2164873623618453E-2"/>
    <n v="-7.6922687958343228E-2"/>
    <n v="-1.9608416724624322E-2"/>
    <n v="-6.7960568744158345E-2"/>
  </r>
  <r>
    <x v="347"/>
    <n v="45787545"/>
    <n v="9230769"/>
    <n v="3232615"/>
    <n v="2220160"/>
    <n v="1783676"/>
    <n v="3.8955484510034333E-2"/>
    <n v="9.2483524021853558E-2"/>
    <n v="4.081632653061229E-2"/>
    <n v="2.8854477169268922E-2"/>
    <x v="118"/>
    <n v="0.35019996708833251"/>
    <n v="0.68680000556824738"/>
    <n v="0.80339975497261462"/>
    <x v="4"/>
    <n v="-3.0302990738551805E-2"/>
    <n v="1.9801992094239607E-2"/>
    <n v="1.5404825859377524E-7"/>
    <n v="4.0403902983028317E-2"/>
  </r>
  <r>
    <x v="348"/>
    <n v="43094160"/>
    <n v="8687782"/>
    <n v="2806153"/>
    <n v="1812775"/>
    <n v="1385685"/>
    <n v="3.2154820978062923E-2"/>
    <n v="0.11254961846770462"/>
    <n v="-2.0408163265306145E-2"/>
    <n v="-0.13360031512605031"/>
    <x v="81"/>
    <n v="0.3229999325489521"/>
    <n v="0.64600005773028057"/>
    <n v="0.76439988415550741"/>
    <x v="5"/>
    <n v="-4.0000015334695105E-2"/>
    <n v="-3.0612481343409659E-2"/>
    <n v="-4.9999733560465498E-2"/>
    <n v="-2.0000376609782045E-2"/>
  </r>
  <r>
    <x v="349"/>
    <n v="21282993"/>
    <n v="5427163"/>
    <n v="2214282"/>
    <n v="1584097"/>
    <n v="1324939"/>
    <n v="6.2253415203397382E-2"/>
    <n v="7.2146219964362546E-2"/>
    <n v="-5.7692333235662363E-2"/>
    <n v="0.12890665337088447"/>
    <x v="68"/>
    <n v="0.40799990713380085"/>
    <n v="0.71539984518683708"/>
    <n v="0.83640016993908828"/>
    <x v="6"/>
    <n v="4.0816347368145545E-2"/>
    <n v="1.3736004822462178E-7"/>
    <n v="2.0832763499893048E-2"/>
    <n v="6.2500805518846736E-2"/>
  </r>
  <r>
    <x v="350"/>
    <n v="21065820"/>
    <n v="5108461"/>
    <n v="2022950"/>
    <n v="1402916"/>
    <n v="1104375"/>
    <n v="5.2424970876994104E-2"/>
    <n v="-0.11385787865098573"/>
    <n v="-2.0202029128424948E-2"/>
    <n v="-8.7909009173535724E-2"/>
    <x v="99"/>
    <n v="0.39599989116095824"/>
    <n v="0.69350008650732842"/>
    <n v="0.7871996612769403"/>
    <x v="0"/>
    <n v="2.6906243233426608E-8"/>
    <n v="-1.9802175145740009E-2"/>
    <n v="-4.040371791377384E-2"/>
    <n v="-3.030342150096621E-2"/>
  </r>
  <r>
    <x v="351"/>
    <n v="22368860"/>
    <n v="5424448"/>
    <n v="2104686"/>
    <n v="1597877"/>
    <n v="1284054"/>
    <n v="5.7403640596793933E-2"/>
    <n v="-6.9146325638648198E-2"/>
    <n v="-9.6154110101844825E-3"/>
    <n v="4.0318275564798389E-2"/>
    <x v="108"/>
    <n v="0.3880000324456977"/>
    <n v="0.75919970960038696"/>
    <n v="0.8036000267855411"/>
    <x v="1"/>
    <n v="-5.6661204617114436E-8"/>
    <n v="-3.9603597098838983E-2"/>
    <n v="7.216481157569965E-2"/>
    <n v="1.0308898587167548E-2"/>
  </r>
  <r>
    <x v="352"/>
    <n v="21065820"/>
    <n v="5213790"/>
    <n v="2064661"/>
    <n v="1507202"/>
    <n v="1211187"/>
    <n v="5.7495364528890876E-2"/>
    <n v="-7.4230510822034357E-2"/>
    <n v="-3.9603933764109533E-2"/>
    <n v="-8.5762654837664987E-2"/>
    <x v="100"/>
    <n v="0.39600003068784895"/>
    <n v="0.7299997432992632"/>
    <n v="0.80359965021277835"/>
    <x v="2"/>
    <n v="-3.8835017822104634E-2"/>
    <n v="-9.999572722157346E-3"/>
    <n v="-1.9608462730468679E-2"/>
    <n v="-1.9999986100420308E-2"/>
  </r>
  <r>
    <x v="353"/>
    <n v="22151687"/>
    <n v="5261025"/>
    <n v="2062322"/>
    <n v="1430220"/>
    <n v="1231419"/>
    <n v="5.5590303348002343E-2"/>
    <n v="-0.30961732960470401"/>
    <n v="-2.8571419800732412E-2"/>
    <n v="-3.1082865026457518E-2"/>
    <x v="119"/>
    <n v="0.39200003801540573"/>
    <n v="0.69349985113866797"/>
    <n v="0.8609997063388849"/>
    <x v="3"/>
    <n v="-8.653845022878659E-2"/>
    <n v="2.0833374938063809E-2"/>
    <n v="-4.9999883817654078E-2"/>
    <n v="9.3749446377510814E-2"/>
  </r>
  <r>
    <x v="354"/>
    <n v="46236443"/>
    <n v="9321266"/>
    <n v="3042461"/>
    <n v="1965430"/>
    <n v="1502374"/>
    <n v="3.2493286734881402E-2"/>
    <n v="8.4210336404016761E-2"/>
    <n v="9.8039324886276535E-3"/>
    <n v="-0.16588672574431385"/>
    <x v="181"/>
    <n v="0.32639997614058003"/>
    <n v="0.64600006376416985"/>
    <n v="0.7643996479141969"/>
    <x v="4"/>
    <n v="-8.969747689047125E-8"/>
    <n v="-6.7961145586713623E-2"/>
    <n v="-5.9405855377534955E-2"/>
    <n v="-4.8543837382359012E-2"/>
  </r>
  <r>
    <x v="355"/>
    <n v="43094160"/>
    <n v="9140271"/>
    <n v="3263076"/>
    <n v="2107947"/>
    <n v="1677083"/>
    <n v="3.8916711684367444E-2"/>
    <n v="0.26578129257271477"/>
    <n v="0"/>
    <n v="0.21029166080314066"/>
    <x v="85"/>
    <n v="0.35699991827375799"/>
    <n v="0.64599997057990677"/>
    <n v="0.79560017400817007"/>
    <x v="5"/>
    <n v="5.2083374099396229E-2"/>
    <n v="0.10526313568085044"/>
    <n v="-1.3490768735469061E-7"/>
    <n v="4.0816711906140668E-2"/>
  </r>
  <r>
    <x v="356"/>
    <n v="21500167"/>
    <n v="5106289"/>
    <n v="1940390"/>
    <n v="1430649"/>
    <n v="1196595"/>
    <n v="5.5655149097213988E-2"/>
    <n v="8.3504244482173196E-2"/>
    <n v="1.0204109920066262E-2"/>
    <n v="-0.10599042774802347"/>
    <x v="64"/>
    <n v="0.38000003525064874"/>
    <n v="0.73729971809790817"/>
    <n v="0.83640012330068381"/>
    <x v="6"/>
    <n v="-6.8627534921663846E-2"/>
    <n v="-6.8627152588958129E-2"/>
    <n v="3.0612073875067258E-2"/>
    <n v="-5.5760874029253671E-8"/>
  </r>
  <r>
    <x v="357"/>
    <n v="21282993"/>
    <n v="5320748"/>
    <n v="2107016"/>
    <n v="1568884"/>
    <n v="1312214"/>
    <n v="6.1655519973154153E-2"/>
    <n v="2.1930541861946651E-2"/>
    <n v="1.0309259264533743E-2"/>
    <n v="0.17607161132846216"/>
    <x v="182"/>
    <n v="0.39599996090775208"/>
    <n v="0.74459994608488977"/>
    <n v="0.83639963184021249"/>
    <x v="0"/>
    <n v="3.0927857245267365E-2"/>
    <n v="1.7612831570978926E-7"/>
    <n v="7.3683998851269639E-2"/>
    <n v="6.2499989498805641E-2"/>
  </r>
  <r>
    <x v="358"/>
    <n v="20631473"/>
    <n v="5261025"/>
    <n v="2167542"/>
    <n v="1582306"/>
    <n v="1258566"/>
    <n v="6.1002236728322792E-2"/>
    <n v="3.9117824084967889E-2"/>
    <n v="-7.7669894666066996E-2"/>
    <n v="6.2689336322857558E-2"/>
    <x v="112"/>
    <n v="0.41199994297689141"/>
    <n v="0.73000015685970565"/>
    <n v="0.79539987840531479"/>
    <x v="1"/>
    <n v="5.1546375448807247E-2"/>
    <n v="6.1855434340853055E-2"/>
    <n v="-3.8460964053912527E-2"/>
    <n v="-1.0204265936908374E-2"/>
  </r>
  <r>
    <x v="359"/>
    <n v="20631473"/>
    <n v="5209447"/>
    <n v="2146292"/>
    <n v="1645132"/>
    <n v="1295048"/>
    <n v="6.2770506012828076E-2"/>
    <n v="5.167128329187709E-2"/>
    <n v="-2.0618565999329763E-2"/>
    <n v="9.1748987542926042E-2"/>
    <x v="92"/>
    <n v="0.41199996851873144"/>
    <n v="0.76649961887758045"/>
    <n v="0.78720005446371477"/>
    <x v="2"/>
    <n v="2.0202121474216073E-2"/>
    <n v="4.0403880280238225E-2"/>
    <n v="4.9999847141527276E-2"/>
    <n v="-2.0407669098314374E-2"/>
  </r>
  <r>
    <x v="360"/>
    <n v="22368860"/>
    <n v="5648137"/>
    <n v="2349625"/>
    <n v="1629465"/>
    <n v="1309438"/>
    <n v="5.8538432445819771E-2"/>
    <n v="-0.12842075275530596"/>
    <n v="9.80390342279569E-3"/>
    <n v="5.3033153630440921E-2"/>
    <x v="16"/>
    <n v="0.41600000141639626"/>
    <n v="0.69350002659998933"/>
    <n v="0.80359995458632127"/>
    <x v="3"/>
    <n v="6.3158000381352997E-2"/>
    <n v="6.1224390493674674E-2"/>
    <n v="2.5300844841424919E-7"/>
    <n v="-6.6666401080015425E-2"/>
  </r>
  <r>
    <x v="361"/>
    <n v="45338648"/>
    <n v="9521116"/>
    <n v="3269551"/>
    <n v="2201061"/>
    <n v="1768333"/>
    <n v="3.9002773086661079E-2"/>
    <n v="5.440994870259841E-2"/>
    <n v="-1.9417475518175187E-2"/>
    <n v="0.2003332689885069"/>
    <x v="147"/>
    <n v="0.34339997538103728"/>
    <n v="0.6731997757490249"/>
    <n v="0.80340026923379226"/>
    <x v="4"/>
    <n v="4.1666759474071613E-2"/>
    <n v="5.2083334813527671E-2"/>
    <n v="4.2104813158013288E-2"/>
    <n v="5.1021244483845152E-2"/>
  </r>
  <r>
    <x v="362"/>
    <n v="43543058"/>
    <n v="8778280"/>
    <n v="3133846"/>
    <n v="2109705"/>
    <n v="1596202"/>
    <n v="3.6658013316382146E-2"/>
    <n v="0.33395342618011936"/>
    <n v="1.0416678269166812E-2"/>
    <n v="-5.8039291353914724E-2"/>
    <x v="5"/>
    <n v="0.35700000455670133"/>
    <n v="0.67319995941089639"/>
    <n v="0.75659961937806475"/>
    <x v="5"/>
    <n v="-4.9504968913895664E-2"/>
    <n v="2.4168897216902963E-7"/>
    <n v="4.2105247785959588E-2"/>
    <n v="-4.9020294243556584E-2"/>
  </r>
  <r>
    <x v="363"/>
    <n v="22151687"/>
    <n v="5316404"/>
    <n v="2041499"/>
    <n v="1415779"/>
    <n v="1172548"/>
    <n v="5.2932672802753128E-2"/>
    <n v="-0.10643538325303648"/>
    <n v="3.0303020437004058E-2"/>
    <n v="-4.8916880802986507E-2"/>
    <x v="183"/>
    <n v="0.38399997441879885"/>
    <n v="0.69349972740618537"/>
    <n v="0.82819988147867707"/>
    <x v="6"/>
    <n v="1.0526279629363922E-2"/>
    <n v="1.0526154729200821E-2"/>
    <n v="-5.940595068274046E-2"/>
    <n v="-9.8042092457448771E-3"/>
  </r>
  <r>
    <x v="364"/>
    <n v="21934513"/>
    <n v="5319119"/>
    <n v="2106371"/>
    <n v="1491521"/>
    <n v="1284200"/>
    <n v="5.854700307228157E-2"/>
    <n v="2.0367624741173707E-2"/>
    <n v="3.061223578845329E-2"/>
    <n v="-5.0417495501231424E-2"/>
    <x v="87"/>
    <n v="0.39599997668786879"/>
    <n v="0.70809985515372176"/>
    <n v="0.86100028092128778"/>
    <x v="0"/>
    <n v="-3.0000027824012232E-2"/>
    <n v="3.9848783606188931E-8"/>
    <n v="-4.9019733513392949E-2"/>
    <n v="2.941255369392004E-2"/>
  </r>
  <r>
    <x v="365"/>
    <n v="21717340"/>
    <n v="5375041"/>
    <n v="2042515"/>
    <n v="1520857"/>
    <n v="1284516"/>
    <n v="5.914702260958294E-2"/>
    <n v="-8.1325170958914672E-3"/>
    <n v="5.2631578947368363E-2"/>
    <n v="-3.0412231062971751E-2"/>
    <x v="154"/>
    <n v="0.37999989209384638"/>
    <n v="0.74460016205511348"/>
    <n v="0.84460011690776982"/>
    <x v="1"/>
    <n v="-2.9411768619232892E-2"/>
    <n v="-7.7670037165126216E-2"/>
    <n v="2.0000002819470231E-2"/>
    <n v="6.1855979411382211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d v="2019-01-01T00:00:00"/>
    <n v="385075"/>
    <n v="0.17"/>
    <n v="37"/>
    <n v="22"/>
    <n v="26"/>
    <n v="364"/>
    <n v="32"/>
    <n v="0.95"/>
    <x v="0"/>
  </r>
  <r>
    <d v="2019-01-02T00:00:00"/>
    <n v="388232"/>
    <n v="0.19"/>
    <n v="31"/>
    <n v="17"/>
    <n v="28"/>
    <n v="360"/>
    <n v="35"/>
    <n v="0.95"/>
    <x v="1"/>
  </r>
  <r>
    <d v="2019-01-03T00:00:00"/>
    <n v="399964"/>
    <n v="0.18"/>
    <n v="30"/>
    <n v="22"/>
    <n v="29"/>
    <n v="370"/>
    <n v="31"/>
    <n v="0.94"/>
    <x v="2"/>
  </r>
  <r>
    <d v="2019-01-04T00:00:00"/>
    <n v="408471"/>
    <n v="0.17"/>
    <n v="30"/>
    <n v="19"/>
    <n v="26"/>
    <n v="386"/>
    <n v="40"/>
    <n v="0.94"/>
    <x v="3"/>
  </r>
  <r>
    <d v="2019-01-05T00:00:00"/>
    <n v="384771"/>
    <n v="0.19"/>
    <n v="31"/>
    <n v="22"/>
    <n v="27"/>
    <n v="390"/>
    <n v="33"/>
    <n v="0.92"/>
    <x v="4"/>
  </r>
  <r>
    <d v="2019-01-06T00:00:00"/>
    <n v="390787"/>
    <n v="0.19"/>
    <n v="33"/>
    <n v="18"/>
    <n v="26"/>
    <n v="360"/>
    <n v="36"/>
    <n v="0.93"/>
    <x v="5"/>
  </r>
  <r>
    <d v="2019-01-07T00:00:00"/>
    <n v="388351"/>
    <n v="0.18"/>
    <n v="36"/>
    <n v="19"/>
    <n v="30"/>
    <n v="381"/>
    <n v="34"/>
    <n v="0.93"/>
    <x v="6"/>
  </r>
  <r>
    <d v="2019-01-08T00:00:00"/>
    <n v="387624"/>
    <n v="0.17"/>
    <n v="39"/>
    <n v="22"/>
    <n v="25"/>
    <n v="359"/>
    <n v="37"/>
    <n v="0.95"/>
    <x v="0"/>
  </r>
  <r>
    <d v="2019-01-09T00:00:00"/>
    <n v="399127"/>
    <n v="0.18"/>
    <n v="40"/>
    <n v="22"/>
    <n v="30"/>
    <n v="359"/>
    <n v="38"/>
    <n v="0.93"/>
    <x v="1"/>
  </r>
  <r>
    <d v="2019-01-10T00:00:00"/>
    <n v="400812"/>
    <n v="0.19"/>
    <n v="32"/>
    <n v="22"/>
    <n v="27"/>
    <n v="399"/>
    <n v="34"/>
    <n v="0.92"/>
    <x v="2"/>
  </r>
  <r>
    <d v="2019-01-11T00:00:00"/>
    <n v="382806"/>
    <n v="0.19"/>
    <n v="36"/>
    <n v="17"/>
    <n v="26"/>
    <n v="392"/>
    <n v="38"/>
    <n v="0.91"/>
    <x v="3"/>
  </r>
  <r>
    <d v="2019-01-12T00:00:00"/>
    <n v="406488"/>
    <n v="0.18"/>
    <n v="37"/>
    <n v="21"/>
    <n v="30"/>
    <n v="363"/>
    <n v="33"/>
    <n v="0.95"/>
    <x v="4"/>
  </r>
  <r>
    <d v="2019-01-13T00:00:00"/>
    <n v="402450"/>
    <n v="0.17"/>
    <n v="34"/>
    <n v="20"/>
    <n v="28"/>
    <n v="390"/>
    <n v="37"/>
    <n v="0.92"/>
    <x v="5"/>
  </r>
  <r>
    <d v="2019-01-14T00:00:00"/>
    <n v="392554"/>
    <n v="0.19"/>
    <n v="36"/>
    <n v="21"/>
    <n v="27"/>
    <n v="395"/>
    <n v="31"/>
    <n v="0.94"/>
    <x v="6"/>
  </r>
  <r>
    <d v="2019-01-15T00:00:00"/>
    <n v="407211"/>
    <n v="0.17"/>
    <n v="36"/>
    <n v="19"/>
    <n v="29"/>
    <n v="362"/>
    <n v="32"/>
    <n v="0.91"/>
    <x v="0"/>
  </r>
  <r>
    <d v="2019-01-16T00:00:00"/>
    <n v="404264"/>
    <n v="0.18"/>
    <n v="30"/>
    <n v="18"/>
    <n v="25"/>
    <n v="382"/>
    <n v="31"/>
    <n v="0.91"/>
    <x v="1"/>
  </r>
  <r>
    <d v="2019-01-17T00:00:00"/>
    <n v="404417"/>
    <n v="0.17"/>
    <n v="36"/>
    <n v="19"/>
    <n v="26"/>
    <n v="365"/>
    <n v="31"/>
    <n v="0.95"/>
    <x v="2"/>
  </r>
  <r>
    <d v="2019-01-18T00:00:00"/>
    <n v="404715"/>
    <n v="0.18"/>
    <n v="31"/>
    <n v="20"/>
    <n v="25"/>
    <n v="374"/>
    <n v="33"/>
    <n v="0.91"/>
    <x v="3"/>
  </r>
  <r>
    <d v="2019-01-19T00:00:00"/>
    <n v="409719"/>
    <n v="0.17"/>
    <n v="37"/>
    <n v="19"/>
    <n v="27"/>
    <n v="384"/>
    <n v="39"/>
    <n v="0.95"/>
    <x v="4"/>
  </r>
  <r>
    <d v="2019-01-20T00:00:00"/>
    <n v="389363"/>
    <n v="0.17"/>
    <n v="40"/>
    <n v="22"/>
    <n v="29"/>
    <n v="364"/>
    <n v="32"/>
    <n v="0.91"/>
    <x v="5"/>
  </r>
  <r>
    <d v="2019-01-21T00:00:00"/>
    <n v="388430"/>
    <n v="0.19"/>
    <n v="39"/>
    <n v="21"/>
    <n v="30"/>
    <n v="389"/>
    <n v="37"/>
    <n v="0.92"/>
    <x v="6"/>
  </r>
  <r>
    <d v="2019-01-22T00:00:00"/>
    <n v="383015"/>
    <n v="0.18"/>
    <n v="35"/>
    <n v="17"/>
    <n v="28"/>
    <n v="379"/>
    <n v="33"/>
    <n v="0.94"/>
    <x v="0"/>
  </r>
  <r>
    <d v="2019-01-23T00:00:00"/>
    <n v="394426"/>
    <n v="0.18"/>
    <n v="36"/>
    <n v="20"/>
    <n v="25"/>
    <n v="395"/>
    <n v="32"/>
    <n v="0.95"/>
    <x v="1"/>
  </r>
  <r>
    <d v="2019-01-24T00:00:00"/>
    <n v="404477"/>
    <n v="0.17"/>
    <n v="33"/>
    <n v="19"/>
    <n v="30"/>
    <n v="383"/>
    <n v="37"/>
    <n v="0.94"/>
    <x v="2"/>
  </r>
  <r>
    <d v="2019-01-25T00:00:00"/>
    <n v="395903"/>
    <n v="0.17"/>
    <n v="32"/>
    <n v="19"/>
    <n v="28"/>
    <n v="365"/>
    <n v="30"/>
    <n v="0.94"/>
    <x v="3"/>
  </r>
  <r>
    <d v="2019-01-26T00:00:00"/>
    <n v="392190"/>
    <n v="0.17"/>
    <n v="37"/>
    <n v="19"/>
    <n v="30"/>
    <n v="352"/>
    <n v="34"/>
    <n v="0.92"/>
    <x v="4"/>
  </r>
  <r>
    <d v="2019-01-27T00:00:00"/>
    <n v="393831"/>
    <n v="0.19"/>
    <n v="30"/>
    <n v="21"/>
    <n v="30"/>
    <n v="390"/>
    <n v="35"/>
    <n v="0.91"/>
    <x v="5"/>
  </r>
  <r>
    <d v="2019-01-28T00:00:00"/>
    <n v="399983"/>
    <n v="0.19"/>
    <n v="40"/>
    <n v="19"/>
    <n v="26"/>
    <n v="370"/>
    <n v="34"/>
    <n v="0.91"/>
    <x v="6"/>
  </r>
  <r>
    <d v="2019-01-29T00:00:00"/>
    <n v="274777"/>
    <n v="0.17"/>
    <n v="31"/>
    <n v="22"/>
    <n v="25"/>
    <n v="376"/>
    <n v="37"/>
    <n v="0.94"/>
    <x v="0"/>
  </r>
  <r>
    <d v="2019-01-30T00:00:00"/>
    <n v="390375"/>
    <n v="0.18"/>
    <n v="37"/>
    <n v="18"/>
    <n v="26"/>
    <n v="366"/>
    <n v="37"/>
    <n v="0.93"/>
    <x v="1"/>
  </r>
  <r>
    <d v="2019-01-31T00:00:00"/>
    <n v="393482"/>
    <n v="0.18"/>
    <n v="38"/>
    <n v="18"/>
    <n v="25"/>
    <n v="354"/>
    <n v="33"/>
    <n v="0.94"/>
    <x v="2"/>
  </r>
  <r>
    <d v="2019-02-01T00:00:00"/>
    <n v="393763"/>
    <n v="0.18"/>
    <n v="34"/>
    <n v="17"/>
    <n v="28"/>
    <n v="394"/>
    <n v="38"/>
    <n v="0.94"/>
    <x v="3"/>
  </r>
  <r>
    <d v="2019-02-02T00:00:00"/>
    <n v="391275"/>
    <n v="0.18"/>
    <n v="33"/>
    <n v="20"/>
    <n v="27"/>
    <n v="350"/>
    <n v="34"/>
    <n v="0.95"/>
    <x v="4"/>
  </r>
  <r>
    <d v="2019-02-03T00:00:00"/>
    <n v="402690"/>
    <n v="0.18"/>
    <n v="30"/>
    <n v="20"/>
    <n v="30"/>
    <n v="357"/>
    <n v="38"/>
    <n v="0.91"/>
    <x v="5"/>
  </r>
  <r>
    <d v="2019-02-04T00:00:00"/>
    <n v="407158"/>
    <n v="0.17"/>
    <n v="39"/>
    <n v="17"/>
    <n v="26"/>
    <n v="370"/>
    <n v="37"/>
    <n v="0.93"/>
    <x v="6"/>
  </r>
  <r>
    <d v="2019-02-05T00:00:00"/>
    <n v="408982"/>
    <n v="0.18"/>
    <n v="30"/>
    <n v="21"/>
    <n v="28"/>
    <n v="371"/>
    <n v="39"/>
    <n v="0.91"/>
    <x v="0"/>
  </r>
  <r>
    <d v="2019-02-06T00:00:00"/>
    <n v="404349"/>
    <n v="0.18"/>
    <n v="40"/>
    <n v="21"/>
    <n v="28"/>
    <n v="350"/>
    <n v="34"/>
    <n v="0.93"/>
    <x v="1"/>
  </r>
  <r>
    <d v="2019-02-07T00:00:00"/>
    <n v="406748"/>
    <n v="0.17"/>
    <n v="30"/>
    <n v="20"/>
    <n v="29"/>
    <n v="359"/>
    <n v="34"/>
    <n v="0.94"/>
    <x v="2"/>
  </r>
  <r>
    <d v="2019-02-08T00:00:00"/>
    <n v="398421"/>
    <n v="0.19"/>
    <n v="37"/>
    <n v="22"/>
    <n v="26"/>
    <n v="378"/>
    <n v="37"/>
    <n v="0.92"/>
    <x v="3"/>
  </r>
  <r>
    <d v="2019-02-09T00:00:00"/>
    <n v="382738"/>
    <n v="0.18"/>
    <n v="34"/>
    <n v="22"/>
    <n v="26"/>
    <n v="353"/>
    <n v="31"/>
    <n v="0.95"/>
    <x v="4"/>
  </r>
  <r>
    <d v="2019-02-10T00:00:00"/>
    <n v="391506"/>
    <n v="0.18"/>
    <n v="38"/>
    <n v="19"/>
    <n v="26"/>
    <n v="387"/>
    <n v="15"/>
    <n v="0.95"/>
    <x v="5"/>
  </r>
  <r>
    <d v="2019-02-11T00:00:00"/>
    <n v="393294"/>
    <n v="0.17"/>
    <n v="33"/>
    <n v="20"/>
    <n v="25"/>
    <n v="375"/>
    <n v="34"/>
    <n v="0.94"/>
    <x v="6"/>
  </r>
  <r>
    <d v="2019-02-12T00:00:00"/>
    <n v="389714"/>
    <n v="0.17"/>
    <n v="39"/>
    <n v="17"/>
    <n v="25"/>
    <n v="354"/>
    <n v="30"/>
    <n v="0.92"/>
    <x v="0"/>
  </r>
  <r>
    <d v="2019-02-13T00:00:00"/>
    <n v="401381"/>
    <n v="0.17"/>
    <n v="32"/>
    <n v="17"/>
    <n v="30"/>
    <n v="357"/>
    <n v="35"/>
    <n v="0.94"/>
    <x v="1"/>
  </r>
  <r>
    <d v="2019-02-14T00:00:00"/>
    <n v="406712"/>
    <n v="0.18"/>
    <n v="40"/>
    <n v="22"/>
    <n v="29"/>
    <n v="359"/>
    <n v="30"/>
    <n v="0.91"/>
    <x v="2"/>
  </r>
  <r>
    <d v="2019-02-15T00:00:00"/>
    <n v="397282"/>
    <n v="0.18"/>
    <n v="34"/>
    <n v="19"/>
    <n v="25"/>
    <n v="370"/>
    <n v="39"/>
    <n v="0.93"/>
    <x v="3"/>
  </r>
  <r>
    <d v="2019-02-16T00:00:00"/>
    <n v="382778"/>
    <n v="0.19"/>
    <n v="33"/>
    <n v="18"/>
    <n v="26"/>
    <n v="361"/>
    <n v="30"/>
    <n v="0.91"/>
    <x v="4"/>
  </r>
  <r>
    <d v="2019-02-17T00:00:00"/>
    <n v="393504"/>
    <n v="0.19"/>
    <n v="31"/>
    <n v="18"/>
    <n v="30"/>
    <n v="374"/>
    <n v="39"/>
    <n v="0.94"/>
    <x v="5"/>
  </r>
  <r>
    <d v="2019-02-18T00:00:00"/>
    <n v="401252"/>
    <n v="0.17"/>
    <n v="36"/>
    <n v="18"/>
    <n v="27"/>
    <n v="395"/>
    <n v="37"/>
    <n v="0.95"/>
    <x v="6"/>
  </r>
  <r>
    <d v="2019-02-19T00:00:00"/>
    <n v="400903"/>
    <n v="0.18"/>
    <n v="35"/>
    <n v="19"/>
    <n v="29"/>
    <n v="350"/>
    <n v="35"/>
    <n v="0.92"/>
    <x v="0"/>
  </r>
  <r>
    <d v="2019-02-20T00:00:00"/>
    <n v="392628"/>
    <n v="0.18"/>
    <n v="32"/>
    <n v="18"/>
    <n v="25"/>
    <n v="378"/>
    <n v="40"/>
    <n v="0.91"/>
    <x v="1"/>
  </r>
  <r>
    <d v="2019-02-21T00:00:00"/>
    <n v="390285"/>
    <n v="0.18"/>
    <n v="36"/>
    <n v="22"/>
    <n v="26"/>
    <n v="373"/>
    <n v="36"/>
    <n v="0.94"/>
    <x v="2"/>
  </r>
  <r>
    <d v="2019-02-22T00:00:00"/>
    <n v="407017"/>
    <n v="0.17"/>
    <n v="30"/>
    <n v="19"/>
    <n v="28"/>
    <n v="395"/>
    <n v="40"/>
    <n v="0.94"/>
    <x v="3"/>
  </r>
  <r>
    <d v="2019-02-23T00:00:00"/>
    <n v="391896"/>
    <n v="0.18"/>
    <n v="35"/>
    <n v="20"/>
    <n v="28"/>
    <n v="360"/>
    <n v="39"/>
    <n v="0.91"/>
    <x v="4"/>
  </r>
  <r>
    <d v="2019-02-24T00:00:00"/>
    <n v="401786"/>
    <n v="0.17"/>
    <n v="38"/>
    <n v="19"/>
    <n v="29"/>
    <n v="389"/>
    <n v="40"/>
    <n v="0.91"/>
    <x v="5"/>
  </r>
  <r>
    <d v="2019-02-25T00:00:00"/>
    <n v="404294"/>
    <n v="0.19"/>
    <n v="34"/>
    <n v="22"/>
    <n v="26"/>
    <n v="397"/>
    <n v="30"/>
    <n v="0.93"/>
    <x v="6"/>
  </r>
  <r>
    <d v="2019-02-26T00:00:00"/>
    <n v="400671"/>
    <n v="0.18"/>
    <n v="33"/>
    <n v="17"/>
    <n v="28"/>
    <n v="369"/>
    <n v="40"/>
    <n v="0.95"/>
    <x v="0"/>
  </r>
  <r>
    <d v="2019-02-27T00:00:00"/>
    <n v="402996"/>
    <n v="0.17"/>
    <n v="38"/>
    <n v="18"/>
    <n v="30"/>
    <n v="375"/>
    <n v="32"/>
    <n v="0.95"/>
    <x v="1"/>
  </r>
  <r>
    <d v="2019-02-28T00:00:00"/>
    <n v="399552"/>
    <n v="0.19"/>
    <n v="30"/>
    <n v="22"/>
    <n v="25"/>
    <n v="377"/>
    <n v="38"/>
    <n v="0.93"/>
    <x v="2"/>
  </r>
  <r>
    <d v="2019-03-01T00:00:00"/>
    <n v="406631"/>
    <n v="0.19"/>
    <n v="34"/>
    <n v="22"/>
    <n v="28"/>
    <n v="382"/>
    <n v="31"/>
    <n v="0.94"/>
    <x v="3"/>
  </r>
  <r>
    <d v="2019-03-02T00:00:00"/>
    <n v="386616"/>
    <n v="0.18"/>
    <n v="40"/>
    <n v="18"/>
    <n v="56"/>
    <n v="399"/>
    <n v="40"/>
    <n v="0.95"/>
    <x v="4"/>
  </r>
  <r>
    <d v="2019-03-03T00:00:00"/>
    <n v="395246"/>
    <n v="0.18"/>
    <n v="32"/>
    <n v="21"/>
    <n v="29"/>
    <n v="355"/>
    <n v="35"/>
    <n v="0.93"/>
    <x v="5"/>
  </r>
  <r>
    <d v="2019-03-04T00:00:00"/>
    <n v="409961"/>
    <n v="0.17"/>
    <n v="31"/>
    <n v="19"/>
    <n v="29"/>
    <n v="372"/>
    <n v="33"/>
    <n v="0.95"/>
    <x v="6"/>
  </r>
  <r>
    <d v="2019-03-05T00:00:00"/>
    <n v="396249"/>
    <n v="0.18"/>
    <n v="35"/>
    <n v="20"/>
    <n v="27"/>
    <n v="367"/>
    <n v="38"/>
    <n v="0.95"/>
    <x v="0"/>
  </r>
  <r>
    <d v="2019-03-06T00:00:00"/>
    <n v="398589"/>
    <n v="0.19"/>
    <n v="39"/>
    <n v="22"/>
    <n v="27"/>
    <n v="354"/>
    <n v="39"/>
    <n v="0.95"/>
    <x v="1"/>
  </r>
  <r>
    <d v="2019-03-07T00:00:00"/>
    <n v="398003"/>
    <n v="0.19"/>
    <n v="31"/>
    <n v="18"/>
    <n v="29"/>
    <n v="350"/>
    <n v="37"/>
    <n v="0.94"/>
    <x v="2"/>
  </r>
  <r>
    <d v="2019-03-08T00:00:00"/>
    <n v="396560"/>
    <n v="0.18"/>
    <n v="30"/>
    <n v="19"/>
    <n v="26"/>
    <n v="381"/>
    <n v="30"/>
    <n v="0.95"/>
    <x v="3"/>
  </r>
  <r>
    <d v="2019-03-09T00:00:00"/>
    <n v="404097"/>
    <n v="0.17"/>
    <n v="33"/>
    <n v="21"/>
    <n v="28"/>
    <n v="386"/>
    <n v="31"/>
    <n v="0.95"/>
    <x v="4"/>
  </r>
  <r>
    <d v="2019-03-10T00:00:00"/>
    <n v="406619"/>
    <n v="0.17"/>
    <n v="33"/>
    <n v="19"/>
    <n v="25"/>
    <n v="354"/>
    <n v="37"/>
    <n v="0.92"/>
    <x v="5"/>
  </r>
  <r>
    <d v="2019-03-11T00:00:00"/>
    <n v="390758"/>
    <n v="0.19"/>
    <n v="35"/>
    <n v="21"/>
    <n v="25"/>
    <n v="378"/>
    <n v="36"/>
    <n v="0.93"/>
    <x v="6"/>
  </r>
  <r>
    <d v="2019-03-12T00:00:00"/>
    <n v="385418"/>
    <n v="0.19"/>
    <n v="30"/>
    <n v="19"/>
    <n v="25"/>
    <n v="357"/>
    <n v="39"/>
    <n v="0.91"/>
    <x v="0"/>
  </r>
  <r>
    <d v="2019-03-13T00:00:00"/>
    <n v="395501"/>
    <n v="0.18"/>
    <n v="31"/>
    <n v="21"/>
    <n v="29"/>
    <n v="378"/>
    <n v="35"/>
    <n v="0.91"/>
    <x v="1"/>
  </r>
  <r>
    <d v="2019-03-14T00:00:00"/>
    <n v="396795"/>
    <n v="0.17"/>
    <n v="34"/>
    <n v="18"/>
    <n v="28"/>
    <n v="372"/>
    <n v="31"/>
    <n v="0.94"/>
    <x v="2"/>
  </r>
  <r>
    <d v="2019-03-15T00:00:00"/>
    <n v="381360"/>
    <n v="0.17"/>
    <n v="34"/>
    <n v="19"/>
    <n v="27"/>
    <n v="395"/>
    <n v="39"/>
    <n v="0.95"/>
    <x v="3"/>
  </r>
  <r>
    <d v="2019-03-16T00:00:00"/>
    <n v="409886"/>
    <n v="0.17"/>
    <n v="40"/>
    <n v="19"/>
    <n v="30"/>
    <n v="356"/>
    <n v="31"/>
    <n v="0.93"/>
    <x v="4"/>
  </r>
  <r>
    <d v="2019-03-17T00:00:00"/>
    <n v="395416"/>
    <n v="0.18"/>
    <n v="36"/>
    <n v="22"/>
    <n v="29"/>
    <n v="382"/>
    <n v="34"/>
    <n v="0.93"/>
    <x v="5"/>
  </r>
  <r>
    <d v="2019-03-18T00:00:00"/>
    <n v="395027"/>
    <n v="0.19"/>
    <n v="30"/>
    <n v="21"/>
    <n v="29"/>
    <n v="375"/>
    <n v="37"/>
    <n v="0.95"/>
    <x v="6"/>
  </r>
  <r>
    <d v="2019-03-19T00:00:00"/>
    <n v="380462"/>
    <n v="0.19"/>
    <n v="37"/>
    <n v="20"/>
    <n v="25"/>
    <n v="400"/>
    <n v="33"/>
    <n v="0.65"/>
    <x v="0"/>
  </r>
  <r>
    <d v="2019-03-20T00:00:00"/>
    <n v="391681"/>
    <n v="0.18"/>
    <n v="38"/>
    <n v="21"/>
    <n v="29"/>
    <n v="383"/>
    <n v="36"/>
    <n v="0.93"/>
    <x v="1"/>
  </r>
  <r>
    <d v="2019-03-21T00:00:00"/>
    <n v="382856"/>
    <n v="0.19"/>
    <n v="36"/>
    <n v="18"/>
    <n v="28"/>
    <n v="379"/>
    <n v="39"/>
    <n v="0.95"/>
    <x v="2"/>
  </r>
  <r>
    <d v="2019-03-22T00:00:00"/>
    <n v="395181"/>
    <n v="0.17"/>
    <n v="40"/>
    <n v="17"/>
    <n v="27"/>
    <n v="379"/>
    <n v="32"/>
    <n v="0.95"/>
    <x v="3"/>
  </r>
  <r>
    <d v="2019-03-23T00:00:00"/>
    <n v="397192"/>
    <n v="0.17"/>
    <n v="38"/>
    <n v="20"/>
    <n v="30"/>
    <n v="386"/>
    <n v="34"/>
    <n v="0.92"/>
    <x v="4"/>
  </r>
  <r>
    <d v="2019-03-24T00:00:00"/>
    <n v="401966"/>
    <n v="0.17"/>
    <n v="38"/>
    <n v="20"/>
    <n v="26"/>
    <n v="350"/>
    <n v="40"/>
    <n v="0.91"/>
    <x v="5"/>
  </r>
  <r>
    <d v="2019-03-25T00:00:00"/>
    <n v="382312"/>
    <n v="0.19"/>
    <n v="31"/>
    <n v="22"/>
    <n v="27"/>
    <n v="390"/>
    <n v="32"/>
    <n v="0.92"/>
    <x v="6"/>
  </r>
  <r>
    <d v="2019-03-26T00:00:00"/>
    <n v="395869"/>
    <n v="0.17"/>
    <n v="39"/>
    <n v="18"/>
    <n v="25"/>
    <n v="366"/>
    <n v="36"/>
    <n v="0.94"/>
    <x v="0"/>
  </r>
  <r>
    <d v="2019-03-27T00:00:00"/>
    <n v="408200"/>
    <n v="0.19"/>
    <n v="35"/>
    <n v="17"/>
    <n v="28"/>
    <n v="384"/>
    <n v="35"/>
    <n v="0.93"/>
    <x v="1"/>
  </r>
  <r>
    <d v="2019-03-28T00:00:00"/>
    <n v="404886"/>
    <n v="0.17"/>
    <n v="35"/>
    <n v="18"/>
    <n v="30"/>
    <n v="395"/>
    <n v="34"/>
    <n v="0.93"/>
    <x v="2"/>
  </r>
  <r>
    <d v="2019-03-29T00:00:00"/>
    <n v="389891"/>
    <n v="0.19"/>
    <n v="38"/>
    <n v="17"/>
    <n v="25"/>
    <n v="388"/>
    <n v="36"/>
    <n v="0.95"/>
    <x v="3"/>
  </r>
  <r>
    <d v="2019-03-30T00:00:00"/>
    <n v="380769"/>
    <n v="0.18"/>
    <n v="39"/>
    <n v="18"/>
    <n v="28"/>
    <n v="354"/>
    <n v="30"/>
    <n v="0.92"/>
    <x v="4"/>
  </r>
  <r>
    <d v="2019-03-31T00:00:00"/>
    <n v="398067"/>
    <n v="0.19"/>
    <n v="36"/>
    <n v="17"/>
    <n v="29"/>
    <n v="363"/>
    <n v="37"/>
    <n v="0.95"/>
    <x v="5"/>
  </r>
  <r>
    <d v="2019-04-01T00:00:00"/>
    <n v="409072"/>
    <n v="0.17"/>
    <n v="36"/>
    <n v="21"/>
    <n v="29"/>
    <n v="354"/>
    <n v="35"/>
    <n v="0.91"/>
    <x v="6"/>
  </r>
  <r>
    <d v="2019-04-02T00:00:00"/>
    <n v="385907"/>
    <n v="0.19"/>
    <n v="35"/>
    <n v="22"/>
    <n v="25"/>
    <n v="383"/>
    <n v="33"/>
    <n v="0.95"/>
    <x v="0"/>
  </r>
  <r>
    <d v="2019-04-03T00:00:00"/>
    <n v="410264"/>
    <n v="0.17"/>
    <n v="37"/>
    <n v="21"/>
    <n v="28"/>
    <n v="361"/>
    <n v="33"/>
    <n v="0.91"/>
    <x v="1"/>
  </r>
  <r>
    <d v="2019-04-04T00:00:00"/>
    <n v="406272"/>
    <n v="0.1"/>
    <n v="35"/>
    <n v="21"/>
    <n v="29"/>
    <n v="388"/>
    <n v="40"/>
    <n v="0.92"/>
    <x v="2"/>
  </r>
  <r>
    <d v="2019-04-05T00:00:00"/>
    <n v="388271"/>
    <n v="0.18"/>
    <n v="34"/>
    <n v="17"/>
    <n v="28"/>
    <n v="361"/>
    <n v="36"/>
    <n v="0.95"/>
    <x v="3"/>
  </r>
  <r>
    <d v="2019-04-06T00:00:00"/>
    <n v="403590"/>
    <n v="0.17"/>
    <n v="30"/>
    <n v="18"/>
    <n v="25"/>
    <n v="363"/>
    <n v="30"/>
    <n v="0.91"/>
    <x v="4"/>
  </r>
  <r>
    <d v="2019-04-07T00:00:00"/>
    <n v="403770"/>
    <n v="0.18"/>
    <n v="37"/>
    <n v="22"/>
    <n v="27"/>
    <n v="391"/>
    <n v="31"/>
    <n v="0.95"/>
    <x v="5"/>
  </r>
  <r>
    <d v="2019-04-08T00:00:00"/>
    <n v="390761"/>
    <n v="0.19"/>
    <n v="32"/>
    <n v="21"/>
    <n v="27"/>
    <n v="387"/>
    <n v="34"/>
    <n v="0.92"/>
    <x v="6"/>
  </r>
  <r>
    <d v="2019-04-09T00:00:00"/>
    <n v="395003"/>
    <n v="0.19"/>
    <n v="34"/>
    <n v="22"/>
    <n v="25"/>
    <n v="400"/>
    <n v="34"/>
    <n v="0.95"/>
    <x v="0"/>
  </r>
  <r>
    <d v="2019-04-10T00:00:00"/>
    <n v="395190"/>
    <n v="0.19"/>
    <n v="32"/>
    <n v="20"/>
    <n v="25"/>
    <n v="384"/>
    <n v="30"/>
    <n v="0.95"/>
    <x v="1"/>
  </r>
  <r>
    <d v="2019-04-11T00:00:00"/>
    <n v="394581"/>
    <n v="0.18"/>
    <n v="35"/>
    <n v="19"/>
    <n v="25"/>
    <n v="387"/>
    <n v="36"/>
    <n v="0.91"/>
    <x v="2"/>
  </r>
  <r>
    <d v="2019-04-12T00:00:00"/>
    <n v="406144"/>
    <n v="0.17"/>
    <n v="32"/>
    <n v="17"/>
    <n v="28"/>
    <n v="360"/>
    <n v="32"/>
    <n v="0.95"/>
    <x v="3"/>
  </r>
  <r>
    <d v="2019-04-13T00:00:00"/>
    <n v="381621"/>
    <n v="0.17"/>
    <n v="31"/>
    <n v="21"/>
    <n v="25"/>
    <n v="366"/>
    <n v="32"/>
    <n v="0.91"/>
    <x v="4"/>
  </r>
  <r>
    <d v="2019-04-14T00:00:00"/>
    <n v="396665"/>
    <n v="0.17"/>
    <n v="38"/>
    <n v="22"/>
    <n v="29"/>
    <n v="395"/>
    <n v="35"/>
    <n v="0.95"/>
    <x v="5"/>
  </r>
  <r>
    <d v="2019-04-15T00:00:00"/>
    <n v="406139"/>
    <n v="0.17"/>
    <n v="31"/>
    <n v="17"/>
    <n v="26"/>
    <n v="360"/>
    <n v="35"/>
    <n v="0.94"/>
    <x v="6"/>
  </r>
  <r>
    <d v="2019-04-16T00:00:00"/>
    <n v="400491"/>
    <n v="0.18"/>
    <n v="33"/>
    <n v="22"/>
    <n v="25"/>
    <n v="394"/>
    <n v="30"/>
    <n v="0.92"/>
    <x v="0"/>
  </r>
  <r>
    <d v="2019-04-17T00:00:00"/>
    <n v="400313"/>
    <n v="0.18"/>
    <n v="31"/>
    <n v="17"/>
    <n v="30"/>
    <n v="387"/>
    <n v="35"/>
    <n v="0.92"/>
    <x v="1"/>
  </r>
  <r>
    <d v="2019-04-18T00:00:00"/>
    <n v="389107"/>
    <n v="0.28999999999999998"/>
    <n v="32"/>
    <n v="18"/>
    <n v="28"/>
    <n v="364"/>
    <n v="40"/>
    <n v="0.91"/>
    <x v="2"/>
  </r>
  <r>
    <d v="2019-04-19T00:00:00"/>
    <n v="384879"/>
    <n v="0.18"/>
    <n v="39"/>
    <n v="17"/>
    <n v="27"/>
    <n v="351"/>
    <n v="36"/>
    <n v="0.95"/>
    <x v="3"/>
  </r>
  <r>
    <d v="2019-04-20T00:00:00"/>
    <n v="384256"/>
    <n v="0.18"/>
    <n v="35"/>
    <n v="17"/>
    <n v="29"/>
    <n v="395"/>
    <n v="34"/>
    <n v="0.94"/>
    <x v="4"/>
  </r>
  <r>
    <d v="2019-04-21T00:00:00"/>
    <n v="405625"/>
    <n v="0.17"/>
    <n v="34"/>
    <n v="18"/>
    <n v="25"/>
    <n v="380"/>
    <n v="34"/>
    <n v="0.94"/>
    <x v="5"/>
  </r>
  <r>
    <d v="2019-04-22T00:00:00"/>
    <n v="385119"/>
    <n v="0.19"/>
    <n v="31"/>
    <n v="17"/>
    <n v="26"/>
    <n v="383"/>
    <n v="33"/>
    <n v="0.95"/>
    <x v="6"/>
  </r>
  <r>
    <d v="2019-04-23T00:00:00"/>
    <n v="392946"/>
    <n v="0.18"/>
    <n v="38"/>
    <n v="21"/>
    <n v="27"/>
    <n v="390"/>
    <n v="37"/>
    <n v="0.93"/>
    <x v="0"/>
  </r>
  <r>
    <d v="2019-04-24T00:00:00"/>
    <n v="394455"/>
    <n v="0.17"/>
    <n v="37"/>
    <n v="18"/>
    <n v="25"/>
    <n v="383"/>
    <n v="39"/>
    <n v="0.94"/>
    <x v="1"/>
  </r>
  <r>
    <d v="2019-04-25T00:00:00"/>
    <n v="393483"/>
    <n v="0.17"/>
    <n v="30"/>
    <n v="17"/>
    <n v="28"/>
    <n v="383"/>
    <n v="38"/>
    <n v="0.91"/>
    <x v="2"/>
  </r>
  <r>
    <d v="2019-04-26T00:00:00"/>
    <n v="387973"/>
    <n v="0.17"/>
    <n v="38"/>
    <n v="19"/>
    <n v="30"/>
    <n v="367"/>
    <n v="30"/>
    <n v="0.94"/>
    <x v="3"/>
  </r>
  <r>
    <d v="2019-04-27T00:00:00"/>
    <n v="388059"/>
    <n v="0.19"/>
    <n v="31"/>
    <n v="20"/>
    <n v="29"/>
    <n v="366"/>
    <n v="36"/>
    <n v="0.94"/>
    <x v="4"/>
  </r>
  <r>
    <d v="2019-04-28T00:00:00"/>
    <n v="394554"/>
    <n v="0.18"/>
    <n v="30"/>
    <n v="20"/>
    <n v="29"/>
    <n v="389"/>
    <n v="31"/>
    <n v="0.93"/>
    <x v="5"/>
  </r>
  <r>
    <d v="2019-04-29T00:00:00"/>
    <n v="395744"/>
    <n v="0.18"/>
    <n v="38"/>
    <n v="20"/>
    <n v="27"/>
    <n v="366"/>
    <n v="31"/>
    <n v="0.91"/>
    <x v="6"/>
  </r>
  <r>
    <d v="2019-04-30T00:00:00"/>
    <n v="405172"/>
    <n v="0.17"/>
    <n v="33"/>
    <n v="19"/>
    <n v="27"/>
    <n v="380"/>
    <n v="34"/>
    <n v="0.94"/>
    <x v="0"/>
  </r>
  <r>
    <d v="2019-05-01T00:00:00"/>
    <n v="410255"/>
    <n v="0.18"/>
    <n v="40"/>
    <n v="18"/>
    <n v="27"/>
    <n v="378"/>
    <n v="35"/>
    <n v="0.94"/>
    <x v="1"/>
  </r>
  <r>
    <d v="2019-05-02T00:00:00"/>
    <n v="390331"/>
    <n v="0.19"/>
    <n v="31"/>
    <n v="18"/>
    <n v="30"/>
    <n v="378"/>
    <n v="36"/>
    <n v="0.95"/>
    <x v="2"/>
  </r>
  <r>
    <d v="2019-05-03T00:00:00"/>
    <n v="400375"/>
    <n v="0.18"/>
    <n v="37"/>
    <n v="18"/>
    <n v="27"/>
    <n v="365"/>
    <n v="37"/>
    <n v="0.93"/>
    <x v="3"/>
  </r>
  <r>
    <d v="2019-05-04T00:00:00"/>
    <n v="400472"/>
    <n v="0.19"/>
    <n v="39"/>
    <n v="19"/>
    <n v="30"/>
    <n v="370"/>
    <n v="40"/>
    <n v="0.94"/>
    <x v="4"/>
  </r>
  <r>
    <d v="2019-05-05T00:00:00"/>
    <n v="387617"/>
    <n v="0.18"/>
    <n v="34"/>
    <n v="21"/>
    <n v="28"/>
    <n v="397"/>
    <n v="36"/>
    <n v="0.93"/>
    <x v="5"/>
  </r>
  <r>
    <d v="2019-05-06T00:00:00"/>
    <n v="388170"/>
    <n v="0.18"/>
    <n v="32"/>
    <n v="18"/>
    <n v="29"/>
    <n v="359"/>
    <n v="35"/>
    <n v="0.93"/>
    <x v="6"/>
  </r>
  <r>
    <d v="2019-05-07T00:00:00"/>
    <n v="404780"/>
    <n v="0.18"/>
    <n v="37"/>
    <n v="22"/>
    <n v="29"/>
    <n v="360"/>
    <n v="31"/>
    <n v="0.95"/>
    <x v="0"/>
  </r>
  <r>
    <d v="2019-05-08T00:00:00"/>
    <n v="384639"/>
    <n v="0.17"/>
    <n v="35"/>
    <n v="20"/>
    <n v="29"/>
    <n v="390"/>
    <n v="38"/>
    <n v="0.91"/>
    <x v="1"/>
  </r>
  <r>
    <d v="2019-05-09T00:00:00"/>
    <n v="403290"/>
    <n v="0.18"/>
    <n v="32"/>
    <n v="19"/>
    <n v="26"/>
    <n v="385"/>
    <n v="40"/>
    <n v="0.95"/>
    <x v="2"/>
  </r>
  <r>
    <d v="2019-05-10T00:00:00"/>
    <n v="406517"/>
    <n v="0.19"/>
    <n v="40"/>
    <n v="21"/>
    <n v="25"/>
    <n v="377"/>
    <n v="39"/>
    <n v="0.92"/>
    <x v="3"/>
  </r>
  <r>
    <d v="2019-05-11T00:00:00"/>
    <n v="398563"/>
    <n v="0.17"/>
    <n v="39"/>
    <n v="17"/>
    <n v="28"/>
    <n v="367"/>
    <n v="33"/>
    <n v="0.91"/>
    <x v="4"/>
  </r>
  <r>
    <d v="2019-05-12T00:00:00"/>
    <n v="398790"/>
    <n v="0.17"/>
    <n v="34"/>
    <n v="22"/>
    <n v="27"/>
    <n v="350"/>
    <n v="30"/>
    <n v="0.94"/>
    <x v="5"/>
  </r>
  <r>
    <d v="2019-05-13T00:00:00"/>
    <n v="385035"/>
    <n v="0.17"/>
    <n v="37"/>
    <n v="19"/>
    <n v="25"/>
    <n v="395"/>
    <n v="33"/>
    <n v="0.93"/>
    <x v="6"/>
  </r>
  <r>
    <d v="2019-05-14T00:00:00"/>
    <n v="387454"/>
    <n v="0.17"/>
    <n v="35"/>
    <n v="20"/>
    <n v="27"/>
    <n v="389"/>
    <n v="35"/>
    <n v="0.91"/>
    <x v="0"/>
  </r>
  <r>
    <d v="2019-05-15T00:00:00"/>
    <n v="381343"/>
    <n v="0.17"/>
    <n v="37"/>
    <n v="20"/>
    <n v="29"/>
    <n v="399"/>
    <n v="36"/>
    <n v="0.95"/>
    <x v="1"/>
  </r>
  <r>
    <d v="2019-05-16T00:00:00"/>
    <n v="382648"/>
    <n v="0.17"/>
    <n v="37"/>
    <n v="22"/>
    <n v="26"/>
    <n v="390"/>
    <n v="39"/>
    <n v="0.93"/>
    <x v="2"/>
  </r>
  <r>
    <d v="2019-05-17T00:00:00"/>
    <n v="391140"/>
    <n v="0.18"/>
    <n v="32"/>
    <n v="17"/>
    <n v="25"/>
    <n v="378"/>
    <n v="35"/>
    <n v="0.91"/>
    <x v="3"/>
  </r>
  <r>
    <d v="2019-05-18T00:00:00"/>
    <n v="389840"/>
    <n v="0.17"/>
    <n v="35"/>
    <n v="22"/>
    <n v="26"/>
    <n v="377"/>
    <n v="35"/>
    <n v="0.93"/>
    <x v="4"/>
  </r>
  <r>
    <d v="2019-05-19T00:00:00"/>
    <n v="397741"/>
    <n v="0.19"/>
    <n v="31"/>
    <n v="20"/>
    <n v="25"/>
    <n v="398"/>
    <n v="34"/>
    <n v="0.92"/>
    <x v="5"/>
  </r>
  <r>
    <d v="2019-05-20T00:00:00"/>
    <n v="409012"/>
    <n v="0.19"/>
    <n v="32"/>
    <n v="22"/>
    <n v="25"/>
    <n v="379"/>
    <n v="35"/>
    <n v="0.93"/>
    <x v="6"/>
  </r>
  <r>
    <d v="2019-05-21T00:00:00"/>
    <n v="397624"/>
    <n v="0.18"/>
    <n v="35"/>
    <n v="21"/>
    <n v="25"/>
    <n v="380"/>
    <n v="37"/>
    <n v="0.94"/>
    <x v="0"/>
  </r>
  <r>
    <d v="2019-05-22T00:00:00"/>
    <n v="387088"/>
    <n v="0.18"/>
    <n v="35"/>
    <n v="17"/>
    <n v="25"/>
    <n v="398"/>
    <n v="37"/>
    <n v="0.94"/>
    <x v="1"/>
  </r>
  <r>
    <d v="2019-05-23T00:00:00"/>
    <n v="388159"/>
    <n v="0.17"/>
    <n v="38"/>
    <n v="22"/>
    <n v="26"/>
    <n v="391"/>
    <n v="33"/>
    <n v="0.93"/>
    <x v="2"/>
  </r>
  <r>
    <d v="2019-05-24T00:00:00"/>
    <n v="403534"/>
    <n v="0.17"/>
    <n v="34"/>
    <n v="22"/>
    <n v="26"/>
    <n v="386"/>
    <n v="35"/>
    <n v="0.92"/>
    <x v="3"/>
  </r>
  <r>
    <d v="2019-05-25T00:00:00"/>
    <n v="398544"/>
    <n v="0.19"/>
    <n v="31"/>
    <n v="19"/>
    <n v="30"/>
    <n v="396"/>
    <n v="37"/>
    <n v="0.95"/>
    <x v="4"/>
  </r>
  <r>
    <d v="2019-05-26T00:00:00"/>
    <n v="401029"/>
    <n v="0.18"/>
    <n v="35"/>
    <n v="18"/>
    <n v="30"/>
    <n v="354"/>
    <n v="33"/>
    <n v="0.91"/>
    <x v="5"/>
  </r>
  <r>
    <d v="2019-05-27T00:00:00"/>
    <n v="384455"/>
    <n v="0.17"/>
    <n v="40"/>
    <n v="18"/>
    <n v="29"/>
    <n v="396"/>
    <n v="31"/>
    <n v="0.91"/>
    <x v="6"/>
  </r>
  <r>
    <d v="2019-05-28T00:00:00"/>
    <n v="402546"/>
    <n v="0.18"/>
    <n v="39"/>
    <n v="19"/>
    <n v="25"/>
    <n v="395"/>
    <n v="35"/>
    <n v="0.92"/>
    <x v="0"/>
  </r>
  <r>
    <d v="2019-05-29T00:00:00"/>
    <n v="405545"/>
    <n v="0.18"/>
    <n v="39"/>
    <n v="18"/>
    <n v="28"/>
    <n v="352"/>
    <n v="32"/>
    <n v="0.93"/>
    <x v="1"/>
  </r>
  <r>
    <d v="2019-05-30T00:00:00"/>
    <n v="389665"/>
    <n v="0.19"/>
    <n v="30"/>
    <n v="18"/>
    <n v="27"/>
    <n v="379"/>
    <n v="38"/>
    <n v="0.91"/>
    <x v="2"/>
  </r>
  <r>
    <d v="2019-05-31T00:00:00"/>
    <n v="384789"/>
    <n v="0.18"/>
    <n v="34"/>
    <n v="19"/>
    <n v="30"/>
    <n v="381"/>
    <n v="31"/>
    <n v="0.95"/>
    <x v="3"/>
  </r>
  <r>
    <d v="2019-06-01T00:00:00"/>
    <n v="406453"/>
    <n v="0.17"/>
    <n v="34"/>
    <n v="21"/>
    <n v="26"/>
    <n v="358"/>
    <n v="36"/>
    <n v="0.93"/>
    <x v="4"/>
  </r>
  <r>
    <d v="2019-06-02T00:00:00"/>
    <n v="405943"/>
    <n v="0.18"/>
    <n v="31"/>
    <n v="19"/>
    <n v="29"/>
    <n v="366"/>
    <n v="37"/>
    <n v="0.93"/>
    <x v="5"/>
  </r>
  <r>
    <d v="2019-06-03T00:00:00"/>
    <n v="400538"/>
    <n v="0.18"/>
    <n v="30"/>
    <n v="19"/>
    <n v="29"/>
    <n v="389"/>
    <n v="36"/>
    <n v="0.95"/>
    <x v="6"/>
  </r>
  <r>
    <d v="2019-06-04T00:00:00"/>
    <n v="395075"/>
    <n v="0.17"/>
    <n v="30"/>
    <n v="17"/>
    <n v="25"/>
    <n v="389"/>
    <n v="33"/>
    <n v="0.95"/>
    <x v="0"/>
  </r>
  <r>
    <d v="2019-06-05T00:00:00"/>
    <n v="389074"/>
    <n v="0.18"/>
    <n v="30"/>
    <n v="21"/>
    <n v="30"/>
    <n v="375"/>
    <n v="36"/>
    <n v="0.94"/>
    <x v="1"/>
  </r>
  <r>
    <d v="2019-06-06T00:00:00"/>
    <n v="402050"/>
    <n v="0.17"/>
    <n v="40"/>
    <n v="18"/>
    <n v="30"/>
    <n v="379"/>
    <n v="38"/>
    <n v="0.95"/>
    <x v="2"/>
  </r>
  <r>
    <d v="2019-06-07T00:00:00"/>
    <n v="390178"/>
    <n v="0.19"/>
    <n v="35"/>
    <n v="21"/>
    <n v="25"/>
    <n v="391"/>
    <n v="35"/>
    <n v="0.95"/>
    <x v="3"/>
  </r>
  <r>
    <d v="2019-06-08T00:00:00"/>
    <n v="407570"/>
    <n v="0.19"/>
    <n v="35"/>
    <n v="17"/>
    <n v="29"/>
    <n v="388"/>
    <n v="30"/>
    <n v="0.93"/>
    <x v="4"/>
  </r>
  <r>
    <d v="2019-06-09T00:00:00"/>
    <n v="400094"/>
    <n v="0.18"/>
    <n v="35"/>
    <n v="22"/>
    <n v="26"/>
    <n v="364"/>
    <n v="34"/>
    <n v="0.95"/>
    <x v="5"/>
  </r>
  <r>
    <d v="2019-06-10T00:00:00"/>
    <n v="392606"/>
    <n v="0.17"/>
    <n v="37"/>
    <n v="21"/>
    <n v="30"/>
    <n v="397"/>
    <n v="35"/>
    <n v="0.91"/>
    <x v="6"/>
  </r>
  <r>
    <d v="2019-06-11T00:00:00"/>
    <n v="390751"/>
    <n v="0.17"/>
    <n v="31"/>
    <n v="17"/>
    <n v="26"/>
    <n v="354"/>
    <n v="31"/>
    <n v="0.94"/>
    <x v="0"/>
  </r>
  <r>
    <d v="2019-06-12T00:00:00"/>
    <n v="398995"/>
    <n v="0.17"/>
    <n v="36"/>
    <n v="21"/>
    <n v="30"/>
    <n v="400"/>
    <n v="32"/>
    <n v="0.95"/>
    <x v="1"/>
  </r>
  <r>
    <d v="2019-06-13T00:00:00"/>
    <n v="407670"/>
    <n v="0.17"/>
    <n v="36"/>
    <n v="17"/>
    <n v="30"/>
    <n v="399"/>
    <n v="31"/>
    <n v="0.92"/>
    <x v="2"/>
  </r>
  <r>
    <d v="2019-06-14T00:00:00"/>
    <n v="404518"/>
    <n v="0.18"/>
    <n v="36"/>
    <n v="20"/>
    <n v="30"/>
    <n v="393"/>
    <n v="35"/>
    <n v="0.94"/>
    <x v="3"/>
  </r>
  <r>
    <d v="2019-06-15T00:00:00"/>
    <n v="407641"/>
    <n v="0.17"/>
    <n v="38"/>
    <n v="22"/>
    <n v="27"/>
    <n v="357"/>
    <n v="30"/>
    <n v="0.91"/>
    <x v="4"/>
  </r>
  <r>
    <d v="2019-06-16T00:00:00"/>
    <n v="386588"/>
    <n v="0.19"/>
    <n v="31"/>
    <n v="21"/>
    <n v="27"/>
    <n v="385"/>
    <n v="34"/>
    <n v="0.93"/>
    <x v="5"/>
  </r>
  <r>
    <d v="2019-06-17T00:00:00"/>
    <n v="388917"/>
    <n v="0.17"/>
    <n v="30"/>
    <n v="18"/>
    <n v="26"/>
    <n v="350"/>
    <n v="32"/>
    <n v="0.93"/>
    <x v="6"/>
  </r>
  <r>
    <d v="2019-06-18T00:00:00"/>
    <n v="398356"/>
    <n v="0.19"/>
    <n v="40"/>
    <n v="19"/>
    <n v="25"/>
    <n v="397"/>
    <n v="40"/>
    <n v="0.93"/>
    <x v="0"/>
  </r>
  <r>
    <d v="2019-06-19T00:00:00"/>
    <n v="406848"/>
    <n v="0.18"/>
    <n v="32"/>
    <n v="19"/>
    <n v="27"/>
    <n v="370"/>
    <n v="39"/>
    <n v="0.94"/>
    <x v="1"/>
  </r>
  <r>
    <d v="2019-06-20T00:00:00"/>
    <n v="381025"/>
    <n v="0.17"/>
    <n v="34"/>
    <n v="19"/>
    <n v="25"/>
    <n v="393"/>
    <n v="38"/>
    <n v="0.91"/>
    <x v="2"/>
  </r>
  <r>
    <d v="2019-06-21T00:00:00"/>
    <n v="382419"/>
    <n v="0.17"/>
    <n v="36"/>
    <n v="17"/>
    <n v="30"/>
    <n v="362"/>
    <n v="36"/>
    <n v="0.95"/>
    <x v="3"/>
  </r>
  <r>
    <d v="2019-06-22T00:00:00"/>
    <n v="389769"/>
    <n v="0.17"/>
    <n v="36"/>
    <n v="21"/>
    <n v="26"/>
    <n v="366"/>
    <n v="36"/>
    <n v="0.93"/>
    <x v="4"/>
  </r>
  <r>
    <d v="2019-06-23T00:00:00"/>
    <n v="382119"/>
    <n v="0.18"/>
    <n v="33"/>
    <n v="21"/>
    <n v="27"/>
    <n v="393"/>
    <n v="40"/>
    <n v="0.91"/>
    <x v="5"/>
  </r>
  <r>
    <d v="2019-06-24T00:00:00"/>
    <n v="382070"/>
    <n v="0.19"/>
    <n v="32"/>
    <n v="22"/>
    <n v="30"/>
    <n v="391"/>
    <n v="31"/>
    <n v="0.93"/>
    <x v="6"/>
  </r>
  <r>
    <d v="2019-06-25T00:00:00"/>
    <n v="399302"/>
    <n v="0.17"/>
    <n v="33"/>
    <n v="21"/>
    <n v="28"/>
    <n v="359"/>
    <n v="34"/>
    <n v="0.95"/>
    <x v="0"/>
  </r>
  <r>
    <d v="2019-06-26T00:00:00"/>
    <n v="390068"/>
    <n v="0.18"/>
    <n v="38"/>
    <n v="22"/>
    <n v="30"/>
    <n v="365"/>
    <n v="31"/>
    <n v="0.92"/>
    <x v="1"/>
  </r>
  <r>
    <d v="2019-06-27T00:00:00"/>
    <n v="399922"/>
    <n v="0.19"/>
    <n v="31"/>
    <n v="17"/>
    <n v="30"/>
    <n v="355"/>
    <n v="35"/>
    <n v="0.91"/>
    <x v="2"/>
  </r>
  <r>
    <d v="2019-06-28T00:00:00"/>
    <n v="401728"/>
    <n v="0.17"/>
    <n v="31"/>
    <n v="18"/>
    <n v="25"/>
    <n v="400"/>
    <n v="37"/>
    <n v="0.92"/>
    <x v="3"/>
  </r>
  <r>
    <d v="2019-06-29T00:00:00"/>
    <n v="397499"/>
    <n v="0.18"/>
    <n v="38"/>
    <n v="22"/>
    <n v="29"/>
    <n v="374"/>
    <n v="35"/>
    <n v="0.92"/>
    <x v="4"/>
  </r>
  <r>
    <d v="2019-06-30T00:00:00"/>
    <n v="389825"/>
    <n v="0.19"/>
    <n v="36"/>
    <n v="22"/>
    <n v="29"/>
    <n v="376"/>
    <n v="38"/>
    <n v="0.91"/>
    <x v="5"/>
  </r>
  <r>
    <d v="2019-07-01T00:00:00"/>
    <n v="409263"/>
    <n v="0.17"/>
    <n v="31"/>
    <n v="20"/>
    <n v="26"/>
    <n v="386"/>
    <n v="36"/>
    <n v="0.93"/>
    <x v="6"/>
  </r>
  <r>
    <d v="2019-07-02T00:00:00"/>
    <n v="404436"/>
    <n v="0.17"/>
    <n v="34"/>
    <n v="19"/>
    <n v="25"/>
    <n v="376"/>
    <n v="38"/>
    <n v="0.94"/>
    <x v="0"/>
  </r>
  <r>
    <d v="2019-07-03T00:00:00"/>
    <n v="390781"/>
    <n v="0.17"/>
    <n v="39"/>
    <n v="20"/>
    <n v="30"/>
    <n v="385"/>
    <n v="35"/>
    <n v="0.94"/>
    <x v="1"/>
  </r>
  <r>
    <d v="2019-07-04T00:00:00"/>
    <n v="400441"/>
    <n v="0.18"/>
    <n v="36"/>
    <n v="20"/>
    <n v="26"/>
    <n v="382"/>
    <n v="37"/>
    <n v="0.91"/>
    <x v="2"/>
  </r>
  <r>
    <d v="2019-07-05T00:00:00"/>
    <n v="380485"/>
    <n v="0.19"/>
    <n v="40"/>
    <n v="19"/>
    <n v="27"/>
    <n v="380"/>
    <n v="34"/>
    <n v="0.92"/>
    <x v="3"/>
  </r>
  <r>
    <d v="2019-07-06T00:00:00"/>
    <n v="385998"/>
    <n v="0.18"/>
    <n v="35"/>
    <n v="22"/>
    <n v="26"/>
    <n v="373"/>
    <n v="39"/>
    <n v="0.94"/>
    <x v="4"/>
  </r>
  <r>
    <d v="2019-07-07T00:00:00"/>
    <n v="402638"/>
    <n v="0.18"/>
    <n v="32"/>
    <n v="21"/>
    <n v="28"/>
    <n v="352"/>
    <n v="32"/>
    <n v="0.94"/>
    <x v="5"/>
  </r>
  <r>
    <d v="2019-07-08T00:00:00"/>
    <n v="389876"/>
    <n v="0.18"/>
    <n v="40"/>
    <n v="19"/>
    <n v="28"/>
    <n v="388"/>
    <n v="34"/>
    <n v="0.92"/>
    <x v="6"/>
  </r>
  <r>
    <d v="2019-07-09T00:00:00"/>
    <n v="386858"/>
    <n v="0.17"/>
    <n v="39"/>
    <n v="22"/>
    <n v="27"/>
    <n v="388"/>
    <n v="32"/>
    <n v="0.91"/>
    <x v="0"/>
  </r>
  <r>
    <d v="2019-07-10T00:00:00"/>
    <n v="388864"/>
    <n v="0.19"/>
    <n v="40"/>
    <n v="22"/>
    <n v="29"/>
    <n v="382"/>
    <n v="35"/>
    <n v="0.94"/>
    <x v="1"/>
  </r>
  <r>
    <d v="2019-07-11T00:00:00"/>
    <n v="387491"/>
    <n v="0.19"/>
    <n v="32"/>
    <n v="20"/>
    <n v="27"/>
    <n v="384"/>
    <n v="38"/>
    <n v="0.91"/>
    <x v="2"/>
  </r>
  <r>
    <d v="2019-07-12T00:00:00"/>
    <n v="390416"/>
    <n v="0.18"/>
    <n v="37"/>
    <n v="21"/>
    <n v="27"/>
    <n v="380"/>
    <n v="33"/>
    <n v="0.95"/>
    <x v="3"/>
  </r>
  <r>
    <d v="2019-07-13T00:00:00"/>
    <n v="397033"/>
    <n v="0.17"/>
    <n v="34"/>
    <n v="19"/>
    <n v="27"/>
    <n v="387"/>
    <n v="34"/>
    <n v="0.91"/>
    <x v="4"/>
  </r>
  <r>
    <d v="2019-07-14T00:00:00"/>
    <n v="395422"/>
    <n v="0.17"/>
    <n v="38"/>
    <n v="22"/>
    <n v="26"/>
    <n v="399"/>
    <n v="35"/>
    <n v="0.92"/>
    <x v="5"/>
  </r>
  <r>
    <d v="2019-07-15T00:00:00"/>
    <n v="392725"/>
    <n v="0.18"/>
    <n v="39"/>
    <n v="22"/>
    <n v="27"/>
    <n v="353"/>
    <n v="32"/>
    <n v="0.94"/>
    <x v="6"/>
  </r>
  <r>
    <d v="2019-07-16T00:00:00"/>
    <n v="387617"/>
    <n v="0.17"/>
    <n v="38"/>
    <n v="20"/>
    <n v="30"/>
    <n v="458"/>
    <n v="40"/>
    <n v="0.95"/>
    <x v="0"/>
  </r>
  <r>
    <d v="2019-07-17T00:00:00"/>
    <n v="386795"/>
    <n v="0.18"/>
    <n v="30"/>
    <n v="17"/>
    <n v="29"/>
    <n v="387"/>
    <n v="36"/>
    <n v="0.93"/>
    <x v="1"/>
  </r>
  <r>
    <d v="2019-07-18T00:00:00"/>
    <n v="395874"/>
    <n v="0.17"/>
    <n v="36"/>
    <n v="18"/>
    <n v="29"/>
    <n v="372"/>
    <n v="37"/>
    <n v="0.94"/>
    <x v="2"/>
  </r>
  <r>
    <d v="2019-07-19T00:00:00"/>
    <n v="387761"/>
    <n v="0.19"/>
    <n v="32"/>
    <n v="19"/>
    <n v="30"/>
    <n v="388"/>
    <n v="40"/>
    <n v="0.94"/>
    <x v="3"/>
  </r>
  <r>
    <d v="2019-07-20T00:00:00"/>
    <n v="406137"/>
    <n v="0.17"/>
    <n v="34"/>
    <n v="22"/>
    <n v="30"/>
    <n v="358"/>
    <n v="37"/>
    <n v="0.95"/>
    <x v="4"/>
  </r>
  <r>
    <d v="2019-07-21T00:00:00"/>
    <n v="386278"/>
    <n v="0.19"/>
    <n v="35"/>
    <n v="22"/>
    <n v="28"/>
    <n v="396"/>
    <n v="34"/>
    <n v="0.93"/>
    <x v="5"/>
  </r>
  <r>
    <d v="2019-07-22T00:00:00"/>
    <n v="385427"/>
    <n v="0.19"/>
    <n v="33"/>
    <n v="17"/>
    <n v="28"/>
    <n v="372"/>
    <n v="32"/>
    <n v="0.94"/>
    <x v="6"/>
  </r>
  <r>
    <d v="2019-07-23T00:00:00"/>
    <n v="390237"/>
    <n v="0.19"/>
    <n v="32"/>
    <n v="18"/>
    <n v="25"/>
    <n v="382"/>
    <n v="35"/>
    <n v="0.93"/>
    <x v="0"/>
  </r>
  <r>
    <d v="2019-07-24T00:00:00"/>
    <n v="393045"/>
    <n v="0.19"/>
    <n v="39"/>
    <n v="22"/>
    <n v="29"/>
    <n v="360"/>
    <n v="31"/>
    <n v="0.93"/>
    <x v="1"/>
  </r>
  <r>
    <d v="2019-07-25T00:00:00"/>
    <n v="392465"/>
    <n v="0.19"/>
    <n v="31"/>
    <n v="21"/>
    <n v="27"/>
    <n v="373"/>
    <n v="37"/>
    <n v="0.94"/>
    <x v="2"/>
  </r>
  <r>
    <d v="2019-07-26T00:00:00"/>
    <n v="401514"/>
    <n v="0.19"/>
    <n v="32"/>
    <n v="17"/>
    <n v="25"/>
    <n v="388"/>
    <n v="39"/>
    <n v="0.91"/>
    <x v="3"/>
  </r>
  <r>
    <d v="2019-07-27T00:00:00"/>
    <n v="392433"/>
    <n v="0.17"/>
    <n v="38"/>
    <n v="19"/>
    <n v="29"/>
    <n v="382"/>
    <n v="32"/>
    <n v="0.95"/>
    <x v="4"/>
  </r>
  <r>
    <d v="2019-07-28T00:00:00"/>
    <n v="395692"/>
    <n v="0.17"/>
    <n v="40"/>
    <n v="18"/>
    <n v="26"/>
    <n v="375"/>
    <n v="31"/>
    <n v="0.91"/>
    <x v="5"/>
  </r>
  <r>
    <d v="2019-07-29T00:00:00"/>
    <n v="391474"/>
    <n v="0.17"/>
    <n v="35"/>
    <n v="22"/>
    <n v="25"/>
    <n v="388"/>
    <n v="38"/>
    <n v="0.92"/>
    <x v="6"/>
  </r>
  <r>
    <d v="2019-07-30T00:00:00"/>
    <n v="399345"/>
    <n v="0.19"/>
    <n v="34"/>
    <n v="18"/>
    <n v="29"/>
    <n v="365"/>
    <n v="39"/>
    <n v="0.92"/>
    <x v="0"/>
  </r>
  <r>
    <d v="2019-07-31T00:00:00"/>
    <n v="390149"/>
    <n v="0.17"/>
    <n v="33"/>
    <n v="18"/>
    <n v="29"/>
    <n v="365"/>
    <n v="39"/>
    <n v="0.95"/>
    <x v="1"/>
  </r>
  <r>
    <d v="2019-08-01T00:00:00"/>
    <n v="386768"/>
    <n v="0.19"/>
    <n v="32"/>
    <n v="20"/>
    <n v="25"/>
    <n v="384"/>
    <n v="37"/>
    <n v="0.94"/>
    <x v="2"/>
  </r>
  <r>
    <d v="2019-08-02T00:00:00"/>
    <n v="387112"/>
    <n v="0.17"/>
    <n v="37"/>
    <n v="21"/>
    <n v="26"/>
    <n v="384"/>
    <n v="37"/>
    <n v="0.93"/>
    <x v="3"/>
  </r>
  <r>
    <d v="2019-08-03T00:00:00"/>
    <n v="409781"/>
    <n v="0.19"/>
    <n v="30"/>
    <n v="19"/>
    <n v="27"/>
    <n v="358"/>
    <n v="31"/>
    <n v="0.92"/>
    <x v="4"/>
  </r>
  <r>
    <d v="2019-08-04T00:00:00"/>
    <n v="388262"/>
    <n v="0.18"/>
    <n v="35"/>
    <n v="22"/>
    <n v="30"/>
    <n v="369"/>
    <n v="39"/>
    <n v="0.95"/>
    <x v="5"/>
  </r>
  <r>
    <d v="2019-08-05T00:00:00"/>
    <n v="403716"/>
    <n v="0.17"/>
    <n v="39"/>
    <n v="22"/>
    <n v="25"/>
    <n v="389"/>
    <n v="36"/>
    <n v="0.92"/>
    <x v="6"/>
  </r>
  <r>
    <d v="2019-08-06T00:00:00"/>
    <n v="398247"/>
    <n v="0.17"/>
    <n v="31"/>
    <n v="18"/>
    <n v="29"/>
    <n v="398"/>
    <n v="32"/>
    <n v="0.95"/>
    <x v="0"/>
  </r>
  <r>
    <d v="2019-08-07T00:00:00"/>
    <n v="395396"/>
    <n v="0.19"/>
    <n v="34"/>
    <n v="22"/>
    <n v="29"/>
    <n v="366"/>
    <n v="37"/>
    <n v="0.91"/>
    <x v="1"/>
  </r>
  <r>
    <d v="2019-08-08T00:00:00"/>
    <n v="395163"/>
    <n v="0.18"/>
    <n v="32"/>
    <n v="17"/>
    <n v="29"/>
    <n v="367"/>
    <n v="37"/>
    <n v="0.92"/>
    <x v="2"/>
  </r>
  <r>
    <d v="2019-08-09T00:00:00"/>
    <n v="402090"/>
    <n v="0.17"/>
    <n v="32"/>
    <n v="21"/>
    <n v="30"/>
    <n v="353"/>
    <n v="34"/>
    <n v="0.93"/>
    <x v="3"/>
  </r>
  <r>
    <d v="2019-08-10T00:00:00"/>
    <n v="398762"/>
    <n v="0.19"/>
    <n v="30"/>
    <n v="22"/>
    <n v="27"/>
    <n v="352"/>
    <n v="30"/>
    <n v="0.93"/>
    <x v="4"/>
  </r>
  <r>
    <d v="2019-08-11T00:00:00"/>
    <n v="383675"/>
    <n v="0.19"/>
    <n v="34"/>
    <n v="29"/>
    <n v="27"/>
    <n v="396"/>
    <n v="31"/>
    <n v="0.95"/>
    <x v="5"/>
  </r>
  <r>
    <d v="2019-08-12T00:00:00"/>
    <n v="390603"/>
    <n v="0.18"/>
    <n v="36"/>
    <n v="21"/>
    <n v="30"/>
    <n v="382"/>
    <n v="37"/>
    <n v="0.91"/>
    <x v="6"/>
  </r>
  <r>
    <d v="2019-08-13T00:00:00"/>
    <n v="400629"/>
    <n v="0.19"/>
    <n v="30"/>
    <n v="19"/>
    <n v="25"/>
    <n v="382"/>
    <n v="32"/>
    <n v="0.93"/>
    <x v="0"/>
  </r>
  <r>
    <d v="2019-08-14T00:00:00"/>
    <n v="398528"/>
    <n v="0.17"/>
    <n v="32"/>
    <n v="17"/>
    <n v="25"/>
    <n v="372"/>
    <n v="40"/>
    <n v="0.91"/>
    <x v="1"/>
  </r>
  <r>
    <d v="2019-08-15T00:00:00"/>
    <n v="384154"/>
    <n v="0.17"/>
    <n v="36"/>
    <n v="21"/>
    <n v="28"/>
    <n v="362"/>
    <n v="30"/>
    <n v="0.92"/>
    <x v="2"/>
  </r>
  <r>
    <d v="2019-08-16T00:00:00"/>
    <n v="405920"/>
    <n v="0.19"/>
    <n v="35"/>
    <n v="17"/>
    <n v="29"/>
    <n v="351"/>
    <n v="40"/>
    <n v="0.95"/>
    <x v="3"/>
  </r>
  <r>
    <d v="2019-08-17T00:00:00"/>
    <n v="408856"/>
    <n v="0.17"/>
    <n v="35"/>
    <n v="17"/>
    <n v="29"/>
    <n v="371"/>
    <n v="39"/>
    <n v="0.94"/>
    <x v="4"/>
  </r>
  <r>
    <d v="2019-08-18T00:00:00"/>
    <n v="390612"/>
    <n v="0.17"/>
    <n v="38"/>
    <n v="20"/>
    <n v="30"/>
    <n v="380"/>
    <n v="40"/>
    <n v="0.94"/>
    <x v="5"/>
  </r>
  <r>
    <d v="2019-08-19T00:00:00"/>
    <n v="408028"/>
    <n v="0.18"/>
    <n v="35"/>
    <n v="20"/>
    <n v="30"/>
    <n v="388"/>
    <n v="32"/>
    <n v="0.93"/>
    <x v="6"/>
  </r>
  <r>
    <d v="2019-08-20T00:00:00"/>
    <n v="383876"/>
    <n v="0.18"/>
    <n v="35"/>
    <n v="22"/>
    <n v="30"/>
    <n v="351"/>
    <n v="38"/>
    <n v="0.92"/>
    <x v="0"/>
  </r>
  <r>
    <d v="2019-08-21T00:00:00"/>
    <n v="390911"/>
    <n v="0.19"/>
    <n v="36"/>
    <n v="18"/>
    <n v="28"/>
    <n v="382"/>
    <n v="32"/>
    <n v="0.93"/>
    <x v="1"/>
  </r>
  <r>
    <d v="2019-08-22T00:00:00"/>
    <n v="382072"/>
    <n v="0.19"/>
    <n v="36"/>
    <n v="18"/>
    <n v="29"/>
    <n v="395"/>
    <n v="37"/>
    <n v="0.95"/>
    <x v="2"/>
  </r>
  <r>
    <d v="2019-08-23T00:00:00"/>
    <n v="403634"/>
    <n v="0.19"/>
    <n v="39"/>
    <n v="21"/>
    <n v="27"/>
    <n v="352"/>
    <n v="34"/>
    <n v="0.93"/>
    <x v="3"/>
  </r>
  <r>
    <d v="2019-08-24T00:00:00"/>
    <n v="380313"/>
    <n v="0.19"/>
    <n v="36"/>
    <n v="18"/>
    <n v="29"/>
    <n v="377"/>
    <n v="31"/>
    <n v="0.94"/>
    <x v="4"/>
  </r>
  <r>
    <d v="2019-08-25T00:00:00"/>
    <n v="388418"/>
    <n v="0.19"/>
    <n v="31"/>
    <n v="18"/>
    <n v="27"/>
    <n v="367"/>
    <n v="33"/>
    <n v="0.95"/>
    <x v="5"/>
  </r>
  <r>
    <d v="2019-08-26T00:00:00"/>
    <n v="392670"/>
    <n v="0.17"/>
    <n v="32"/>
    <n v="20"/>
    <n v="30"/>
    <n v="369"/>
    <n v="30"/>
    <n v="0.94"/>
    <x v="6"/>
  </r>
  <r>
    <d v="2019-08-27T00:00:00"/>
    <n v="405258"/>
    <n v="0.19"/>
    <n v="39"/>
    <n v="22"/>
    <n v="29"/>
    <n v="361"/>
    <n v="37"/>
    <n v="0.94"/>
    <x v="0"/>
  </r>
  <r>
    <d v="2019-08-28T00:00:00"/>
    <n v="400562"/>
    <n v="0.19"/>
    <n v="31"/>
    <n v="19"/>
    <n v="28"/>
    <n v="382"/>
    <n v="40"/>
    <n v="0.95"/>
    <x v="1"/>
  </r>
  <r>
    <d v="2019-08-29T00:00:00"/>
    <n v="386473"/>
    <n v="0.17"/>
    <n v="35"/>
    <n v="22"/>
    <n v="29"/>
    <n v="362"/>
    <n v="31"/>
    <n v="0.92"/>
    <x v="2"/>
  </r>
  <r>
    <d v="2019-08-30T00:00:00"/>
    <n v="382326"/>
    <n v="0.19"/>
    <n v="30"/>
    <n v="20"/>
    <n v="27"/>
    <n v="389"/>
    <n v="33"/>
    <n v="0.91"/>
    <x v="3"/>
  </r>
  <r>
    <d v="2019-08-31T00:00:00"/>
    <n v="391845"/>
    <n v="0.19"/>
    <n v="38"/>
    <n v="19"/>
    <n v="26"/>
    <n v="372"/>
    <n v="31"/>
    <n v="0.95"/>
    <x v="4"/>
  </r>
  <r>
    <d v="2019-09-01T00:00:00"/>
    <n v="407821"/>
    <n v="0.18"/>
    <n v="35"/>
    <n v="22"/>
    <n v="29"/>
    <n v="385"/>
    <n v="31"/>
    <n v="0.94"/>
    <x v="5"/>
  </r>
  <r>
    <d v="2019-09-02T00:00:00"/>
    <n v="389944"/>
    <n v="0.17"/>
    <n v="31"/>
    <n v="22"/>
    <n v="28"/>
    <n v="364"/>
    <n v="32"/>
    <n v="0.92"/>
    <x v="6"/>
  </r>
  <r>
    <d v="2019-09-03T00:00:00"/>
    <n v="402082"/>
    <n v="0.18"/>
    <n v="38"/>
    <n v="17"/>
    <n v="30"/>
    <n v="351"/>
    <n v="32"/>
    <n v="0.95"/>
    <x v="0"/>
  </r>
  <r>
    <d v="2019-09-04T00:00:00"/>
    <n v="384229"/>
    <n v="0.19"/>
    <n v="39"/>
    <n v="20"/>
    <n v="26"/>
    <n v="361"/>
    <n v="34"/>
    <n v="0.93"/>
    <x v="1"/>
  </r>
  <r>
    <d v="2019-09-05T00:00:00"/>
    <n v="386978"/>
    <n v="0.17"/>
    <n v="32"/>
    <n v="22"/>
    <n v="26"/>
    <n v="368"/>
    <n v="31"/>
    <n v="0.93"/>
    <x v="2"/>
  </r>
  <r>
    <d v="2019-09-06T00:00:00"/>
    <n v="396745"/>
    <n v="0.18"/>
    <n v="33"/>
    <n v="17"/>
    <n v="30"/>
    <n v="377"/>
    <n v="34"/>
    <n v="0.92"/>
    <x v="3"/>
  </r>
  <r>
    <d v="2019-09-07T00:00:00"/>
    <n v="407003"/>
    <n v="0.17"/>
    <n v="34"/>
    <n v="18"/>
    <n v="26"/>
    <n v="385"/>
    <n v="37"/>
    <n v="0.95"/>
    <x v="4"/>
  </r>
  <r>
    <d v="2019-09-08T00:00:00"/>
    <n v="385901"/>
    <n v="0.18"/>
    <n v="35"/>
    <n v="18"/>
    <n v="30"/>
    <n v="382"/>
    <n v="34"/>
    <n v="0.91"/>
    <x v="5"/>
  </r>
  <r>
    <d v="2019-09-09T00:00:00"/>
    <n v="407716"/>
    <n v="0.18"/>
    <n v="35"/>
    <n v="21"/>
    <n v="26"/>
    <n v="370"/>
    <n v="38"/>
    <n v="0.94"/>
    <x v="6"/>
  </r>
  <r>
    <d v="2019-09-10T00:00:00"/>
    <n v="397777"/>
    <n v="0.18"/>
    <n v="35"/>
    <n v="18"/>
    <n v="27"/>
    <n v="399"/>
    <n v="37"/>
    <n v="0.91"/>
    <x v="0"/>
  </r>
  <r>
    <d v="2019-09-11T00:00:00"/>
    <n v="393437"/>
    <n v="0.18"/>
    <n v="40"/>
    <n v="17"/>
    <n v="26"/>
    <n v="387"/>
    <n v="31"/>
    <n v="0.94"/>
    <x v="1"/>
  </r>
  <r>
    <d v="2019-09-12T00:00:00"/>
    <n v="406634"/>
    <n v="0.18"/>
    <n v="34"/>
    <n v="20"/>
    <n v="25"/>
    <n v="368"/>
    <n v="36"/>
    <n v="0.91"/>
    <x v="2"/>
  </r>
  <r>
    <d v="2019-09-13T00:00:00"/>
    <n v="392550"/>
    <n v="0.19"/>
    <n v="30"/>
    <n v="19"/>
    <n v="29"/>
    <n v="384"/>
    <n v="32"/>
    <n v="0.92"/>
    <x v="3"/>
  </r>
  <r>
    <d v="2019-09-14T00:00:00"/>
    <n v="406604"/>
    <n v="0.17"/>
    <n v="64"/>
    <n v="22"/>
    <n v="30"/>
    <n v="378"/>
    <n v="35"/>
    <n v="0.93"/>
    <x v="4"/>
  </r>
  <r>
    <d v="2019-09-15T00:00:00"/>
    <n v="393532"/>
    <n v="0.19"/>
    <n v="31"/>
    <n v="18"/>
    <n v="29"/>
    <n v="385"/>
    <n v="38"/>
    <n v="0.94"/>
    <x v="5"/>
  </r>
  <r>
    <d v="2019-09-16T00:00:00"/>
    <n v="398745"/>
    <n v="0.19"/>
    <n v="33"/>
    <n v="21"/>
    <n v="25"/>
    <n v="367"/>
    <n v="32"/>
    <n v="0.95"/>
    <x v="6"/>
  </r>
  <r>
    <d v="2019-09-17T00:00:00"/>
    <n v="388146"/>
    <n v="0.17"/>
    <n v="32"/>
    <n v="18"/>
    <n v="29"/>
    <n v="382"/>
    <n v="30"/>
    <n v="0.94"/>
    <x v="0"/>
  </r>
  <r>
    <d v="2019-09-18T00:00:00"/>
    <n v="406545"/>
    <n v="0.18"/>
    <n v="32"/>
    <n v="20"/>
    <n v="28"/>
    <n v="377"/>
    <n v="35"/>
    <n v="0.93"/>
    <x v="1"/>
  </r>
  <r>
    <d v="2019-09-19T00:00:00"/>
    <n v="406600"/>
    <n v="0.19"/>
    <n v="33"/>
    <n v="21"/>
    <n v="30"/>
    <n v="351"/>
    <n v="34"/>
    <n v="0.95"/>
    <x v="2"/>
  </r>
  <r>
    <d v="2019-09-20T00:00:00"/>
    <n v="407858"/>
    <n v="0.19"/>
    <n v="39"/>
    <n v="21"/>
    <n v="27"/>
    <n v="383"/>
    <n v="35"/>
    <n v="0.93"/>
    <x v="3"/>
  </r>
  <r>
    <d v="2019-09-21T00:00:00"/>
    <n v="388449"/>
    <n v="0.17"/>
    <n v="37"/>
    <n v="20"/>
    <n v="25"/>
    <n v="372"/>
    <n v="31"/>
    <n v="0.91"/>
    <x v="4"/>
  </r>
  <r>
    <d v="2019-09-22T00:00:00"/>
    <n v="401959"/>
    <n v="0.19"/>
    <n v="31"/>
    <n v="20"/>
    <n v="25"/>
    <n v="366"/>
    <n v="31"/>
    <n v="0.95"/>
    <x v="5"/>
  </r>
  <r>
    <d v="2019-09-23T00:00:00"/>
    <n v="405567"/>
    <n v="0.19"/>
    <n v="35"/>
    <n v="22"/>
    <n v="27"/>
    <n v="359"/>
    <n v="31"/>
    <n v="0.91"/>
    <x v="6"/>
  </r>
  <r>
    <d v="2019-09-24T00:00:00"/>
    <n v="388298"/>
    <n v="0.19"/>
    <n v="38"/>
    <n v="17"/>
    <n v="30"/>
    <n v="398"/>
    <n v="35"/>
    <n v="0.95"/>
    <x v="0"/>
  </r>
  <r>
    <d v="2019-09-25T00:00:00"/>
    <n v="391681"/>
    <n v="0.17"/>
    <n v="32"/>
    <n v="21"/>
    <n v="28"/>
    <n v="388"/>
    <n v="37"/>
    <n v="0.91"/>
    <x v="1"/>
  </r>
  <r>
    <d v="2019-09-26T00:00:00"/>
    <n v="400929"/>
    <n v="0.19"/>
    <n v="30"/>
    <n v="18"/>
    <n v="28"/>
    <n v="394"/>
    <n v="35"/>
    <n v="0.91"/>
    <x v="2"/>
  </r>
  <r>
    <d v="2019-09-27T00:00:00"/>
    <n v="400010"/>
    <n v="0.19"/>
    <n v="37"/>
    <n v="21"/>
    <n v="29"/>
    <n v="393"/>
    <n v="38"/>
    <n v="0.92"/>
    <x v="3"/>
  </r>
  <r>
    <d v="2019-09-28T00:00:00"/>
    <n v="406277"/>
    <n v="0.19"/>
    <n v="38"/>
    <n v="17"/>
    <n v="30"/>
    <n v="397"/>
    <n v="36"/>
    <n v="0.94"/>
    <x v="4"/>
  </r>
  <r>
    <d v="2019-09-29T00:00:00"/>
    <n v="400829"/>
    <n v="0.18"/>
    <n v="30"/>
    <n v="22"/>
    <n v="28"/>
    <n v="360"/>
    <n v="39"/>
    <n v="0.91"/>
    <x v="5"/>
  </r>
  <r>
    <d v="2019-09-30T00:00:00"/>
    <n v="392169"/>
    <n v="0.18"/>
    <n v="32"/>
    <n v="18"/>
    <n v="28"/>
    <n v="359"/>
    <n v="34"/>
    <n v="0.91"/>
    <x v="6"/>
  </r>
  <r>
    <d v="2019-10-01T00:00:00"/>
    <n v="383376"/>
    <n v="0.17"/>
    <n v="30"/>
    <n v="21"/>
    <n v="25"/>
    <n v="394"/>
    <n v="35"/>
    <n v="0.92"/>
    <x v="0"/>
  </r>
  <r>
    <d v="2019-10-02T00:00:00"/>
    <n v="384903"/>
    <n v="0.19"/>
    <n v="34"/>
    <n v="19"/>
    <n v="26"/>
    <n v="380"/>
    <n v="30"/>
    <n v="0.94"/>
    <x v="1"/>
  </r>
  <r>
    <d v="2019-10-03T00:00:00"/>
    <n v="381179"/>
    <n v="0.17"/>
    <n v="37"/>
    <n v="18"/>
    <n v="28"/>
    <n v="387"/>
    <n v="33"/>
    <n v="0.93"/>
    <x v="2"/>
  </r>
  <r>
    <d v="2019-10-04T00:00:00"/>
    <n v="389368"/>
    <n v="0.19"/>
    <n v="34"/>
    <n v="22"/>
    <n v="29"/>
    <n v="357"/>
    <n v="40"/>
    <n v="0.94"/>
    <x v="3"/>
  </r>
  <r>
    <d v="2019-10-05T00:00:00"/>
    <n v="409180"/>
    <n v="0.19"/>
    <n v="32"/>
    <n v="21"/>
    <n v="29"/>
    <n v="382"/>
    <n v="39"/>
    <n v="0.95"/>
    <x v="4"/>
  </r>
  <r>
    <d v="2019-10-06T00:00:00"/>
    <n v="382705"/>
    <n v="0.17"/>
    <n v="31"/>
    <n v="19"/>
    <n v="30"/>
    <n v="372"/>
    <n v="31"/>
    <n v="0.94"/>
    <x v="5"/>
  </r>
  <r>
    <d v="2019-10-07T00:00:00"/>
    <n v="402657"/>
    <n v="0.18"/>
    <n v="30"/>
    <n v="19"/>
    <n v="26"/>
    <n v="388"/>
    <n v="32"/>
    <n v="0.91"/>
    <x v="6"/>
  </r>
  <r>
    <d v="2019-10-08T00:00:00"/>
    <n v="386505"/>
    <n v="0.19"/>
    <n v="38"/>
    <n v="18"/>
    <n v="29"/>
    <n v="387"/>
    <n v="39"/>
    <n v="0.95"/>
    <x v="0"/>
  </r>
  <r>
    <d v="2019-10-09T00:00:00"/>
    <n v="382253"/>
    <n v="0.19"/>
    <n v="34"/>
    <n v="19"/>
    <n v="29"/>
    <n v="366"/>
    <n v="34"/>
    <n v="0.91"/>
    <x v="1"/>
  </r>
  <r>
    <d v="2019-10-10T00:00:00"/>
    <n v="408424"/>
    <n v="0.17"/>
    <n v="33"/>
    <n v="22"/>
    <n v="29"/>
    <n v="368"/>
    <n v="30"/>
    <n v="0.93"/>
    <x v="2"/>
  </r>
  <r>
    <d v="2019-10-11T00:00:00"/>
    <n v="388464"/>
    <n v="0.18"/>
    <n v="31"/>
    <n v="19"/>
    <n v="25"/>
    <n v="384"/>
    <n v="30"/>
    <n v="0.95"/>
    <x v="3"/>
  </r>
  <r>
    <d v="2019-10-12T00:00:00"/>
    <n v="387248"/>
    <n v="0.17"/>
    <n v="33"/>
    <n v="17"/>
    <n v="27"/>
    <n v="360"/>
    <n v="39"/>
    <n v="0.95"/>
    <x v="4"/>
  </r>
  <r>
    <d v="2019-10-13T00:00:00"/>
    <n v="404505"/>
    <n v="0.19"/>
    <n v="32"/>
    <n v="21"/>
    <n v="27"/>
    <n v="387"/>
    <n v="36"/>
    <n v="0.95"/>
    <x v="5"/>
  </r>
  <r>
    <d v="2019-10-14T00:00:00"/>
    <n v="401477"/>
    <n v="0.18"/>
    <n v="31"/>
    <n v="21"/>
    <n v="25"/>
    <n v="362"/>
    <n v="36"/>
    <n v="0.93"/>
    <x v="6"/>
  </r>
  <r>
    <d v="2019-10-15T00:00:00"/>
    <n v="402669"/>
    <n v="0.19"/>
    <n v="35"/>
    <n v="17"/>
    <n v="25"/>
    <n v="394"/>
    <n v="32"/>
    <n v="0.91"/>
    <x v="0"/>
  </r>
  <r>
    <d v="2019-10-16T00:00:00"/>
    <n v="401441"/>
    <n v="0.19"/>
    <n v="38"/>
    <n v="22"/>
    <n v="26"/>
    <n v="371"/>
    <n v="31"/>
    <n v="0.95"/>
    <x v="1"/>
  </r>
  <r>
    <d v="2019-10-17T00:00:00"/>
    <n v="404247"/>
    <n v="0.17"/>
    <n v="37"/>
    <n v="18"/>
    <n v="27"/>
    <n v="365"/>
    <n v="34"/>
    <n v="0.92"/>
    <x v="2"/>
  </r>
  <r>
    <d v="2019-10-18T00:00:00"/>
    <n v="384464"/>
    <n v="0.18"/>
    <n v="35"/>
    <n v="20"/>
    <n v="30"/>
    <n v="383"/>
    <n v="39"/>
    <n v="0.94"/>
    <x v="3"/>
  </r>
  <r>
    <d v="2019-10-19T00:00:00"/>
    <n v="383538"/>
    <n v="0.19"/>
    <n v="34"/>
    <n v="19"/>
    <n v="27"/>
    <n v="386"/>
    <n v="35"/>
    <n v="0.92"/>
    <x v="4"/>
  </r>
  <r>
    <d v="2019-10-20T00:00:00"/>
    <n v="392178"/>
    <n v="0.19"/>
    <n v="38"/>
    <n v="22"/>
    <n v="25"/>
    <n v="361"/>
    <n v="33"/>
    <n v="0.94"/>
    <x v="5"/>
  </r>
  <r>
    <d v="2019-10-21T00:00:00"/>
    <n v="383369"/>
    <n v="0.19"/>
    <n v="31"/>
    <n v="22"/>
    <n v="30"/>
    <n v="368"/>
    <n v="36"/>
    <n v="0.92"/>
    <x v="6"/>
  </r>
  <r>
    <d v="2019-10-22T00:00:00"/>
    <n v="399709"/>
    <n v="0.18"/>
    <n v="37"/>
    <n v="19"/>
    <n v="29"/>
    <n v="376"/>
    <n v="32"/>
    <n v="0.94"/>
    <x v="0"/>
  </r>
  <r>
    <d v="2019-10-23T00:00:00"/>
    <n v="394443"/>
    <n v="0.18"/>
    <n v="37"/>
    <n v="18"/>
    <n v="30"/>
    <n v="369"/>
    <n v="33"/>
    <n v="0.95"/>
    <x v="1"/>
  </r>
  <r>
    <d v="2019-10-24T00:00:00"/>
    <n v="389066"/>
    <n v="0.18"/>
    <n v="38"/>
    <n v="21"/>
    <n v="27"/>
    <n v="398"/>
    <n v="31"/>
    <n v="0.91"/>
    <x v="2"/>
  </r>
  <r>
    <d v="2019-10-25T00:00:00"/>
    <n v="393573"/>
    <n v="0.19"/>
    <n v="37"/>
    <n v="20"/>
    <n v="28"/>
    <n v="375"/>
    <n v="39"/>
    <n v="0.93"/>
    <x v="3"/>
  </r>
  <r>
    <d v="2019-10-26T00:00:00"/>
    <n v="382825"/>
    <n v="0.17"/>
    <n v="36"/>
    <n v="20"/>
    <n v="28"/>
    <n v="359"/>
    <n v="40"/>
    <n v="0.92"/>
    <x v="4"/>
  </r>
  <r>
    <d v="2019-10-27T00:00:00"/>
    <n v="382944"/>
    <n v="0.18"/>
    <n v="33"/>
    <n v="17"/>
    <n v="27"/>
    <n v="366"/>
    <n v="35"/>
    <n v="0.95"/>
    <x v="5"/>
  </r>
  <r>
    <d v="2019-10-28T00:00:00"/>
    <n v="403354"/>
    <n v="0.19"/>
    <n v="31"/>
    <n v="20"/>
    <n v="28"/>
    <n v="395"/>
    <n v="31"/>
    <n v="0.94"/>
    <x v="6"/>
  </r>
  <r>
    <d v="2019-10-29T00:00:00"/>
    <n v="396314"/>
    <n v="0.18"/>
    <n v="32"/>
    <n v="22"/>
    <n v="26"/>
    <n v="382"/>
    <n v="30"/>
    <n v="0.93"/>
    <x v="0"/>
  </r>
  <r>
    <d v="2019-10-30T00:00:00"/>
    <n v="396097"/>
    <n v="0.17"/>
    <n v="34"/>
    <n v="21"/>
    <n v="30"/>
    <n v="394"/>
    <n v="37"/>
    <n v="0.91"/>
    <x v="1"/>
  </r>
  <r>
    <d v="2019-10-31T00:00:00"/>
    <n v="392878"/>
    <n v="0.17"/>
    <n v="40"/>
    <n v="22"/>
    <n v="29"/>
    <n v="363"/>
    <n v="34"/>
    <n v="0.95"/>
    <x v="2"/>
  </r>
  <r>
    <d v="2019-11-01T00:00:00"/>
    <n v="404865"/>
    <n v="0.19"/>
    <n v="33"/>
    <n v="20"/>
    <n v="26"/>
    <n v="355"/>
    <n v="31"/>
    <n v="0.91"/>
    <x v="3"/>
  </r>
  <r>
    <d v="2019-11-02T00:00:00"/>
    <n v="404425"/>
    <n v="0.18"/>
    <n v="33"/>
    <n v="19"/>
    <n v="30"/>
    <n v="399"/>
    <n v="36"/>
    <n v="0.91"/>
    <x v="4"/>
  </r>
  <r>
    <d v="2019-11-03T00:00:00"/>
    <n v="404029"/>
    <n v="0.19"/>
    <n v="32"/>
    <n v="19"/>
    <n v="26"/>
    <n v="390"/>
    <n v="37"/>
    <n v="0.94"/>
    <x v="5"/>
  </r>
  <r>
    <d v="2019-11-04T00:00:00"/>
    <n v="382779"/>
    <n v="0.19"/>
    <n v="34"/>
    <n v="22"/>
    <n v="27"/>
    <n v="396"/>
    <n v="34"/>
    <n v="0.92"/>
    <x v="6"/>
  </r>
  <r>
    <d v="2019-11-05T00:00:00"/>
    <n v="394015"/>
    <n v="0.17"/>
    <n v="31"/>
    <n v="22"/>
    <n v="25"/>
    <n v="398"/>
    <n v="39"/>
    <n v="0.91"/>
    <x v="0"/>
  </r>
  <r>
    <d v="2019-11-06T00:00:00"/>
    <n v="384987"/>
    <n v="0.18"/>
    <n v="34"/>
    <n v="19"/>
    <n v="25"/>
    <n v="394"/>
    <n v="33"/>
    <n v="0.94"/>
    <x v="1"/>
  </r>
  <r>
    <d v="2019-11-07T00:00:00"/>
    <n v="405410"/>
    <n v="0.18"/>
    <n v="36"/>
    <n v="21"/>
    <n v="30"/>
    <n v="361"/>
    <n v="37"/>
    <n v="0.93"/>
    <x v="2"/>
  </r>
  <r>
    <d v="2019-11-08T00:00:00"/>
    <n v="403572"/>
    <n v="0.19"/>
    <n v="31"/>
    <n v="17"/>
    <n v="26"/>
    <n v="352"/>
    <n v="34"/>
    <n v="0.94"/>
    <x v="3"/>
  </r>
  <r>
    <d v="2019-11-09T00:00:00"/>
    <n v="380487"/>
    <n v="0.19"/>
    <n v="40"/>
    <n v="21"/>
    <n v="27"/>
    <n v="368"/>
    <n v="32"/>
    <n v="0.93"/>
    <x v="4"/>
  </r>
  <r>
    <d v="2019-11-10T00:00:00"/>
    <n v="397106"/>
    <n v="0.19"/>
    <n v="34"/>
    <n v="20"/>
    <n v="30"/>
    <n v="358"/>
    <n v="37"/>
    <n v="0.92"/>
    <x v="5"/>
  </r>
  <r>
    <d v="2019-11-11T00:00:00"/>
    <n v="387858"/>
    <n v="0.17"/>
    <n v="38"/>
    <n v="17"/>
    <n v="25"/>
    <n v="381"/>
    <n v="31"/>
    <n v="0.94"/>
    <x v="6"/>
  </r>
  <r>
    <d v="2019-11-12T00:00:00"/>
    <n v="403207"/>
    <n v="0.18"/>
    <n v="32"/>
    <n v="19"/>
    <n v="30"/>
    <n v="387"/>
    <n v="39"/>
    <n v="0.93"/>
    <x v="0"/>
  </r>
  <r>
    <d v="2019-11-13T00:00:00"/>
    <n v="380788"/>
    <n v="0.19"/>
    <n v="36"/>
    <n v="21"/>
    <n v="25"/>
    <n v="394"/>
    <n v="34"/>
    <n v="0.95"/>
    <x v="1"/>
  </r>
  <r>
    <d v="2019-11-14T00:00:00"/>
    <n v="383044"/>
    <n v="0.19"/>
    <n v="34"/>
    <n v="20"/>
    <n v="25"/>
    <n v="378"/>
    <n v="33"/>
    <n v="0.92"/>
    <x v="2"/>
  </r>
  <r>
    <d v="2019-11-15T00:00:00"/>
    <n v="396628"/>
    <n v="0.19"/>
    <n v="30"/>
    <n v="18"/>
    <n v="27"/>
    <n v="365"/>
    <n v="40"/>
    <n v="0.91"/>
    <x v="3"/>
  </r>
  <r>
    <d v="2019-11-16T00:00:00"/>
    <n v="404564"/>
    <n v="0.18"/>
    <n v="40"/>
    <n v="21"/>
    <n v="30"/>
    <n v="392"/>
    <n v="39"/>
    <n v="0.92"/>
    <x v="4"/>
  </r>
  <r>
    <d v="2019-11-17T00:00:00"/>
    <n v="380987"/>
    <n v="0.19"/>
    <n v="112"/>
    <n v="22"/>
    <n v="27"/>
    <n v="353"/>
    <n v="38"/>
    <n v="0.95"/>
    <x v="5"/>
  </r>
  <r>
    <d v="2019-11-18T00:00:00"/>
    <n v="398199"/>
    <n v="0.18"/>
    <n v="37"/>
    <n v="22"/>
    <n v="26"/>
    <n v="385"/>
    <n v="34"/>
    <n v="0.94"/>
    <x v="6"/>
  </r>
  <r>
    <d v="2019-11-19T00:00:00"/>
    <n v="384779"/>
    <n v="0.19"/>
    <n v="33"/>
    <n v="22"/>
    <n v="27"/>
    <n v="369"/>
    <n v="33"/>
    <n v="0.92"/>
    <x v="0"/>
  </r>
  <r>
    <d v="2019-11-20T00:00:00"/>
    <n v="410182"/>
    <n v="0.19"/>
    <n v="40"/>
    <n v="19"/>
    <n v="29"/>
    <n v="389"/>
    <n v="32"/>
    <n v="0.92"/>
    <x v="1"/>
  </r>
  <r>
    <d v="2019-11-21T00:00:00"/>
    <n v="393181"/>
    <n v="0.18"/>
    <n v="38"/>
    <n v="21"/>
    <n v="27"/>
    <n v="395"/>
    <n v="35"/>
    <n v="0.92"/>
    <x v="2"/>
  </r>
  <r>
    <d v="2019-11-22T00:00:00"/>
    <n v="409499"/>
    <n v="0.18"/>
    <n v="35"/>
    <n v="19"/>
    <n v="25"/>
    <n v="360"/>
    <n v="37"/>
    <n v="0.95"/>
    <x v="3"/>
  </r>
  <r>
    <d v="2019-11-23T00:00:00"/>
    <n v="401426"/>
    <n v="0.18"/>
    <n v="37"/>
    <n v="18"/>
    <n v="28"/>
    <n v="393"/>
    <n v="39"/>
    <n v="0.95"/>
    <x v="4"/>
  </r>
  <r>
    <d v="2019-11-24T00:00:00"/>
    <n v="388049"/>
    <n v="0.19"/>
    <n v="34"/>
    <n v="22"/>
    <n v="27"/>
    <n v="354"/>
    <n v="37"/>
    <n v="0.95"/>
    <x v="5"/>
  </r>
  <r>
    <d v="2019-11-25T00:00:00"/>
    <n v="408801"/>
    <n v="0.19"/>
    <n v="34"/>
    <n v="22"/>
    <n v="26"/>
    <n v="392"/>
    <n v="39"/>
    <n v="0.94"/>
    <x v="6"/>
  </r>
  <r>
    <d v="2019-11-26T00:00:00"/>
    <n v="396857"/>
    <n v="0.17"/>
    <n v="35"/>
    <n v="17"/>
    <n v="25"/>
    <n v="368"/>
    <n v="39"/>
    <n v="0.95"/>
    <x v="0"/>
  </r>
  <r>
    <d v="2019-11-27T00:00:00"/>
    <n v="396457"/>
    <n v="0.19"/>
    <n v="35"/>
    <n v="22"/>
    <n v="28"/>
    <n v="369"/>
    <n v="34"/>
    <n v="0.91"/>
    <x v="1"/>
  </r>
  <r>
    <d v="2019-11-28T00:00:00"/>
    <n v="403521"/>
    <n v="0.18"/>
    <n v="33"/>
    <n v="21"/>
    <n v="28"/>
    <n v="380"/>
    <n v="32"/>
    <n v="0.94"/>
    <x v="2"/>
  </r>
  <r>
    <d v="2019-11-29T00:00:00"/>
    <n v="403130"/>
    <n v="0.17"/>
    <n v="39"/>
    <n v="17"/>
    <n v="28"/>
    <n v="352"/>
    <n v="32"/>
    <n v="0.94"/>
    <x v="3"/>
  </r>
  <r>
    <d v="2019-11-30T00:00:00"/>
    <n v="381333"/>
    <n v="0.19"/>
    <n v="40"/>
    <n v="18"/>
    <n v="29"/>
    <n v="369"/>
    <n v="36"/>
    <n v="0.93"/>
    <x v="4"/>
  </r>
  <r>
    <d v="2019-12-01T00:00:00"/>
    <n v="397690"/>
    <n v="0.18"/>
    <n v="40"/>
    <n v="18"/>
    <n v="27"/>
    <n v="388"/>
    <n v="39"/>
    <n v="0.92"/>
    <x v="5"/>
  </r>
  <r>
    <d v="2019-12-02T00:00:00"/>
    <n v="400613"/>
    <n v="0.17"/>
    <n v="37"/>
    <n v="22"/>
    <n v="26"/>
    <n v="394"/>
    <n v="37"/>
    <n v="0.91"/>
    <x v="6"/>
  </r>
  <r>
    <d v="2019-12-03T00:00:00"/>
    <n v="393251"/>
    <n v="0.19"/>
    <n v="36"/>
    <n v="20"/>
    <n v="30"/>
    <n v="360"/>
    <n v="39"/>
    <n v="0.94"/>
    <x v="0"/>
  </r>
  <r>
    <d v="2019-12-04T00:00:00"/>
    <n v="385988"/>
    <n v="0.19"/>
    <n v="37"/>
    <n v="18"/>
    <n v="28"/>
    <n v="397"/>
    <n v="38"/>
    <n v="0.92"/>
    <x v="1"/>
  </r>
  <r>
    <d v="2019-12-05T00:00:00"/>
    <n v="404457"/>
    <n v="0.18"/>
    <n v="30"/>
    <n v="22"/>
    <n v="30"/>
    <n v="370"/>
    <n v="39"/>
    <n v="0.91"/>
    <x v="2"/>
  </r>
  <r>
    <d v="2019-12-06T00:00:00"/>
    <n v="386475"/>
    <n v="0.19"/>
    <n v="34"/>
    <n v="21"/>
    <n v="26"/>
    <n v="356"/>
    <n v="32"/>
    <n v="0.91"/>
    <x v="3"/>
  </r>
  <r>
    <d v="2019-12-07T00:00:00"/>
    <n v="401987"/>
    <n v="0.17"/>
    <n v="38"/>
    <n v="20"/>
    <n v="30"/>
    <n v="370"/>
    <n v="36"/>
    <n v="0.95"/>
    <x v="4"/>
  </r>
  <r>
    <d v="2019-12-08T00:00:00"/>
    <n v="392420"/>
    <n v="0.19"/>
    <n v="30"/>
    <n v="18"/>
    <n v="25"/>
    <n v="394"/>
    <n v="36"/>
    <n v="0.93"/>
    <x v="5"/>
  </r>
  <r>
    <d v="2019-12-09T00:00:00"/>
    <n v="397135"/>
    <n v="0.17"/>
    <n v="36"/>
    <n v="22"/>
    <n v="25"/>
    <n v="363"/>
    <n v="38"/>
    <n v="0.92"/>
    <x v="6"/>
  </r>
  <r>
    <d v="2019-12-10T00:00:00"/>
    <n v="408697"/>
    <n v="0.18"/>
    <n v="31"/>
    <n v="19"/>
    <n v="29"/>
    <n v="370"/>
    <n v="35"/>
    <n v="0.94"/>
    <x v="0"/>
  </r>
  <r>
    <d v="2019-12-11T00:00:00"/>
    <n v="384623"/>
    <n v="0.18"/>
    <n v="36"/>
    <n v="20"/>
    <n v="27"/>
    <n v="397"/>
    <n v="37"/>
    <n v="0.94"/>
    <x v="1"/>
  </r>
  <r>
    <d v="2019-12-12T00:00:00"/>
    <n v="385929"/>
    <n v="0.18"/>
    <n v="36"/>
    <n v="21"/>
    <n v="27"/>
    <n v="386"/>
    <n v="33"/>
    <n v="0.92"/>
    <x v="2"/>
  </r>
  <r>
    <d v="2019-12-13T00:00:00"/>
    <n v="410246"/>
    <n v="0.17"/>
    <n v="32"/>
    <n v="20"/>
    <n v="25"/>
    <n v="371"/>
    <n v="33"/>
    <n v="0.92"/>
    <x v="3"/>
  </r>
  <r>
    <d v="2019-12-14T00:00:00"/>
    <n v="386399"/>
    <n v="0.17"/>
    <n v="38"/>
    <n v="19"/>
    <n v="26"/>
    <n v="391"/>
    <n v="40"/>
    <n v="0.92"/>
    <x v="4"/>
  </r>
  <r>
    <d v="2019-12-15T00:00:00"/>
    <n v="410008"/>
    <n v="0.18"/>
    <n v="30"/>
    <n v="21"/>
    <n v="27"/>
    <n v="355"/>
    <n v="32"/>
    <n v="0.91"/>
    <x v="5"/>
  </r>
  <r>
    <d v="2019-12-16T00:00:00"/>
    <n v="390197"/>
    <n v="0.19"/>
    <n v="40"/>
    <n v="19"/>
    <n v="27"/>
    <n v="386"/>
    <n v="31"/>
    <n v="0.95"/>
    <x v="6"/>
  </r>
  <r>
    <d v="2019-12-17T00:00:00"/>
    <n v="393364"/>
    <n v="0.17"/>
    <n v="40"/>
    <n v="20"/>
    <n v="27"/>
    <n v="356"/>
    <n v="33"/>
    <n v="0.92"/>
    <x v="0"/>
  </r>
  <r>
    <d v="2019-12-18T00:00:00"/>
    <n v="396256"/>
    <n v="0.19"/>
    <n v="40"/>
    <n v="22"/>
    <n v="27"/>
    <n v="362"/>
    <n v="38"/>
    <n v="0.93"/>
    <x v="1"/>
  </r>
  <r>
    <d v="2019-12-19T00:00:00"/>
    <n v="395679"/>
    <n v="0.17"/>
    <n v="34"/>
    <n v="19"/>
    <n v="30"/>
    <n v="354"/>
    <n v="32"/>
    <n v="0.92"/>
    <x v="2"/>
  </r>
  <r>
    <d v="2019-12-20T00:00:00"/>
    <n v="388480"/>
    <n v="0.18"/>
    <n v="34"/>
    <n v="20"/>
    <n v="27"/>
    <n v="362"/>
    <n v="39"/>
    <n v="0.95"/>
    <x v="3"/>
  </r>
  <r>
    <d v="2019-12-21T00:00:00"/>
    <n v="399659"/>
    <n v="0.17"/>
    <n v="39"/>
    <n v="17"/>
    <n v="29"/>
    <n v="350"/>
    <n v="31"/>
    <n v="0.91"/>
    <x v="4"/>
  </r>
  <r>
    <d v="2019-12-22T00:00:00"/>
    <n v="391668"/>
    <n v="0.18"/>
    <n v="30"/>
    <n v="18"/>
    <n v="25"/>
    <n v="397"/>
    <n v="39"/>
    <n v="0.92"/>
    <x v="5"/>
  </r>
  <r>
    <d v="2019-12-23T00:00:00"/>
    <n v="387294"/>
    <n v="0.17"/>
    <n v="34"/>
    <n v="18"/>
    <n v="29"/>
    <n v="357"/>
    <n v="30"/>
    <n v="0.92"/>
    <x v="6"/>
  </r>
  <r>
    <d v="2019-12-24T00:00:00"/>
    <n v="385346"/>
    <n v="0.17"/>
    <n v="40"/>
    <n v="17"/>
    <n v="26"/>
    <n v="394"/>
    <n v="40"/>
    <n v="0.93"/>
    <x v="0"/>
  </r>
  <r>
    <d v="2019-12-25T00:00:00"/>
    <n v="403674"/>
    <n v="0.19"/>
    <n v="38"/>
    <n v="20"/>
    <n v="27"/>
    <n v="366"/>
    <n v="35"/>
    <n v="0.93"/>
    <x v="1"/>
  </r>
  <r>
    <d v="2019-12-26T00:00:00"/>
    <n v="381035"/>
    <n v="0.18"/>
    <n v="39"/>
    <n v="21"/>
    <n v="29"/>
    <n v="380"/>
    <n v="36"/>
    <n v="0.95"/>
    <x v="2"/>
  </r>
  <r>
    <d v="2019-12-27T00:00:00"/>
    <n v="409390"/>
    <n v="0.19"/>
    <n v="30"/>
    <n v="18"/>
    <n v="27"/>
    <n v="387"/>
    <n v="33"/>
    <n v="0.91"/>
    <x v="3"/>
  </r>
  <r>
    <d v="2019-12-28T00:00:00"/>
    <n v="383323"/>
    <n v="0.19"/>
    <n v="30"/>
    <n v="18"/>
    <n v="27"/>
    <n v="388"/>
    <n v="37"/>
    <n v="0.91"/>
    <x v="4"/>
  </r>
  <r>
    <d v="2019-12-29T00:00:00"/>
    <n v="385433"/>
    <n v="0.17"/>
    <n v="38"/>
    <n v="17"/>
    <n v="25"/>
    <n v="350"/>
    <n v="31"/>
    <n v="0.94"/>
    <x v="5"/>
  </r>
  <r>
    <d v="2019-12-30T00:00:00"/>
    <n v="382858"/>
    <n v="0.18"/>
    <n v="38"/>
    <n v="17"/>
    <n v="26"/>
    <n v="385"/>
    <n v="30"/>
    <n v="0.95"/>
    <x v="6"/>
  </r>
  <r>
    <d v="2019-12-31T00:00:00"/>
    <n v="384453"/>
    <n v="0.19"/>
    <n v="33"/>
    <n v="18"/>
    <n v="26"/>
    <n v="357"/>
    <n v="36"/>
    <n v="0.91"/>
    <x v="0"/>
  </r>
  <r>
    <d v="2020-01-01T00:00:00"/>
    <n v="385535"/>
    <n v="0.17"/>
    <n v="31"/>
    <n v="20"/>
    <n v="28"/>
    <n v="397"/>
    <n v="33"/>
    <n v="0.9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0BB42-66B7-43B1-8D6D-7EB23498BC16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F23" firstHeaderRow="0" firstDataRow="1" firstDataCol="1"/>
  <pivotFields count="10">
    <pivotField numFmtId="14" showAll="0"/>
    <pivotField dataField="1" showAll="0"/>
    <pivotField dataField="1" numFmtId="9" showAll="0"/>
    <pivotField dataField="1" showAll="0"/>
    <pivotField dataField="1" showAll="0"/>
    <pivotField dataField="1" showAll="0"/>
    <pivotField showAll="0"/>
    <pivotField showAll="0"/>
    <pivotField numFmtId="9"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ount of restaurants" fld="1" subtotal="average" baseField="9" baseItem="0" numFmtId="2"/>
    <dataField name="Average of Average Discount" fld="2" subtotal="average" baseField="9" baseItem="0" numFmtId="10"/>
    <dataField name="Average of Out of stock Items per restaurant" fld="3" subtotal="average" baseField="9" baseItem="0" numFmtId="2"/>
    <dataField name="Average of Avearge Packaging charges" fld="4" subtotal="average" baseField="9" baseItem="0" numFmtId="2"/>
    <dataField name="Average of Average Delivery Charges" fld="5" subtotal="average" baseField="9" baseItem="0"/>
  </dataFields>
  <formats count="5">
    <format dxfId="1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4"/>
          </reference>
          <reference field="9" count="0"/>
        </references>
      </pivotArea>
    </format>
    <format dxfId="10">
      <pivotArea field="9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E4E09-32C5-4563-8C71-D6E6AB9F8E4D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M3:Q11" firstHeaderRow="0" firstDataRow="1" firstDataCol="1"/>
  <pivotFields count="19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dataField="1" numFmtId="9" showAll="0">
      <items count="185">
        <item x="131"/>
        <item x="27"/>
        <item x="107"/>
        <item x="91"/>
        <item x="153"/>
        <item x="137"/>
        <item x="117"/>
        <item x="124"/>
        <item x="181"/>
        <item x="81"/>
        <item x="142"/>
        <item x="5"/>
        <item x="98"/>
        <item x="118"/>
        <item x="75"/>
        <item x="51"/>
        <item x="121"/>
        <item x="150"/>
        <item x="166"/>
        <item x="57"/>
        <item x="18"/>
        <item x="158"/>
        <item x="138"/>
        <item x="4"/>
        <item x="156"/>
        <item x="71"/>
        <item x="30"/>
        <item x="172"/>
        <item x="163"/>
        <item x="36"/>
        <item x="19"/>
        <item x="162"/>
        <item x="61"/>
        <item x="110"/>
        <item x="106"/>
        <item x="50"/>
        <item x="161"/>
        <item x="56"/>
        <item x="102"/>
        <item x="114"/>
        <item x="132"/>
        <item x="147"/>
        <item x="173"/>
        <item x="109"/>
        <item x="24"/>
        <item x="167"/>
        <item x="12"/>
        <item x="85"/>
        <item x="11"/>
        <item x="169"/>
        <item x="25"/>
        <item x="80"/>
        <item x="170"/>
        <item x="136"/>
        <item x="133"/>
        <item x="43"/>
        <item x="129"/>
        <item x="97"/>
        <item x="177"/>
        <item x="37"/>
        <item x="70"/>
        <item x="151"/>
        <item x="89"/>
        <item x="31"/>
        <item x="164"/>
        <item x="44"/>
        <item x="65"/>
        <item x="116"/>
        <item x="113"/>
        <item x="62"/>
        <item x="101"/>
        <item x="143"/>
        <item x="74"/>
        <item x="22"/>
        <item x="14"/>
        <item x="64"/>
        <item x="119"/>
        <item x="6"/>
        <item x="148"/>
        <item x="60"/>
        <item x="38"/>
        <item x="140"/>
        <item x="35"/>
        <item x="183"/>
        <item x="52"/>
        <item x="175"/>
        <item x="171"/>
        <item x="10"/>
        <item x="66"/>
        <item x="63"/>
        <item x="139"/>
        <item x="125"/>
        <item x="48"/>
        <item x="160"/>
        <item x="94"/>
        <item x="108"/>
        <item x="41"/>
        <item x="87"/>
        <item x="99"/>
        <item x="111"/>
        <item x="168"/>
        <item x="58"/>
        <item x="23"/>
        <item x="59"/>
        <item x="72"/>
        <item x="53"/>
        <item x="179"/>
        <item x="47"/>
        <item x="7"/>
        <item x="149"/>
        <item x="0"/>
        <item x="120"/>
        <item x="26"/>
        <item x="126"/>
        <item x="154"/>
        <item x="84"/>
        <item x="34"/>
        <item x="100"/>
        <item x="141"/>
        <item x="127"/>
        <item x="1"/>
        <item x="128"/>
        <item x="28"/>
        <item x="83"/>
        <item x="88"/>
        <item x="77"/>
        <item x="2"/>
        <item x="122"/>
        <item x="144"/>
        <item x="182"/>
        <item x="104"/>
        <item x="69"/>
        <item x="123"/>
        <item x="73"/>
        <item x="93"/>
        <item x="152"/>
        <item x="40"/>
        <item x="21"/>
        <item x="16"/>
        <item x="96"/>
        <item x="174"/>
        <item x="92"/>
        <item x="29"/>
        <item x="39"/>
        <item x="176"/>
        <item x="112"/>
        <item x="54"/>
        <item x="42"/>
        <item x="68"/>
        <item x="165"/>
        <item x="13"/>
        <item x="134"/>
        <item x="178"/>
        <item x="146"/>
        <item x="76"/>
        <item x="9"/>
        <item x="115"/>
        <item x="49"/>
        <item x="90"/>
        <item x="105"/>
        <item x="46"/>
        <item x="45"/>
        <item x="82"/>
        <item x="8"/>
        <item x="180"/>
        <item x="17"/>
        <item x="55"/>
        <item x="130"/>
        <item x="145"/>
        <item x="20"/>
        <item x="86"/>
        <item x="95"/>
        <item x="33"/>
        <item x="103"/>
        <item x="79"/>
        <item x="157"/>
        <item x="78"/>
        <item x="155"/>
        <item x="15"/>
        <item x="3"/>
        <item x="32"/>
        <item x="135"/>
        <item x="159"/>
        <item x="67"/>
        <item t="default"/>
      </items>
    </pivotField>
    <pivotField dataField="1" numFmtId="9" showAll="0"/>
    <pivotField dataField="1" numFmtId="9" showAll="0"/>
    <pivotField dataField="1" numFmtId="9"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L2M" fld="10" subtotal="average" baseField="14" baseItem="0" numFmtId="9"/>
    <dataField name="Average of M2C" fld="11" subtotal="average" baseField="14" baseItem="0"/>
    <dataField name="Average of C2P" fld="12" subtotal="average" baseField="14" baseItem="0"/>
    <dataField name="Average of P2O" fld="13" subtotal="average" baseField="14" baseItem="0"/>
  </dataFields>
  <formats count="2">
    <format dxfId="15">
      <pivotArea collapsedLevelsAreSubtotals="1" fieldPosition="0">
        <references count="1">
          <reference field="14" count="1">
            <x v="0"/>
          </reference>
        </references>
      </pivotArea>
    </format>
    <format dxfId="16">
      <pivotArea outline="0" collapsedLevelsAreSubtotals="1" fieldPosition="0"/>
    </format>
  </formats>
  <chartFormats count="4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4D462-4C9E-461C-9BEC-C5771B0C797E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J3:K11" firstHeaderRow="1" firstDataRow="1" firstDataCol="1"/>
  <pivotFields count="19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dataField="1"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Overall conversion" fld="6" baseField="14" baseItem="0" numFmtId="2"/>
  </dataFields>
  <chartFormats count="1">
    <chartFormat chart="3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B6F41-92C9-4A41-A17F-8AC97A4A695D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G3:H11" firstHeaderRow="1" firstDataRow="1" firstDataCol="1"/>
  <pivotFields count="19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9" showAll="0"/>
    <pivotField numFmtId="9" showAll="0"/>
    <pivotField numFmtId="9" showAll="0"/>
    <pivotField dataField="1" numFmtId="9" showAll="0"/>
    <pivotField numFmtId="9" showAll="0"/>
    <pivotField numFmtId="9" showAll="0"/>
    <pivotField numFmtId="9" showAll="0"/>
    <pivotField numFmtId="9"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nversion change with respect to same day last week" fld="9" baseField="19" baseItem="1" numFmtId="2"/>
  </dataFields>
  <chartFormats count="1"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C9EE1-0A2E-4F22-97CA-AA8A824DC4E6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D3:E11" firstHeaderRow="1" firstDataRow="1" firstDataCol="1"/>
  <pivotFields count="19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numFmtId="9" showAll="0"/>
    <pivotField numFmtId="9" showAll="0"/>
    <pivotField numFmtId="9" showAll="0"/>
    <pivotField numFmtId="9" showAll="0"/>
    <pivotField numFmtId="9"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raffic Change with respect to same day last week" fld="8" baseField="19" baseItem="1" numFmtId="10"/>
  </dataFields>
  <formats count="4">
    <format dxfId="47">
      <pivotArea type="all" dataOnly="0" outline="0" fieldPosition="0"/>
    </format>
    <format dxfId="46">
      <pivotArea outline="0" collapsedLevelsAreSubtotals="1" fieldPosition="0"/>
    </format>
    <format dxfId="45">
      <pivotArea dataOnly="0" labelOnly="1" grandRow="1" outline="0" fieldPosition="0"/>
    </format>
    <format dxfId="44">
      <pivotArea dataOnly="0" labelOnly="1" outline="0" axis="axisValues" fieldPosition="0"/>
    </format>
  </formats>
  <chartFormats count="1"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68C0F-8498-4305-8D0B-96175A51555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11" firstHeaderRow="1" firstDataRow="1" firstDataCol="1"/>
  <pivotFields count="19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9" showAll="0"/>
    <pivotField dataField="1"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Order Change with respect to same day last week" fld="7" showDataAs="percentOfTotal" baseField="0" baseItem="0" numFmtId="10"/>
  </dataFields>
  <chartFormats count="1">
    <chartFormat chart="1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49CA05-FCA0-455D-9D23-734BB384FB61}" name="Table2" displayName="Table2" ref="B2:P368" headerRowDxfId="111" tableBorderDxfId="110">
  <sortState xmlns:xlrd2="http://schemas.microsoft.com/office/spreadsheetml/2017/richdata2" ref="B11:P365">
    <sortCondition descending="1" ref="L2:L368"/>
  </sortState>
  <tableColumns count="15">
    <tableColumn id="1" xr3:uid="{83C016D4-803A-49D7-91B0-52CFFB12114F}" name="Date" dataDxfId="109" totalsRowDxfId="17"/>
    <tableColumn id="2" xr3:uid="{691AD445-D65C-4ABE-8EF0-53EDFF41710A}" name="Listing" dataDxfId="108" totalsRowDxfId="18"/>
    <tableColumn id="3" xr3:uid="{EC173953-27AF-4C64-8419-F90A694DD0A8}" name="Menu" dataDxfId="107" totalsRowDxfId="19"/>
    <tableColumn id="4" xr3:uid="{C356A1FF-7DDA-4ABB-B044-61FE7DCA4749}" name="Carts" dataDxfId="106" totalsRowDxfId="20"/>
    <tableColumn id="5" xr3:uid="{A6DD8A72-C436-4EAA-AE88-972458D44CE4}" name="Payments" dataDxfId="105" totalsRowDxfId="21"/>
    <tableColumn id="6" xr3:uid="{08F1A8CE-803F-4FCE-9BB9-6B0B51497A48}" name="Orders" dataDxfId="104" totalsRowDxfId="22"/>
    <tableColumn id="7" xr3:uid="{58880136-D241-4616-BD80-28244F65CFAA}" name="Overall conversion" dataDxfId="103" totalsRowDxfId="23" dataCellStyle="Percent" totalsRowCellStyle="Percent">
      <calculatedColumnFormula>$G3/$C3</calculatedColumnFormula>
    </tableColumn>
    <tableColumn id="8" xr3:uid="{32571C35-F297-4FD8-BBB8-CCBB7A36030D}" name="Order Change with respect to same day last week" dataDxfId="102" totalsRowDxfId="24" dataCellStyle="Percent" totalsRowCellStyle="Percent"/>
    <tableColumn id="9" xr3:uid="{5A4008D5-F7F9-4C2F-A191-DE3B20826317}" name="Traffic Change with respect to same day last week" dataDxfId="101" totalsRowDxfId="25" dataCellStyle="Percent" totalsRowCellStyle="Percent"/>
    <tableColumn id="10" xr3:uid="{1934F23C-B21A-445A-9EA1-9E523592B52E}" name="Conversion change with respect to same day last week" dataDxfId="100" totalsRowDxfId="26" dataCellStyle="Percent" totalsRowCellStyle="Percent"/>
    <tableColumn id="11" xr3:uid="{C1810E76-FDDB-4012-8386-116CB54FF4E6}" name="L2M" totalsRowFunction="custom" dataDxfId="99" totalsRowDxfId="27" dataCellStyle="Percent" totalsRowCellStyle="Percent">
      <calculatedColumnFormula>$D3/$C3</calculatedColumnFormula>
      <totalsRowFormula>AVERAGE(Table2[L2M])</totalsRowFormula>
    </tableColumn>
    <tableColumn id="12" xr3:uid="{86217023-F3AA-40A5-84DD-0028EBFEDDED}" name="M2C" totalsRowFunction="custom" dataDxfId="98" totalsRowDxfId="28" dataCellStyle="Percent" totalsRowCellStyle="Percent">
      <calculatedColumnFormula>$E3/$D3</calculatedColumnFormula>
      <totalsRowFormula>AVERAGE(M7:M365)</totalsRowFormula>
    </tableColumn>
    <tableColumn id="13" xr3:uid="{3F7EEBFF-7D10-4369-A429-1C467EDB931F}" name="C2P" dataDxfId="97" totalsRowDxfId="29" dataCellStyle="Percent" totalsRowCellStyle="Percent">
      <calculatedColumnFormula>$F3/$E3</calculatedColumnFormula>
    </tableColumn>
    <tableColumn id="14" xr3:uid="{848A463B-41C1-4C70-9987-AF8B126F41E3}" name="P2O" dataDxfId="96" totalsRowDxfId="30" dataCellStyle="Percent" totalsRowCellStyle="Percent">
      <calculatedColumnFormula>$G3/$F3</calculatedColumnFormula>
    </tableColumn>
    <tableColumn id="15" xr3:uid="{EBE01300-9A62-42A5-A1DB-4BC6741E8061}" name="day" totalsRowDxfId="31">
      <calculatedColumnFormula>TEXT($B3,"DDD")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80399D-BA82-4753-B6AB-759B2EC7DC78}" name="Table3" displayName="Table3" ref="A3:AB55" totalsRowShown="0" headerRowDxfId="95" tableBorderDxfId="94">
  <tableColumns count="28">
    <tableColumn id="1" xr3:uid="{F1115F31-D4A5-49BF-924A-C5577AA43C67}" name="Date" dataDxfId="93"/>
    <tableColumn id="2" xr3:uid="{8507BD2B-C3F4-45A8-AB9B-B2C37B69BF1A}" name="Listing" dataDxfId="92"/>
    <tableColumn id="3" xr3:uid="{3495DC6B-88D8-4049-B026-D87247BE8538}" name="Menu" dataDxfId="91"/>
    <tableColumn id="4" xr3:uid="{5DCAC73A-35F7-4EB4-AE91-954343DC4551}" name="Carts" dataDxfId="90"/>
    <tableColumn id="5" xr3:uid="{B93C1D27-56B8-47EF-A03A-979F6B27F1C4}" name="Payments" dataDxfId="89"/>
    <tableColumn id="6" xr3:uid="{B14F2868-F180-4203-98E9-3A8BF396285C}" name="Orders" dataDxfId="88"/>
    <tableColumn id="7" xr3:uid="{4278A042-F063-421E-8B78-708C53708E8D}" name="Overall conversion" dataDxfId="87" dataCellStyle="Percent"/>
    <tableColumn id="8" xr3:uid="{46939242-1C23-4409-BA1E-1B1A9F16B19D}" name="Order Change with respect to same day last week" dataDxfId="86" dataCellStyle="Percent"/>
    <tableColumn id="9" xr3:uid="{429A34DA-8F9A-4DD2-AC59-C2C40E4AE1F5}" name="Traffic Change with respect to same day last week" dataDxfId="85" dataCellStyle="Percent"/>
    <tableColumn id="10" xr3:uid="{8EB43163-21A1-4272-9588-EBFF68C4C466}" name="Conversion change with respect to same day last week" dataDxfId="84" dataCellStyle="Percent"/>
    <tableColumn id="11" xr3:uid="{E95C8A7B-3D10-4628-BD27-EA36C987309D}" name="L2M" dataDxfId="83" dataCellStyle="Percent"/>
    <tableColumn id="12" xr3:uid="{3FDEC866-C072-46D0-A377-539A059EDBE3}" name="M2C" dataDxfId="82" dataCellStyle="Percent"/>
    <tableColumn id="13" xr3:uid="{B2891B94-BE48-4345-94A2-793AF90E8829}" name="C2P" dataDxfId="81" dataCellStyle="Percent"/>
    <tableColumn id="14" xr3:uid="{6958BD2A-ACB3-4F47-BD9A-C652809FD033}" name="P2O" dataDxfId="80" dataCellStyle="Percent"/>
    <tableColumn id="15" xr3:uid="{498E8E53-E89A-4B88-94F5-FE206D0E88EF}" name="day" dataDxfId="79"/>
    <tableColumn id="16" xr3:uid="{5F38C38B-9CE8-4F40-84C9-CA143CBFB15C}" name="L2M %CHANGE WEEKBYWEEK" dataDxfId="78"/>
    <tableColumn id="17" xr3:uid="{E0DBDA9B-E398-48DE-AD26-5B6F8B6D25FC}" name="M2C %CHANGE" dataDxfId="77"/>
    <tableColumn id="18" xr3:uid="{E7C219D6-A755-4EAE-8235-C0EEE0B1A77B}" name="C2P %CHANGE" dataDxfId="76"/>
    <tableColumn id="19" xr3:uid="{058460FC-EC03-41DC-B090-CC2088A9EBB5}" name="P20 %CHANGE" dataDxfId="75"/>
    <tableColumn id="24" xr3:uid="{A3652CDB-F1E4-4282-903D-8826FD106574}" name="weekend/weekday" dataDxfId="74">
      <calculatedColumnFormula>IF(OR(Table3[day]="Sun", Table3[day]="Sat"), "Weekend", "Weekday")</calculatedColumnFormula>
    </tableColumn>
    <tableColumn id="21" xr3:uid="{BE6F2E43-963F-4A0C-9C7A-A48B05E15215}" name="facebook" dataDxfId="39">
      <calculatedColumnFormula>VLOOKUP(Table3[Date],'Channel wise traffic'!$B$2:$G$368,2,FALSE)</calculatedColumnFormula>
    </tableColumn>
    <tableColumn id="22" xr3:uid="{2B18F051-DEC8-42DA-BC74-D26FD023A2B7}" name="youtube" dataDxfId="38">
      <calculatedColumnFormula>VLOOKUP(Table3[Date],'Channel wise traffic'!$B$2:$G$368,3,FALSE)</calculatedColumnFormula>
    </tableColumn>
    <tableColumn id="23" xr3:uid="{3FF60307-8517-4FAF-8101-476F67EBE591}" name="twitter" dataDxfId="37">
      <calculatedColumnFormula>VLOOKUP(Table3[Date],'Channel wise traffic'!$B$2:$G$368,4,FALSE)</calculatedColumnFormula>
    </tableColumn>
    <tableColumn id="25" xr3:uid="{9BF3CDF5-981C-4AAE-907D-1ABDFB5B1E9C}" name="others" dataDxfId="36">
      <calculatedColumnFormula>VLOOKUP(Table3[Date],'Channel wise traffic'!$B$2:$G$368,5,FALSE)</calculatedColumnFormula>
    </tableColumn>
    <tableColumn id="26" xr3:uid="{02CBA73F-5147-4F03-BF26-52184DDAB528}" name="fb % contribution" dataDxfId="32">
      <calculatedColumnFormula>(U$4 / SUM($U4:$X4)) * 100</calculatedColumnFormula>
    </tableColumn>
    <tableColumn id="27" xr3:uid="{29EE423F-461D-412E-9273-B0675BC207A0}" name="youtube % contribution" dataDxfId="35">
      <calculatedColumnFormula>(V$4 / SUM($U4:$X4)) * 100</calculatedColumnFormula>
    </tableColumn>
    <tableColumn id="28" xr3:uid="{3587EE0C-28F5-4EB6-807E-456BD9D6FF36}" name="twitter % contribution" dataDxfId="34">
      <calculatedColumnFormula>(W$4 / SUM($U4:$X4)) * 100</calculatedColumnFormula>
    </tableColumn>
    <tableColumn id="29" xr3:uid="{0D5C6F72-B073-4765-B69B-A15A2D2BBE36}" name="other % contribution" dataDxfId="33">
      <calculatedColumnFormula>(X$4 / SUM($U4:$X4)) * 100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2C0D4E-367A-42F1-941A-9FF1026FEF97}" name="Table4" displayName="Table4" ref="A3:AB65" totalsRowShown="0" headerRowDxfId="73" tableBorderDxfId="72">
  <sortState xmlns:xlrd2="http://schemas.microsoft.com/office/spreadsheetml/2017/richdata2" ref="A4:X65">
    <sortCondition ref="A3:A65"/>
  </sortState>
  <tableColumns count="28">
    <tableColumn id="1" xr3:uid="{DC66930C-DAF2-4714-832D-610F61CC6A2F}" name="Date" dataDxfId="71"/>
    <tableColumn id="2" xr3:uid="{827A931F-53B5-4415-A61D-BBEEE31A0B70}" name="Listing" dataDxfId="70"/>
    <tableColumn id="3" xr3:uid="{5527CBAB-754F-4865-B0AA-784752D09A29}" name="Menu" dataDxfId="69"/>
    <tableColumn id="4" xr3:uid="{2CD4787A-4F1E-45AB-8D89-EE350D96C662}" name="Carts" dataDxfId="68"/>
    <tableColumn id="5" xr3:uid="{B9E57BA0-958D-4E0B-A5AF-9954A189635C}" name="Payments" dataDxfId="67"/>
    <tableColumn id="6" xr3:uid="{40970422-682A-4929-ADFA-439696360702}" name="Orders" dataDxfId="66"/>
    <tableColumn id="7" xr3:uid="{06509E90-E49A-45D7-915F-7358F9FDAEAD}" name="Overall conversion" dataDxfId="65" dataCellStyle="Percent"/>
    <tableColumn id="8" xr3:uid="{70094EFE-AE7F-4C63-ADF8-7236B2FF9997}" name="Order Change with respect to same day last week" dataDxfId="64" dataCellStyle="Percent"/>
    <tableColumn id="9" xr3:uid="{169EFBF2-7E80-4EF4-A20D-DD263DE73543}" name="Traffic Change with respect to same day last week" dataDxfId="63" dataCellStyle="Percent"/>
    <tableColumn id="10" xr3:uid="{67500EA8-B0CA-4F10-93AB-D5B32CBA11EF}" name="Conversion change with respect to same day last week" dataDxfId="62" dataCellStyle="Percent"/>
    <tableColumn id="11" xr3:uid="{A8F6C75F-E2DD-4598-8D91-3BE038B74C4B}" name="L2M" dataDxfId="61" dataCellStyle="Percent"/>
    <tableColumn id="12" xr3:uid="{119F7E23-A1E7-466F-B0CB-BBD74F271A1E}" name="M2C" dataDxfId="60" dataCellStyle="Percent"/>
    <tableColumn id="13" xr3:uid="{A950FC92-5525-4F5E-88BF-23CB2D61EA07}" name="C2P" dataDxfId="59" dataCellStyle="Percent"/>
    <tableColumn id="14" xr3:uid="{9EB16D8F-9E3C-4C7B-AEF5-63017CF1908C}" name="P2O" dataDxfId="58" dataCellStyle="Percent"/>
    <tableColumn id="15" xr3:uid="{C6A44428-34F8-47E5-BD16-E8702E1AB961}" name="day" dataDxfId="57"/>
    <tableColumn id="16" xr3:uid="{9F34E923-CE9F-4029-9A2D-3B7DF5778D06}" name="L2M %CHANGE WEEKBYWEEK" dataDxfId="56"/>
    <tableColumn id="17" xr3:uid="{27D0DFC6-06E0-4E78-8271-13376C282138}" name="M2C %CHANGE" dataDxfId="55"/>
    <tableColumn id="18" xr3:uid="{DB0A1AD9-5060-4D72-8BC8-4231001209A6}" name="C2P %CHANGE" dataDxfId="54"/>
    <tableColumn id="19" xr3:uid="{0A0EF7AC-A672-45E9-B713-A43B70543D7E}" name="P20 %CHANGE" dataDxfId="53"/>
    <tableColumn id="24" xr3:uid="{6F5C36E7-DFD9-4837-AB09-1092CD489219}" name="weekend/weekday" dataDxfId="52">
      <calculatedColumnFormula>IF(OR(Table4[day]="Sun", Table4[day]="Sat"), "Weekend", "Weekday")</calculatedColumnFormula>
    </tableColumn>
    <tableColumn id="25" xr3:uid="{D261917A-4245-4A95-9368-57AB7B6A21A4}" name="facebook" dataDxfId="51">
      <calculatedColumnFormula>VLOOKUP(Table4[Date],'Channel wise traffic'!$B$2:$G$368,2,FALSE)</calculatedColumnFormula>
    </tableColumn>
    <tableColumn id="26" xr3:uid="{BEBB7FE8-C2DF-4E48-B431-5A5B42DF75C2}" name="youtube" dataDxfId="50">
      <calculatedColumnFormula>VLOOKUP(Table4[Date],'Channel wise traffic'!$B$2:$G$368,3,FALSE)</calculatedColumnFormula>
    </tableColumn>
    <tableColumn id="27" xr3:uid="{7B4B7DB2-295E-49C0-B72B-74CE037F995E}" name="twitter" dataDxfId="49">
      <calculatedColumnFormula>VLOOKUP(Table4[Date],'Channel wise traffic'!$B$2:$G$368,4,FALSE)</calculatedColumnFormula>
    </tableColumn>
    <tableColumn id="28" xr3:uid="{15A7A5EC-7D4D-466C-A1B6-5EA3765F4157}" name="others" dataDxfId="48">
      <calculatedColumnFormula>VLOOKUP(Table4[Date],'Channel wise traffic'!$B$2:$G$368,5,FALSE)</calculatedColumnFormula>
    </tableColumn>
    <tableColumn id="20" xr3:uid="{E8033377-8235-4EE2-AF31-08F40AE4CE86}" name="fb contribution %" dataDxfId="43">
      <calculatedColumnFormula>(U4 / SUM($U4:$X4)) * 100</calculatedColumnFormula>
    </tableColumn>
    <tableColumn id="21" xr3:uid="{C39A375E-20B9-42A3-9A1E-652728B754EF}" name="yt contribution %" dataDxfId="42">
      <calculatedColumnFormula>(V4 / SUM($U4:$X4)) * 100</calculatedColumnFormula>
    </tableColumn>
    <tableColumn id="22" xr3:uid="{9001C30E-0B47-463A-8816-81787B97802B}" name="twitter contribution %" dataDxfId="41">
      <calculatedColumnFormula>(W4 / SUM($U4:$X4)) * 100</calculatedColumnFormula>
    </tableColumn>
    <tableColumn id="23" xr3:uid="{42E3C787-7439-4391-8C0A-F2AD78D288F7}" name="others contribution %" dataDxfId="40">
      <calculatedColumnFormula>(X4 / SUM($U4:$X4)) * 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P368"/>
  <sheetViews>
    <sheetView tabSelected="1" topLeftCell="D1" workbookViewId="0">
      <selection activeCell="J10" sqref="J10"/>
    </sheetView>
  </sheetViews>
  <sheetFormatPr defaultColWidth="11.19921875" defaultRowHeight="15.6" x14ac:dyDescent="0.3"/>
  <cols>
    <col min="8" max="8" width="18.19921875" customWidth="1"/>
    <col min="9" max="9" width="14" customWidth="1"/>
    <col min="10" max="10" width="21.59765625" customWidth="1"/>
    <col min="11" max="11" width="19.5" customWidth="1"/>
    <col min="12" max="12" width="11.8984375" bestFit="1" customWidth="1"/>
    <col min="13" max="13" width="10.09765625" bestFit="1" customWidth="1"/>
    <col min="14" max="14" width="12.5" bestFit="1" customWidth="1"/>
    <col min="15" max="15" width="14.69921875" customWidth="1"/>
    <col min="16" max="16" width="8.296875" customWidth="1"/>
  </cols>
  <sheetData>
    <row r="1" spans="2:16" x14ac:dyDescent="0.3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2:16" x14ac:dyDescent="0.3">
      <c r="B2" s="1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7" t="s">
        <v>18</v>
      </c>
      <c r="I2" s="7" t="s">
        <v>23</v>
      </c>
      <c r="J2" s="7" t="s">
        <v>24</v>
      </c>
      <c r="K2" s="7" t="s">
        <v>25</v>
      </c>
      <c r="L2" s="7" t="s">
        <v>19</v>
      </c>
      <c r="M2" s="7" t="s">
        <v>20</v>
      </c>
      <c r="N2" s="7" t="s">
        <v>21</v>
      </c>
      <c r="O2" s="7" t="s">
        <v>22</v>
      </c>
      <c r="P2" s="7" t="s">
        <v>34</v>
      </c>
    </row>
    <row r="3" spans="2:16" x14ac:dyDescent="0.3">
      <c r="B3" s="12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41">
        <v>1271572.67328</v>
      </c>
      <c r="H3" s="6">
        <f>$G3/$C3</f>
        <v>6.0990659694639161E-2</v>
      </c>
      <c r="I3" s="8">
        <v>0</v>
      </c>
      <c r="J3" s="8">
        <v>0</v>
      </c>
      <c r="K3" s="8">
        <v>0</v>
      </c>
      <c r="L3" s="6">
        <f>$D3/$C3</f>
        <v>0.2449999870495187</v>
      </c>
      <c r="M3" s="6">
        <f>$E3/$D3</f>
        <v>0.41199995771271192</v>
      </c>
      <c r="N3" s="6">
        <f>$F3/$E3</f>
        <v>0.71539994544924068</v>
      </c>
      <c r="O3" s="6">
        <f>$G3/$F3</f>
        <v>0.84460022987223116</v>
      </c>
      <c r="P3" t="str">
        <f>TEXT($B3,"DDD")</f>
        <v>Tue</v>
      </c>
    </row>
    <row r="4" spans="2:16" x14ac:dyDescent="0.3">
      <c r="B4" s="12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6">
        <f>$G4/$C4</f>
        <v>5.749537270328272E-2</v>
      </c>
      <c r="I4" s="8">
        <v>0</v>
      </c>
      <c r="J4" s="8">
        <v>0</v>
      </c>
      <c r="K4" s="8">
        <v>0</v>
      </c>
      <c r="L4" s="6">
        <f>$D4/$C4</f>
        <v>0.24750000148168322</v>
      </c>
      <c r="M4" s="6">
        <f>$E4/$D4</f>
        <v>0.39999985263756649</v>
      </c>
      <c r="N4" s="6">
        <f>$F4/$E4</f>
        <v>0.72270017812440712</v>
      </c>
      <c r="O4" s="6">
        <f>$G4/$F4</f>
        <v>0.80359956797537846</v>
      </c>
      <c r="P4" t="str">
        <f>TEXT($B4,"DDD")</f>
        <v>Wed</v>
      </c>
    </row>
    <row r="5" spans="2:16" x14ac:dyDescent="0.3">
      <c r="B5" s="12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6">
        <f>$G5/$C5</f>
        <v>5.4615297319547756E-2</v>
      </c>
      <c r="I5" s="8">
        <v>0</v>
      </c>
      <c r="J5" s="8">
        <v>0</v>
      </c>
      <c r="K5" s="8">
        <v>0</v>
      </c>
      <c r="L5" s="6">
        <f>$D5/$C5</f>
        <v>0.24999997601762725</v>
      </c>
      <c r="M5" s="6">
        <f>$E5/$D5</f>
        <v>0.38400003376718411</v>
      </c>
      <c r="N5" s="6">
        <f>$F5/$E5</f>
        <v>0.70079991206463255</v>
      </c>
      <c r="O5" s="6">
        <f>$G5/$F5</f>
        <v>0.81179997575982266</v>
      </c>
      <c r="P5" t="str">
        <f>TEXT($B5,"DDD")</f>
        <v>Thu</v>
      </c>
    </row>
    <row r="6" spans="2:16" x14ac:dyDescent="0.3">
      <c r="B6" s="12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6">
        <f>$G6/$C6</f>
        <v>5.9704365267569601E-2</v>
      </c>
      <c r="I6" s="8">
        <v>0</v>
      </c>
      <c r="J6" s="8">
        <v>0</v>
      </c>
      <c r="K6" s="8">
        <v>0</v>
      </c>
      <c r="L6" s="6">
        <f>$D6/$C6</f>
        <v>0.2624999654653839</v>
      </c>
      <c r="M6" s="6">
        <f>$E6/$D6</f>
        <v>0.40399989404997649</v>
      </c>
      <c r="N6" s="6">
        <f>$F6/$E6</f>
        <v>0.69350008662151352</v>
      </c>
      <c r="O6" s="6">
        <f>$G6/$F6</f>
        <v>0.811800032055777</v>
      </c>
      <c r="P6" t="str">
        <f>TEXT($B6,"DDD")</f>
        <v>Fri</v>
      </c>
    </row>
    <row r="7" spans="2:16" x14ac:dyDescent="0.3">
      <c r="B7" s="12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6">
        <f>$G7/$C7</f>
        <v>3.7425633885761242E-2</v>
      </c>
      <c r="I7" s="8">
        <v>0</v>
      </c>
      <c r="J7" s="8">
        <v>0</v>
      </c>
      <c r="K7" s="8">
        <v>0</v>
      </c>
      <c r="L7" s="6">
        <f>$D7/$C7</f>
        <v>0.20579999705946239</v>
      </c>
      <c r="M7" s="6">
        <f>$E7/$D7</f>
        <v>0.3331999072512119</v>
      </c>
      <c r="N7" s="6">
        <f>$F7/$E7</f>
        <v>0.714000028724882</v>
      </c>
      <c r="O7" s="6">
        <f>$G7/$F7</f>
        <v>0.76440003716571214</v>
      </c>
      <c r="P7" t="str">
        <f>TEXT($B7,"DDD")</f>
        <v>Sat</v>
      </c>
    </row>
    <row r="8" spans="2:16" x14ac:dyDescent="0.3">
      <c r="B8" s="12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6">
        <f>$G8/$C8</f>
        <v>3.6352086249890857E-2</v>
      </c>
      <c r="I8" s="8">
        <v>0</v>
      </c>
      <c r="J8" s="8">
        <v>0</v>
      </c>
      <c r="K8" s="8">
        <v>0</v>
      </c>
      <c r="L8" s="6">
        <f>$D8/$C8</f>
        <v>0.2015999886824669</v>
      </c>
      <c r="M8" s="6">
        <f>$E8/$D8</f>
        <v>0.34339995990102845</v>
      </c>
      <c r="N8" s="6">
        <f>$F8/$E8</f>
        <v>0.67999984076755349</v>
      </c>
      <c r="O8" s="6">
        <f>$G8/$F8</f>
        <v>0.77219997921781924</v>
      </c>
      <c r="P8" t="str">
        <f>TEXT($B8,"DDD")</f>
        <v>Sun</v>
      </c>
    </row>
    <row r="9" spans="2:16" x14ac:dyDescent="0.3">
      <c r="B9" s="12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6">
        <f>$G9/$C9</f>
        <v>4.9269561075334707E-2</v>
      </c>
      <c r="I9" s="8">
        <v>0</v>
      </c>
      <c r="J9" s="8">
        <v>0</v>
      </c>
      <c r="K9" s="8">
        <v>0</v>
      </c>
      <c r="L9" s="6">
        <f>$D9/$C9</f>
        <v>0.23749997094706898</v>
      </c>
      <c r="M9" s="6">
        <f>$E9/$D9</f>
        <v>0.3839999586392383</v>
      </c>
      <c r="N9" s="6">
        <f>$F9/$E9</f>
        <v>0.69350016252719204</v>
      </c>
      <c r="O9" s="6">
        <f>$G9/$F9</f>
        <v>0.77899987450068953</v>
      </c>
      <c r="P9" t="str">
        <f>TEXT($B9,"DDD")</f>
        <v>Mon</v>
      </c>
    </row>
    <row r="10" spans="2:16" x14ac:dyDescent="0.3">
      <c r="B10" s="12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6">
        <f>$G10/$C10</f>
        <v>6.0386999512831684E-2</v>
      </c>
      <c r="I10" s="6">
        <f>G10/G4-1</f>
        <v>3.9894285535308383E-2</v>
      </c>
      <c r="J10" s="6">
        <f>C10/C3-1</f>
        <v>4.1666686651977258E-2</v>
      </c>
      <c r="K10" s="6">
        <f>H10/H3-1</f>
        <v>-9.8975840699184747E-3</v>
      </c>
      <c r="L10" s="6">
        <f>$D10/$C10</f>
        <v>0.24499998618615354</v>
      </c>
      <c r="M10" s="6">
        <f>$E10/$D10</f>
        <v>0.39199995940420407</v>
      </c>
      <c r="N10" s="6">
        <f>$F10/$E10</f>
        <v>0.75919976334458916</v>
      </c>
      <c r="O10" s="6">
        <f>$G10/$F10</f>
        <v>0.82820015055371432</v>
      </c>
      <c r="P10" t="str">
        <f>TEXT($B10,"DDD")</f>
        <v>Tue</v>
      </c>
    </row>
    <row r="11" spans="2:16" x14ac:dyDescent="0.3">
      <c r="B11" s="12">
        <v>43532</v>
      </c>
      <c r="C11" s="4">
        <v>21717340</v>
      </c>
      <c r="D11" s="4">
        <v>5700801</v>
      </c>
      <c r="E11" s="4">
        <v>2394336</v>
      </c>
      <c r="F11" s="4">
        <v>1730387</v>
      </c>
      <c r="G11" s="4">
        <v>1390539</v>
      </c>
      <c r="H11" s="6">
        <f>$G11/$C11</f>
        <v>6.402897408246129E-2</v>
      </c>
      <c r="I11" s="6">
        <f>G11/G5-1</f>
        <v>0.22121186838858131</v>
      </c>
      <c r="J11" s="6">
        <f>C11/C4-1</f>
        <v>-9.9009720434640736E-3</v>
      </c>
      <c r="K11" s="6">
        <f>H11/H4-1</f>
        <v>0.11363699497865043</v>
      </c>
      <c r="L11" s="6">
        <f>$D11/$C11</f>
        <v>0.2624999654653839</v>
      </c>
      <c r="M11" s="6">
        <f>$E11/$D11</f>
        <v>0.41999992632614258</v>
      </c>
      <c r="N11" s="6">
        <f>$F11/$E11</f>
        <v>0.72270015570078716</v>
      </c>
      <c r="O11" s="6">
        <f>$G11/$F11</f>
        <v>0.80360000392975672</v>
      </c>
      <c r="P11" t="str">
        <f>TEXT($B11,"DDD")</f>
        <v>Fri</v>
      </c>
    </row>
    <row r="12" spans="2:16" x14ac:dyDescent="0.3">
      <c r="B12" s="12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6">
        <f>$G12/$C12</f>
        <v>5.8609992429635833E-2</v>
      </c>
      <c r="I12" s="6">
        <f>G12/G6-1</f>
        <v>-0.51898166000832935</v>
      </c>
      <c r="J12" s="6">
        <f>C12/C5-1</f>
        <v>-0.48958335231937844</v>
      </c>
      <c r="K12" s="6">
        <f>H12/H5-1</f>
        <v>7.3142421741578811E-2</v>
      </c>
      <c r="L12" s="6">
        <f>$D12/$C12</f>
        <v>0.25749997932621504</v>
      </c>
      <c r="M12" s="6">
        <f>$E12/$D12</f>
        <v>0.3879997153476864</v>
      </c>
      <c r="N12" s="6">
        <f>$F12/$E12</f>
        <v>0.71540014917357275</v>
      </c>
      <c r="O12" s="6">
        <f>$G12/$F12</f>
        <v>0.82000034183224713</v>
      </c>
      <c r="P12" t="str">
        <f>TEXT($B12,"DDD")</f>
        <v>Thu</v>
      </c>
    </row>
    <row r="13" spans="2:16" x14ac:dyDescent="0.3">
      <c r="B13" s="12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6">
        <f>$G13/$C13</f>
        <v>5.4604244689654489E-2</v>
      </c>
      <c r="I13" s="6">
        <f>G13/G7-1</f>
        <v>-0.29414307786965876</v>
      </c>
      <c r="J13" s="6">
        <f>C13/C6-1</f>
        <v>-5.0000000000000044E-2</v>
      </c>
      <c r="K13" s="6">
        <f>H13/H6-1</f>
        <v>-8.5422909280729042E-2</v>
      </c>
      <c r="L13" s="6">
        <f>$D13/$C13</f>
        <v>0.23999997479578894</v>
      </c>
      <c r="M13" s="6">
        <f>$E13/$D13</f>
        <v>0.40399991679378167</v>
      </c>
      <c r="N13" s="6">
        <f>$F13/$E13</f>
        <v>0.71539976215078083</v>
      </c>
      <c r="O13" s="6">
        <f>$G13/$F13</f>
        <v>0.78720010062154766</v>
      </c>
      <c r="P13" t="str">
        <f>TEXT($B13,"DDD")</f>
        <v>Fri</v>
      </c>
    </row>
    <row r="14" spans="2:16" x14ac:dyDescent="0.3">
      <c r="B14" s="12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6">
        <f>$G14/$C14</f>
        <v>3.9404376518911377E-2</v>
      </c>
      <c r="I14" s="6">
        <f>G14/G8-1</f>
        <v>6.1614865552116704E-2</v>
      </c>
      <c r="J14" s="6">
        <f>C14/C7-1</f>
        <v>0</v>
      </c>
      <c r="K14" s="6">
        <f>H14/H7-1</f>
        <v>5.2871319138911188E-2</v>
      </c>
      <c r="L14" s="6">
        <f>$D14/$C14</f>
        <v>0.21209999338027297</v>
      </c>
      <c r="M14" s="6">
        <f>$E14/$D14</f>
        <v>0.33999995577696557</v>
      </c>
      <c r="N14" s="6">
        <f>$F14/$E14</f>
        <v>0.69360001560813178</v>
      </c>
      <c r="O14" s="6">
        <f>$G14/$F14</f>
        <v>0.78779977140628266</v>
      </c>
      <c r="P14" t="str">
        <f>TEXT($B14,"DDD")</f>
        <v>Sat</v>
      </c>
    </row>
    <row r="15" spans="2:16" x14ac:dyDescent="0.3">
      <c r="B15" s="12">
        <v>43481</v>
      </c>
      <c r="C15" s="4">
        <v>21065820</v>
      </c>
      <c r="D15" s="4">
        <v>5529777</v>
      </c>
      <c r="E15" s="4">
        <v>2278268</v>
      </c>
      <c r="F15" s="4">
        <v>1663135</v>
      </c>
      <c r="G15" s="4">
        <v>1391046</v>
      </c>
      <c r="H15" s="6">
        <f>$G15/$C15</f>
        <v>6.6033318427670989E-2</v>
      </c>
      <c r="I15" s="6">
        <f>G15/G9-1</f>
        <v>0.23813177345162995</v>
      </c>
      <c r="J15" s="6">
        <f>C15/C8-1</f>
        <v>-0.51620715292894681</v>
      </c>
      <c r="K15" s="6">
        <f>H15/H8-1</f>
        <v>0.81649322610388686</v>
      </c>
      <c r="L15" s="6">
        <f>$D15/$C15</f>
        <v>0.26249996439730333</v>
      </c>
      <c r="M15" s="6">
        <f>$E15/$D15</f>
        <v>0.41199997757594925</v>
      </c>
      <c r="N15" s="6">
        <f>$F15/$E15</f>
        <v>0.72999971908484862</v>
      </c>
      <c r="O15" s="6">
        <f>$G15/$F15</f>
        <v>0.83639993145475267</v>
      </c>
      <c r="P15" t="str">
        <f>TEXT($B15,"DDD")</f>
        <v>Wed</v>
      </c>
    </row>
    <row r="16" spans="2:16" x14ac:dyDescent="0.3">
      <c r="B16" s="12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6">
        <f>$G16/$C16</f>
        <v>5.6826840825564828E-2</v>
      </c>
      <c r="I16" s="6">
        <f>G16/G10-1</f>
        <v>-8.7187034149354359E-2</v>
      </c>
      <c r="J16" s="6">
        <f>C16/C9-1</f>
        <v>-7.6190467419780084E-2</v>
      </c>
      <c r="K16" s="6">
        <f>H16/H9-1</f>
        <v>0.15338638269325777</v>
      </c>
      <c r="L16" s="6">
        <f>$D16/$C16</f>
        <v>0.25499999525297379</v>
      </c>
      <c r="M16" s="6">
        <f>$E16/$D16</f>
        <v>0.38799996425768424</v>
      </c>
      <c r="N16" s="6">
        <f>$F16/$E16</f>
        <v>0.69349963440121443</v>
      </c>
      <c r="O16" s="6">
        <f>$G16/$F16</f>
        <v>0.82820036695013521</v>
      </c>
      <c r="P16" t="str">
        <f>TEXT($B16,"DDD")</f>
        <v>Mon</v>
      </c>
    </row>
    <row r="17" spans="2:16" x14ac:dyDescent="0.3">
      <c r="B17" s="12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6">
        <f>$G17/$C17</f>
        <v>5.6292693419576843E-2</v>
      </c>
      <c r="I17" s="6">
        <f>G17/G11-1</f>
        <v>-0.13840819998576093</v>
      </c>
      <c r="J17" s="6">
        <f>C17/C10-1</f>
        <v>-2.0000009209230951E-2</v>
      </c>
      <c r="K17" s="6">
        <f>H17/H10-1</f>
        <v>-6.7801118225535251E-2</v>
      </c>
      <c r="L17" s="6">
        <f>$D17/$C17</f>
        <v>0.2374999606493316</v>
      </c>
      <c r="M17" s="6">
        <f>$E17/$D17</f>
        <v>0.40400003165364579</v>
      </c>
      <c r="N17" s="6">
        <f>$F17/$E17</f>
        <v>0.72270007928101565</v>
      </c>
      <c r="O17" s="6">
        <f>$G17/$F17</f>
        <v>0.81179988453939078</v>
      </c>
      <c r="P17" t="str">
        <f>TEXT($B17,"DDD")</f>
        <v>Tue</v>
      </c>
    </row>
    <row r="18" spans="2:16" x14ac:dyDescent="0.3">
      <c r="B18" s="12">
        <v>43487</v>
      </c>
      <c r="C18" s="4">
        <v>37570998</v>
      </c>
      <c r="D18" s="4">
        <v>9768459</v>
      </c>
      <c r="E18" s="4">
        <v>3751088</v>
      </c>
      <c r="F18" s="4">
        <v>2656145</v>
      </c>
      <c r="G18" s="4">
        <v>2221600</v>
      </c>
      <c r="H18" s="6">
        <f>$G18/$C18</f>
        <v>5.9130715665311848E-2</v>
      </c>
      <c r="I18" s="6">
        <f>G18/G12-1</f>
        <v>2.561980317397202</v>
      </c>
      <c r="J18" s="6">
        <f>C18/C11-1</f>
        <v>0.72999999079076905</v>
      </c>
      <c r="K18" s="6">
        <f>H18/H11-1</f>
        <v>-7.6500654388763079E-2</v>
      </c>
      <c r="L18" s="6">
        <f>$D18/$C18</f>
        <v>0.25999998722418821</v>
      </c>
      <c r="M18" s="6">
        <f>$E18/$D18</f>
        <v>0.38399997379320527</v>
      </c>
      <c r="N18" s="6">
        <f>$F18/$E18</f>
        <v>0.70809988995192863</v>
      </c>
      <c r="O18" s="6">
        <f>$G18/$F18</f>
        <v>0.83640012122832152</v>
      </c>
      <c r="P18" t="str">
        <f>TEXT($B18,"DDD")</f>
        <v>Tue</v>
      </c>
    </row>
    <row r="19" spans="2:16" x14ac:dyDescent="0.3">
      <c r="B19" s="12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6">
        <f>$G19/$C19</f>
        <v>5.7425009589223593E-2</v>
      </c>
      <c r="I19" s="6">
        <f>G19/G13-1</f>
        <v>0.14021903732226959</v>
      </c>
      <c r="J19" s="6">
        <f>C19/C12-1</f>
        <v>1.1020409160516529</v>
      </c>
      <c r="K19" s="6">
        <f>H19/H12-1</f>
        <v>-2.0218102601444077E-2</v>
      </c>
      <c r="L19" s="6">
        <f>$D19/$C19</f>
        <v>0.25249999329424921</v>
      </c>
      <c r="M19" s="6">
        <f>$E19/$D19</f>
        <v>0.38399989235388587</v>
      </c>
      <c r="N19" s="6">
        <f>$F19/$E19</f>
        <v>0.70810011047156052</v>
      </c>
      <c r="O19" s="6">
        <f>$G19/$F19</f>
        <v>0.83639983930063222</v>
      </c>
      <c r="P19" t="str">
        <f>TEXT($B19,"DDD")</f>
        <v>Thu</v>
      </c>
    </row>
    <row r="20" spans="2:16" x14ac:dyDescent="0.3">
      <c r="B20" s="12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6">
        <f>$G20/$C20</f>
        <v>5.9047015245385151E-2</v>
      </c>
      <c r="I20" s="6">
        <f>G20/G14-1</f>
        <v>-0.22162388940794209</v>
      </c>
      <c r="J20" s="6">
        <f>C20/C13-1</f>
        <v>7.3684220220243013E-2</v>
      </c>
      <c r="K20" s="6">
        <f>H20/H13-1</f>
        <v>8.136309880269077E-2</v>
      </c>
      <c r="L20" s="6">
        <f>$D20/$C20</f>
        <v>0.25999997201116104</v>
      </c>
      <c r="M20" s="6">
        <f>$E20/$D20</f>
        <v>0.4159999638853652</v>
      </c>
      <c r="N20" s="6">
        <f>$F20/$E20</f>
        <v>0.69350013314267633</v>
      </c>
      <c r="O20" s="6">
        <f>$G20/$F20</f>
        <v>0.7871994944555617</v>
      </c>
      <c r="P20" t="str">
        <f>TEXT($B20,"DDD")</f>
        <v>Fri</v>
      </c>
    </row>
    <row r="21" spans="2:16" x14ac:dyDescent="0.3">
      <c r="B21" s="12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6">
        <f>$G21/$C21</f>
        <v>3.7814141279888462E-2</v>
      </c>
      <c r="I21" s="6">
        <f>G21/G15-1</f>
        <v>0.15926719892800101</v>
      </c>
      <c r="J21" s="6">
        <f>C21/C14-1</f>
        <v>0</v>
      </c>
      <c r="K21" s="6">
        <f>H21/H14-1</f>
        <v>-4.0356817681399204E-2</v>
      </c>
      <c r="L21" s="6">
        <f>$D21/$C21</f>
        <v>0.20369999828585886</v>
      </c>
      <c r="M21" s="6">
        <f>$E21/$D21</f>
        <v>0.33319998986973398</v>
      </c>
      <c r="N21" s="6">
        <f>$F21/$E21</f>
        <v>0.7071998009988063</v>
      </c>
      <c r="O21" s="6">
        <f>$G21/$F21</f>
        <v>0.78780023820713474</v>
      </c>
      <c r="P21" t="str">
        <f>TEXT($B21,"DDD")</f>
        <v>Sat</v>
      </c>
    </row>
    <row r="22" spans="2:16" x14ac:dyDescent="0.3">
      <c r="B22" s="12">
        <v>43486</v>
      </c>
      <c r="C22" s="4">
        <v>22151687</v>
      </c>
      <c r="D22" s="4">
        <v>5759438</v>
      </c>
      <c r="E22" s="4">
        <v>2395926</v>
      </c>
      <c r="F22" s="4">
        <v>1818987</v>
      </c>
      <c r="G22" s="4">
        <v>1476653</v>
      </c>
      <c r="H22" s="6">
        <f>$G22/$C22</f>
        <v>6.6660972593193465E-2</v>
      </c>
      <c r="I22" s="6">
        <f>G22/G16-1</f>
        <v>0.23352106416819263</v>
      </c>
      <c r="J22" s="6">
        <f>C22/C15-1</f>
        <v>5.154639126319327E-2</v>
      </c>
      <c r="K22" s="6">
        <f>H22/H15-1</f>
        <v>9.5051131832784019E-3</v>
      </c>
      <c r="L22" s="6">
        <f>$D22/$C22</f>
        <v>0.25999997201116104</v>
      </c>
      <c r="M22" s="6">
        <f>$E22/$D22</f>
        <v>0.4159999638853652</v>
      </c>
      <c r="N22" s="6">
        <f>$F22/$E22</f>
        <v>0.75919999198639687</v>
      </c>
      <c r="O22" s="6">
        <f>$G22/$F22</f>
        <v>0.81179964452742104</v>
      </c>
      <c r="P22" t="str">
        <f>TEXT($B22,"DDD")</f>
        <v>Mon</v>
      </c>
    </row>
    <row r="23" spans="2:16" x14ac:dyDescent="0.3">
      <c r="B23" s="12">
        <v>43474</v>
      </c>
      <c r="C23" s="4">
        <v>22586034</v>
      </c>
      <c r="D23" s="4">
        <v>5872368</v>
      </c>
      <c r="E23" s="4">
        <v>2372437</v>
      </c>
      <c r="F23" s="4">
        <v>1766516</v>
      </c>
      <c r="G23" s="4">
        <v>1506485</v>
      </c>
      <c r="H23" s="6">
        <f>$G23/$C23</f>
        <v>6.6699846462641474E-2</v>
      </c>
      <c r="I23" s="6">
        <f>G23/G17-1</f>
        <v>0.25741918090406535</v>
      </c>
      <c r="J23" s="6">
        <f>C23/C16-1</f>
        <v>7.2164957262522922E-2</v>
      </c>
      <c r="K23" s="6">
        <f>H23/H16-1</f>
        <v>0.17373842173248266</v>
      </c>
      <c r="L23" s="6">
        <f>$D23/$C23</f>
        <v>0.25999996280887561</v>
      </c>
      <c r="M23" s="6">
        <f>$E23/$D23</f>
        <v>0.40400005585481019</v>
      </c>
      <c r="N23" s="6">
        <f>$F23/$E23</f>
        <v>0.74459975122627076</v>
      </c>
      <c r="O23" s="6">
        <f>$G23/$F23</f>
        <v>0.85280008785654926</v>
      </c>
      <c r="P23" t="str">
        <f>TEXT($B23,"DDD")</f>
        <v>Wed</v>
      </c>
    </row>
    <row r="24" spans="2:16" x14ac:dyDescent="0.3">
      <c r="B24" s="12">
        <v>43678</v>
      </c>
      <c r="C24" s="4">
        <v>22151687</v>
      </c>
      <c r="D24" s="4">
        <v>5704059</v>
      </c>
      <c r="E24" s="4">
        <v>2327256</v>
      </c>
      <c r="F24" s="4">
        <v>1749863</v>
      </c>
      <c r="G24" s="4">
        <v>1506632</v>
      </c>
      <c r="H24" s="6">
        <f>$G24/$C24</f>
        <v>6.8014323243191371E-2</v>
      </c>
      <c r="I24" s="6">
        <f>G24/G18-1</f>
        <v>-0.32182571119913572</v>
      </c>
      <c r="J24" s="6">
        <f>C24/C17-1</f>
        <v>4.0816345708519552E-2</v>
      </c>
      <c r="K24" s="6">
        <f>H24/H17-1</f>
        <v>0.20822648751672834</v>
      </c>
      <c r="L24" s="6">
        <f>$D24/$C24</f>
        <v>0.25749998182982631</v>
      </c>
      <c r="M24" s="6">
        <f>$E24/$D24</f>
        <v>0.40799998737740967</v>
      </c>
      <c r="N24" s="6">
        <f>$F24/$E24</f>
        <v>0.75189966209132131</v>
      </c>
      <c r="O24" s="6">
        <f>$G24/$F24</f>
        <v>0.86099997542664763</v>
      </c>
      <c r="P24" t="str">
        <f>TEXT($B24,"DDD")</f>
        <v>Thu</v>
      </c>
    </row>
    <row r="25" spans="2:16" x14ac:dyDescent="0.3">
      <c r="B25" s="12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6">
        <f>$G25/$C25</f>
        <v>6.4763217885702939E-2</v>
      </c>
      <c r="I25" s="6">
        <f>G25/G19-1</f>
        <v>8.3990122472620277E-2</v>
      </c>
      <c r="J25" s="6">
        <f>C25/C18-1</f>
        <v>-0.42774565104711881</v>
      </c>
      <c r="K25" s="6">
        <f>H25/H18-1</f>
        <v>9.5255099773725815E-2</v>
      </c>
      <c r="L25" s="6">
        <f>$D25/$C25</f>
        <v>0.25249999220936281</v>
      </c>
      <c r="M25" s="6">
        <f>$E25/$D25</f>
        <v>0.41599991305616424</v>
      </c>
      <c r="N25" s="6">
        <f>$F25/$E25</f>
        <v>0.7299999070128681</v>
      </c>
      <c r="O25" s="6">
        <f>$G25/$F25</f>
        <v>0.84459986109552565</v>
      </c>
      <c r="P25" t="str">
        <f>TEXT($B25,"DDD")</f>
        <v>Wed</v>
      </c>
    </row>
    <row r="26" spans="2:16" x14ac:dyDescent="0.3">
      <c r="B26" s="12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6">
        <f>$G26/$C26</f>
        <v>5.1354840248197496E-2</v>
      </c>
      <c r="I26" s="6">
        <f>G26/G20-1</f>
        <v>-0.18995925812945191</v>
      </c>
      <c r="J26" s="6">
        <f>C26/C19-1</f>
        <v>-7.7669894666066996E-2</v>
      </c>
      <c r="K26" s="6">
        <f>H26/H19-1</f>
        <v>-0.10570602224444781</v>
      </c>
      <c r="L26" s="6">
        <f>$D26/$C26</f>
        <v>0.23749995940667931</v>
      </c>
      <c r="M26" s="6">
        <f>$E26/$D26</f>
        <v>0.37999997551007414</v>
      </c>
      <c r="N26" s="6">
        <f>$F26/$E26</f>
        <v>0.71539965305936126</v>
      </c>
      <c r="O26" s="6">
        <f>$G26/$F26</f>
        <v>0.79539993108454754</v>
      </c>
      <c r="P26" t="str">
        <f>TEXT($B26,"DDD")</f>
        <v>Thu</v>
      </c>
    </row>
    <row r="27" spans="2:16" x14ac:dyDescent="0.3">
      <c r="B27" s="12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6">
        <f>$G27/$C27</f>
        <v>5.9818414322622526E-2</v>
      </c>
      <c r="I27" s="6">
        <f>G27/G21-1</f>
        <v>-0.2346852338530343</v>
      </c>
      <c r="J27" s="6">
        <f>C27/C20-1</f>
        <v>-6.8627459389436152E-2</v>
      </c>
      <c r="K27" s="6">
        <f>H27/H20-1</f>
        <v>1.3064150220491788E-2</v>
      </c>
      <c r="L27" s="6">
        <f>$D27/$C27</f>
        <v>0.24499995710437156</v>
      </c>
      <c r="M27" s="6">
        <f>$E27/$D27</f>
        <v>0.4</v>
      </c>
      <c r="N27" s="6">
        <f>$F27/$E27</f>
        <v>0.75189971333667016</v>
      </c>
      <c r="O27" s="6">
        <f>$G27/$F27</f>
        <v>0.81179987028483402</v>
      </c>
      <c r="P27" t="str">
        <f>TEXT($B27,"DDD")</f>
        <v>Fri</v>
      </c>
    </row>
    <row r="28" spans="2:16" x14ac:dyDescent="0.3">
      <c r="B28" s="12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6">
        <f>$G28/$C28</f>
        <v>3.7390569462478637E-2</v>
      </c>
      <c r="I28" s="6">
        <f>G28/G22-1</f>
        <v>0.19349366438831606</v>
      </c>
      <c r="J28" s="6">
        <f>C28/C21-1</f>
        <v>0.10526315666056507</v>
      </c>
      <c r="K28" s="6">
        <f>H28/H21-1</f>
        <v>-1.120141309767364E-2</v>
      </c>
      <c r="L28" s="6">
        <f>$D28/$C28</f>
        <v>0.21209998133416308</v>
      </c>
      <c r="M28" s="6">
        <f>$E28/$D28</f>
        <v>0.35699999529866999</v>
      </c>
      <c r="N28" s="6">
        <f>$F28/$E28</f>
        <v>0.66640001793224413</v>
      </c>
      <c r="O28" s="6">
        <f>$G28/$F28</f>
        <v>0.74100005255689283</v>
      </c>
      <c r="P28" t="str">
        <f>TEXT($B28,"DDD")</f>
        <v>Sat</v>
      </c>
    </row>
    <row r="29" spans="2:16" x14ac:dyDescent="0.3">
      <c r="B29" s="12">
        <v>43642</v>
      </c>
      <c r="C29" s="4">
        <v>22368860</v>
      </c>
      <c r="D29" s="4">
        <v>5759981</v>
      </c>
      <c r="E29" s="4">
        <v>2234872</v>
      </c>
      <c r="F29" s="4">
        <v>1615142</v>
      </c>
      <c r="G29" s="4">
        <v>1324416</v>
      </c>
      <c r="H29" s="6">
        <f>$G29/$C29</f>
        <v>5.9208024011952333E-2</v>
      </c>
      <c r="I29" s="6">
        <f>G29/G23-1</f>
        <v>-0.1208568289760602</v>
      </c>
      <c r="J29" s="6">
        <f>C29/C22-1</f>
        <v>9.80390342279569E-3</v>
      </c>
      <c r="K29" s="6">
        <f>H29/H22-1</f>
        <v>-0.11180377800251495</v>
      </c>
      <c r="L29" s="6">
        <f>$D29/$C29</f>
        <v>0.2574999798827477</v>
      </c>
      <c r="M29" s="6">
        <f>$E29/$D29</f>
        <v>0.3879998909718626</v>
      </c>
      <c r="N29" s="6">
        <f>$F29/$E29</f>
        <v>0.72270000250573629</v>
      </c>
      <c r="O29" s="6">
        <f>$G29/$F29</f>
        <v>0.81999972757813244</v>
      </c>
      <c r="P29" t="str">
        <f>TEXT($B29,"DDD")</f>
        <v>Wed</v>
      </c>
    </row>
    <row r="30" spans="2:16" x14ac:dyDescent="0.3">
      <c r="B30" s="12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6">
        <f>$G30/$C30</f>
        <v>6.157634877763668E-2</v>
      </c>
      <c r="I30" s="6">
        <f>G30/G24-1</f>
        <v>-0.13015985323556112</v>
      </c>
      <c r="J30" s="6">
        <f>C30/C23-1</f>
        <v>-5.7692333235662363E-2</v>
      </c>
      <c r="K30" s="6">
        <f>H30/H23-1</f>
        <v>-7.6814235065360448E-2</v>
      </c>
      <c r="L30" s="6">
        <f>$D30/$C30</f>
        <v>0.2474999639383427</v>
      </c>
      <c r="M30" s="6">
        <f>$E30/$D30</f>
        <v>0.38799990128219247</v>
      </c>
      <c r="N30" s="6">
        <f>$F30/$E30</f>
        <v>0.75190001003031115</v>
      </c>
      <c r="O30" s="6">
        <f>$G30/$F30</f>
        <v>0.8527997959312491</v>
      </c>
      <c r="P30" t="str">
        <f>TEXT($B30,"DDD")</f>
        <v>Mon</v>
      </c>
    </row>
    <row r="31" spans="2:16" x14ac:dyDescent="0.3">
      <c r="B31" s="12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6">
        <f>$G31/$C31</f>
        <v>2.8097945089736356E-2</v>
      </c>
      <c r="I31" s="6">
        <f>G31/G25-1</f>
        <v>-0.54861392395972475</v>
      </c>
      <c r="J31" s="6">
        <f>C31/C24-1</f>
        <v>9.80390342279569E-3</v>
      </c>
      <c r="K31" s="6">
        <f>H31/H24-1</f>
        <v>-0.58688194265684879</v>
      </c>
      <c r="L31" s="6">
        <f>$D31/$C31</f>
        <v>0.11749999776474974</v>
      </c>
      <c r="M31" s="6">
        <f>$E31/$D31</f>
        <v>0.41599967431927592</v>
      </c>
      <c r="N31" s="6">
        <f>$F31/$E31</f>
        <v>0.72269978937048018</v>
      </c>
      <c r="O31" s="6">
        <f>$G31/$F31</f>
        <v>0.79540035839390932</v>
      </c>
      <c r="P31" t="str">
        <f>TEXT($B31,"DDD")</f>
        <v>Tue</v>
      </c>
    </row>
    <row r="32" spans="2:16" x14ac:dyDescent="0.3">
      <c r="B32" s="12">
        <v>43759</v>
      </c>
      <c r="C32" s="4">
        <v>22803207</v>
      </c>
      <c r="D32" s="4">
        <v>5700801</v>
      </c>
      <c r="E32" s="4">
        <v>2371533</v>
      </c>
      <c r="F32" s="4">
        <v>1748531</v>
      </c>
      <c r="G32" s="4">
        <v>1462471</v>
      </c>
      <c r="H32" s="6">
        <f>$G32/$C32</f>
        <v>6.4134443896422116E-2</v>
      </c>
      <c r="I32" s="6">
        <f>G32/G26-1</f>
        <v>0.38030685419706556</v>
      </c>
      <c r="J32" s="6">
        <f>C32/C25-1</f>
        <v>6.0606040874008116E-2</v>
      </c>
      <c r="K32" s="6">
        <f>H32/H25-1</f>
        <v>-9.7088132709914898E-3</v>
      </c>
      <c r="L32" s="6">
        <f>$D32/$C32</f>
        <v>0.24999996710988942</v>
      </c>
      <c r="M32" s="6">
        <f>$E32/$D32</f>
        <v>0.4159999621105876</v>
      </c>
      <c r="N32" s="6">
        <f>$F32/$E32</f>
        <v>0.73729988155340875</v>
      </c>
      <c r="O32" s="6">
        <f>$G32/$F32</f>
        <v>0.83639981218519999</v>
      </c>
      <c r="P32" t="str">
        <f>TEXT($B32,"DDD")</f>
        <v>Mon</v>
      </c>
    </row>
    <row r="33" spans="2:16" x14ac:dyDescent="0.3">
      <c r="B33" s="12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6">
        <f>$G33/$C33</f>
        <v>6.1014082161498638E-2</v>
      </c>
      <c r="I33" s="6">
        <f>G33/G27-1</f>
        <v>3.0724989506880185E-2</v>
      </c>
      <c r="J33" s="6">
        <f>C33/C26-1</f>
        <v>1.0526296401619062E-2</v>
      </c>
      <c r="K33" s="6">
        <f>H33/H26-1</f>
        <v>0.18808824770202981</v>
      </c>
      <c r="L33" s="6">
        <f>$D33/$C33</f>
        <v>0.25499996498573574</v>
      </c>
      <c r="M33" s="6">
        <f>$E33/$D33</f>
        <v>0.4039999593710335</v>
      </c>
      <c r="N33" s="6">
        <f>$F33/$E33</f>
        <v>0.70809986092920896</v>
      </c>
      <c r="O33" s="6">
        <f>$G33/$F33</f>
        <v>0.83640020619695488</v>
      </c>
      <c r="P33" t="str">
        <f>TEXT($B33,"DDD")</f>
        <v>Thu</v>
      </c>
    </row>
    <row r="34" spans="2:16" x14ac:dyDescent="0.3">
      <c r="B34" s="12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6">
        <f>$G34/$C34</f>
        <v>6.4102403158514176E-2</v>
      </c>
      <c r="I34" s="6">
        <f>G34/G28-1</f>
        <v>-0.24957727522390227</v>
      </c>
      <c r="J34" s="6">
        <f>C34/C27-1</f>
        <v>0</v>
      </c>
      <c r="K34" s="6">
        <f>H34/H27-1</f>
        <v>7.1616556279585408E-2</v>
      </c>
      <c r="L34" s="6">
        <f>$D34/$C34</f>
        <v>0.24499995710437156</v>
      </c>
      <c r="M34" s="6">
        <f>$E34/$D34</f>
        <v>0.4119998971256511</v>
      </c>
      <c r="N34" s="6">
        <f>$F34/$E34</f>
        <v>0.75190008355181648</v>
      </c>
      <c r="O34" s="6">
        <f>$G34/$F34</f>
        <v>0.84459997113411012</v>
      </c>
      <c r="P34" t="str">
        <f>TEXT($B34,"DDD")</f>
        <v>Fri</v>
      </c>
    </row>
    <row r="35" spans="2:16" x14ac:dyDescent="0.3">
      <c r="B35" s="12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6">
        <f>$G35/$C35</f>
        <v>3.598160239457688E-2</v>
      </c>
      <c r="I35" s="6">
        <f>G35/G29-1</f>
        <v>0.18297347661157826</v>
      </c>
      <c r="J35" s="6">
        <f>C35/C28-1</f>
        <v>-7.6190475382247658E-2</v>
      </c>
      <c r="K35" s="6">
        <f>H35/H28-1</f>
        <v>-3.7682418004241769E-2</v>
      </c>
      <c r="L35" s="6">
        <f>$D35/$C35</f>
        <v>0.20789998258735065</v>
      </c>
      <c r="M35" s="6">
        <f>$E35/$D35</f>
        <v>0.32980002101053607</v>
      </c>
      <c r="N35" s="6">
        <f>$F35/$E35</f>
        <v>0.6935999689169291</v>
      </c>
      <c r="O35" s="6">
        <f>$G35/$F35</f>
        <v>0.7565999412780523</v>
      </c>
      <c r="P35" t="str">
        <f>TEXT($B35,"DDD")</f>
        <v>Sat</v>
      </c>
    </row>
    <row r="36" spans="2:16" x14ac:dyDescent="0.3">
      <c r="B36" s="12">
        <v>43565</v>
      </c>
      <c r="C36" s="4">
        <v>21500167</v>
      </c>
      <c r="D36" s="4">
        <v>5375041</v>
      </c>
      <c r="E36" s="4">
        <v>2064016</v>
      </c>
      <c r="F36" s="4">
        <v>1521799</v>
      </c>
      <c r="G36" s="4">
        <v>1210438</v>
      </c>
      <c r="H36" s="6">
        <f>$G36/$C36</f>
        <v>5.6299004561220382E-2</v>
      </c>
      <c r="I36" s="6">
        <f>G36/G30-1</f>
        <v>-7.6374502204834882E-2</v>
      </c>
      <c r="J36" s="6">
        <f>C36/C29-1</f>
        <v>-3.8834924980530983E-2</v>
      </c>
      <c r="K36" s="6">
        <f>H36/H29-1</f>
        <v>-4.913218266065944E-2</v>
      </c>
      <c r="L36" s="6">
        <f>$D36/$C36</f>
        <v>0.24999996511655004</v>
      </c>
      <c r="M36" s="6">
        <f>$E36/$D36</f>
        <v>0.38400004762754369</v>
      </c>
      <c r="N36" s="6">
        <f>$F36/$E36</f>
        <v>0.73730000155037556</v>
      </c>
      <c r="O36" s="6">
        <f>$G36/$F36</f>
        <v>0.79539939242961788</v>
      </c>
      <c r="P36" t="str">
        <f>TEXT($B36,"DDD")</f>
        <v>Wed</v>
      </c>
    </row>
    <row r="37" spans="2:16" x14ac:dyDescent="0.3">
      <c r="B37" s="12">
        <v>43495</v>
      </c>
      <c r="C37" s="4">
        <v>22368860</v>
      </c>
      <c r="D37" s="4">
        <v>5536293</v>
      </c>
      <c r="E37" s="4">
        <v>2303097</v>
      </c>
      <c r="F37" s="4">
        <v>1614011</v>
      </c>
      <c r="G37" s="4">
        <v>1283784</v>
      </c>
      <c r="H37" s="6">
        <f>$G37/$C37</f>
        <v>5.739157024542154E-2</v>
      </c>
      <c r="I37" s="6">
        <f>G37/G31-1</f>
        <v>1.0425540039362375</v>
      </c>
      <c r="J37" s="6">
        <f>C37/C30-1</f>
        <v>5.1020408642713067E-2</v>
      </c>
      <c r="K37" s="6">
        <f>H37/H30-1</f>
        <v>-6.796080987729769E-2</v>
      </c>
      <c r="L37" s="6">
        <f>$D37/$C37</f>
        <v>0.24750000670575076</v>
      </c>
      <c r="M37" s="6">
        <f>$E37/$D37</f>
        <v>0.41599983960386488</v>
      </c>
      <c r="N37" s="6">
        <f>$F37/$E37</f>
        <v>0.70080027024480518</v>
      </c>
      <c r="O37" s="6">
        <f>$G37/$F37</f>
        <v>0.7953997835206823</v>
      </c>
      <c r="P37" t="str">
        <f>TEXT($B37,"DDD")</f>
        <v>Wed</v>
      </c>
    </row>
    <row r="38" spans="2:16" x14ac:dyDescent="0.3">
      <c r="B38" s="12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6">
        <f>$G38/$C38</f>
        <v>6.0345542866288224E-2</v>
      </c>
      <c r="I38" s="6">
        <f>G38/G32-1</f>
        <v>-7.699981743227724E-2</v>
      </c>
      <c r="J38" s="6">
        <f>C38/C31-1</f>
        <v>0</v>
      </c>
      <c r="K38" s="6">
        <f>H38/H31-1</f>
        <v>1.1476852728398028</v>
      </c>
      <c r="L38" s="6">
        <f>$D38/$C38</f>
        <v>0.26249996647124618</v>
      </c>
      <c r="M38" s="6">
        <f>$E38/$D38</f>
        <v>0.40399994890855911</v>
      </c>
      <c r="N38" s="6">
        <f>$F38/$E38</f>
        <v>0.7081000599860805</v>
      </c>
      <c r="O38" s="6">
        <f>$G38/$F38</f>
        <v>0.80360014216257369</v>
      </c>
      <c r="P38" t="str">
        <f>TEXT($B38,"DDD")</f>
        <v>Tue</v>
      </c>
    </row>
    <row r="39" spans="2:16" x14ac:dyDescent="0.3">
      <c r="B39" s="12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6">
        <f>$G39/$C39</f>
        <v>6.2098765318404553E-2</v>
      </c>
      <c r="I39" s="6">
        <f>G39/G33-1</f>
        <v>7.1757565085321939E-3</v>
      </c>
      <c r="J39" s="6">
        <f>C39/C32-1</f>
        <v>-9.5238095238095233E-2</v>
      </c>
      <c r="K39" s="6">
        <f>H39/H32-1</f>
        <v>-3.1740800330399832E-2</v>
      </c>
      <c r="L39" s="6">
        <f>$D39/$C39</f>
        <v>0.26000000096939274</v>
      </c>
      <c r="M39" s="6">
        <f>$E39/$D39</f>
        <v>0.39999996271566424</v>
      </c>
      <c r="N39" s="6">
        <f>$F39/$E39</f>
        <v>0.69349989490476882</v>
      </c>
      <c r="O39" s="6">
        <f>$G39/$F39</f>
        <v>0.86100022580280966</v>
      </c>
      <c r="P39" t="str">
        <f>TEXT($B39,"DDD")</f>
        <v>Wed</v>
      </c>
    </row>
    <row r="40" spans="2:16" x14ac:dyDescent="0.3">
      <c r="B40" s="12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6">
        <f>$G40/$C40</f>
        <v>6.2248170985803472E-2</v>
      </c>
      <c r="I40" s="6">
        <f>G40/G34-1</f>
        <v>4.2626728981714601E-2</v>
      </c>
      <c r="J40" s="6">
        <f>C40/C33-1</f>
        <v>6.2500029977965887E-2</v>
      </c>
      <c r="K40" s="6">
        <f>H40/H33-1</f>
        <v>2.0226294989381444E-2</v>
      </c>
      <c r="L40" s="6">
        <f>$D40/$C40</f>
        <v>0.2474999759611988</v>
      </c>
      <c r="M40" s="6">
        <f>$E40/$D40</f>
        <v>0.40000003647942872</v>
      </c>
      <c r="N40" s="6">
        <f>$F40/$E40</f>
        <v>0.73729980205351808</v>
      </c>
      <c r="O40" s="6">
        <f>$G40/$F40</f>
        <v>0.85280018504419852</v>
      </c>
      <c r="P40" t="str">
        <f>TEXT($B40,"DDD")</f>
        <v>Thu</v>
      </c>
    </row>
    <row r="41" spans="2:16" x14ac:dyDescent="0.3">
      <c r="B41" s="12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6">
        <f>$G41/$C41</f>
        <v>5.6826837231353164E-2</v>
      </c>
      <c r="I41" s="6">
        <f>G41/G35-1</f>
        <v>-0.20442329945639026</v>
      </c>
      <c r="J41" s="6">
        <f>C41/C34-1</f>
        <v>6.3157875348987425E-2</v>
      </c>
      <c r="K41" s="6">
        <f>H41/H34-1</f>
        <v>-0.11349911342902064</v>
      </c>
      <c r="L41" s="6">
        <f>$D41/$C41</f>
        <v>0.23750000740841615</v>
      </c>
      <c r="M41" s="6">
        <f>$E41/$D41</f>
        <v>0.40399988712813473</v>
      </c>
      <c r="N41" s="6">
        <f>$F41/$E41</f>
        <v>0.70810019499994303</v>
      </c>
      <c r="O41" s="6">
        <f>$G41/$F41</f>
        <v>0.83639976138696182</v>
      </c>
      <c r="P41" t="str">
        <f>TEXT($B41,"DDD")</f>
        <v>Fri</v>
      </c>
    </row>
    <row r="42" spans="2:16" x14ac:dyDescent="0.3">
      <c r="B42" s="12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6">
        <f>$G42/$C42</f>
        <v>4.2169323913883797E-2</v>
      </c>
      <c r="I42" s="6">
        <f>G42/G36-1</f>
        <v>0.53259481278677634</v>
      </c>
      <c r="J42" s="6">
        <f>C42/C35-1</f>
        <v>1.0309266749248591E-2</v>
      </c>
      <c r="K42" s="6">
        <f>H42/H35-1</f>
        <v>0.1719690371610445</v>
      </c>
      <c r="L42" s="6">
        <f>$D42/$C42</f>
        <v>0.20789998989587982</v>
      </c>
      <c r="M42" s="6">
        <f>$E42/$D42</f>
        <v>0.35700000666963555</v>
      </c>
      <c r="N42" s="6">
        <f>$F42/$E42</f>
        <v>0.70039992698530151</v>
      </c>
      <c r="O42" s="6">
        <f>$G42/$F42</f>
        <v>0.81119983488370362</v>
      </c>
      <c r="P42" t="str">
        <f>TEXT($B42,"DDD")</f>
        <v>Sat</v>
      </c>
    </row>
    <row r="43" spans="2:16" x14ac:dyDescent="0.3">
      <c r="B43" s="12">
        <v>43549</v>
      </c>
      <c r="C43" s="4">
        <v>22368860</v>
      </c>
      <c r="D43" s="4">
        <v>5536293</v>
      </c>
      <c r="E43" s="4">
        <v>2258807</v>
      </c>
      <c r="F43" s="4">
        <v>1632440</v>
      </c>
      <c r="G43" s="4">
        <v>1351986</v>
      </c>
      <c r="H43" s="6">
        <f>$G43/$C43</f>
        <v>6.044054100208951E-2</v>
      </c>
      <c r="I43" s="6">
        <f>G43/G37-1</f>
        <v>5.3125759473556355E-2</v>
      </c>
      <c r="J43" s="6">
        <f>C43/C36-1</f>
        <v>4.0404011745583279E-2</v>
      </c>
      <c r="K43" s="6">
        <f>H43/H36-1</f>
        <v>7.3563226794988168E-2</v>
      </c>
      <c r="L43" s="6">
        <f>$D43/$C43</f>
        <v>0.24750000670575076</v>
      </c>
      <c r="M43" s="6">
        <f>$E43/$D43</f>
        <v>0.40799990173930462</v>
      </c>
      <c r="N43" s="6">
        <f>$F43/$E43</f>
        <v>0.72270008017506582</v>
      </c>
      <c r="O43" s="6">
        <f>$G43/$F43</f>
        <v>0.82819950503540707</v>
      </c>
      <c r="P43" t="str">
        <f>TEXT($B43,"DDD")</f>
        <v>Mon</v>
      </c>
    </row>
    <row r="44" spans="2:16" x14ac:dyDescent="0.3">
      <c r="B44" s="12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6">
        <f>$G44/$C44</f>
        <v>5.8004341750093655E-2</v>
      </c>
      <c r="I44" s="6">
        <f>G44/G38-1</f>
        <v>-3.8796587204164013E-2</v>
      </c>
      <c r="J44" s="6">
        <f>C44/C37-1</f>
        <v>0</v>
      </c>
      <c r="K44" s="6">
        <f>H44/H37-1</f>
        <v>1.0677029780710612E-2</v>
      </c>
      <c r="L44" s="6">
        <f>$D44/$C44</f>
        <v>0.23749998882374873</v>
      </c>
      <c r="M44" s="6">
        <f>$E44/$D44</f>
        <v>0.39999988706103445</v>
      </c>
      <c r="N44" s="6">
        <f>$F44/$E44</f>
        <v>0.74460022183101404</v>
      </c>
      <c r="O44" s="6">
        <f>$G44/$F44</f>
        <v>0.82000005055912073</v>
      </c>
      <c r="P44" t="str">
        <f>TEXT($B44,"DDD")</f>
        <v>Mon</v>
      </c>
    </row>
    <row r="45" spans="2:16" x14ac:dyDescent="0.3">
      <c r="B45" s="12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6">
        <f>$G45/$C45</f>
        <v>6.1594494142863325E-2</v>
      </c>
      <c r="I45" s="6">
        <f>G45/G39-1</f>
        <v>9.6287901316667535E-2</v>
      </c>
      <c r="J45" s="6">
        <f>C45/C38-1</f>
        <v>1.9417484842767951E-2</v>
      </c>
      <c r="K45" s="6">
        <f>H45/H38-1</f>
        <v>2.0696661547025652E-2</v>
      </c>
      <c r="L45" s="6">
        <f>$D45/$C45</f>
        <v>0.25499996557501758</v>
      </c>
      <c r="M45" s="6">
        <f>$E45/$D45</f>
        <v>0.38800000068789781</v>
      </c>
      <c r="N45" s="6">
        <f>$F45/$E45</f>
        <v>0.75919985781080945</v>
      </c>
      <c r="O45" s="6">
        <f>$G45/$F45</f>
        <v>0.82000014011587585</v>
      </c>
      <c r="P45" t="str">
        <f>TEXT($B45,"DDD")</f>
        <v>Tue</v>
      </c>
    </row>
    <row r="46" spans="2:16" x14ac:dyDescent="0.3">
      <c r="B46" s="12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6">
        <f>$G46/$C46</f>
        <v>6.4152976377401652E-2</v>
      </c>
      <c r="I46" s="6">
        <f>G46/G40-1</f>
        <v>1.039232664830414E-2</v>
      </c>
      <c r="J46" s="6">
        <f>C46/C39-1</f>
        <v>5.2631578947368363E-2</v>
      </c>
      <c r="K46" s="6">
        <f>H46/H39-1</f>
        <v>3.3079740772048449E-2</v>
      </c>
      <c r="L46" s="6">
        <f>$D46/$C46</f>
        <v>0.25249998388384581</v>
      </c>
      <c r="M46" s="6">
        <f>$E46/$D46</f>
        <v>0.41199986578228864</v>
      </c>
      <c r="N46" s="6">
        <f>$F46/$E46</f>
        <v>0.74460020874146948</v>
      </c>
      <c r="O46" s="6">
        <f>$G46/$F46</f>
        <v>0.82820000225889157</v>
      </c>
      <c r="P46" t="str">
        <f>TEXT($B46,"DDD")</f>
        <v>Wed</v>
      </c>
    </row>
    <row r="47" spans="2:16" x14ac:dyDescent="0.3">
      <c r="B47" s="12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6">
        <f>$G47/$C47</f>
        <v>5.5111339367736073E-2</v>
      </c>
      <c r="I47" s="6">
        <f>G47/G41-1</f>
        <v>-4.9392323435239915E-2</v>
      </c>
      <c r="J47" s="6">
        <f>C47/C40-1</f>
        <v>-2.9411755411675844E-2</v>
      </c>
      <c r="K47" s="6">
        <f>H47/H40-1</f>
        <v>-0.1146512661343102</v>
      </c>
      <c r="L47" s="6">
        <f>$D47/$C47</f>
        <v>0.24249997686064484</v>
      </c>
      <c r="M47" s="6">
        <f>$E47/$D47</f>
        <v>0.37999996164018879</v>
      </c>
      <c r="N47" s="6">
        <f>$F47/$E47</f>
        <v>0.70809997779168599</v>
      </c>
      <c r="O47" s="6">
        <f>$G47/$F47</f>
        <v>0.84460010435407396</v>
      </c>
      <c r="P47" t="str">
        <f>TEXT($B47,"DDD")</f>
        <v>Thu</v>
      </c>
    </row>
    <row r="48" spans="2:16" x14ac:dyDescent="0.3">
      <c r="B48" s="12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6">
        <f>$G48/$C48</f>
        <v>5.9793070444522596E-2</v>
      </c>
      <c r="I48" s="6">
        <f>G48/G42-1</f>
        <v>-0.3070166690834133</v>
      </c>
      <c r="J48" s="6">
        <f>C48/C41-1</f>
        <v>-1.9801944086928258E-2</v>
      </c>
      <c r="K48" s="6">
        <f>H48/H41-1</f>
        <v>5.2197752992891644E-2</v>
      </c>
      <c r="L48" s="6">
        <f>$D48/$C48</f>
        <v>0.25499997279090902</v>
      </c>
      <c r="M48" s="6">
        <f>$E48/$D48</f>
        <v>0.40400000583670859</v>
      </c>
      <c r="N48" s="6">
        <f>$F48/$E48</f>
        <v>0.73729980897962799</v>
      </c>
      <c r="O48" s="6">
        <f>$G48/$F48</f>
        <v>0.78720025963210616</v>
      </c>
      <c r="P48" t="str">
        <f>TEXT($B48,"DDD")</f>
        <v>Fri</v>
      </c>
    </row>
    <row r="49" spans="2:16" x14ac:dyDescent="0.3">
      <c r="B49" s="12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6">
        <f>$G49/$C49</f>
        <v>3.8624106184334629E-2</v>
      </c>
      <c r="I49" s="6">
        <f>G49/G43-1</f>
        <v>0.30807789429772203</v>
      </c>
      <c r="J49" s="6">
        <f>C49/C42-1</f>
        <v>4.081632653061229E-2</v>
      </c>
      <c r="K49" s="6">
        <f>H49/H42-1</f>
        <v>-8.4071011828148912E-2</v>
      </c>
      <c r="L49" s="6">
        <f>$D49/$C49</f>
        <v>0.21419999696423994</v>
      </c>
      <c r="M49" s="6">
        <f>$E49/$D49</f>
        <v>0.33999997145097949</v>
      </c>
      <c r="N49" s="6">
        <f>$F49/$E49</f>
        <v>0.68679982546710794</v>
      </c>
      <c r="O49" s="6">
        <f>$G49/$F49</f>
        <v>0.77220022766441376</v>
      </c>
      <c r="P49" t="str">
        <f>TEXT($B49,"DDD")</f>
        <v>Sat</v>
      </c>
    </row>
    <row r="50" spans="2:16" x14ac:dyDescent="0.3">
      <c r="B50" s="12">
        <v>43668</v>
      </c>
      <c r="C50" s="4">
        <v>21500167</v>
      </c>
      <c r="D50" s="4">
        <v>5321291</v>
      </c>
      <c r="E50" s="4">
        <v>2128516</v>
      </c>
      <c r="F50" s="4">
        <v>1553817</v>
      </c>
      <c r="G50" s="4">
        <v>1286871</v>
      </c>
      <c r="H50" s="6">
        <f>$G50/$C50</f>
        <v>5.9854000203812367E-2</v>
      </c>
      <c r="I50" s="6">
        <f>G50/G44-1</f>
        <v>-8.1850278730256631E-3</v>
      </c>
      <c r="J50" s="6">
        <f>C50/C43-1</f>
        <v>-3.8834924980530983E-2</v>
      </c>
      <c r="K50" s="6">
        <f>H50/H43-1</f>
        <v>-9.7044266737597029E-3</v>
      </c>
      <c r="L50" s="6">
        <f>$D50/$C50</f>
        <v>0.24749998453500385</v>
      </c>
      <c r="M50" s="6">
        <f>$E50/$D50</f>
        <v>0.39999992483027147</v>
      </c>
      <c r="N50" s="6">
        <f>$F50/$E50</f>
        <v>0.7300001503394854</v>
      </c>
      <c r="O50" s="6">
        <f>$G50/$F50</f>
        <v>0.82819984592780227</v>
      </c>
      <c r="P50" t="str">
        <f>TEXT($B50,"DDD")</f>
        <v>Mon</v>
      </c>
    </row>
    <row r="51" spans="2:16" x14ac:dyDescent="0.3">
      <c r="B51" s="12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6">
        <f>$G51/$C51</f>
        <v>6.5936251861415815E-2</v>
      </c>
      <c r="I51" s="6">
        <f>G51/G45-1</f>
        <v>1.9513695470157133E-2</v>
      </c>
      <c r="J51" s="6">
        <f>C51/C44-1</f>
        <v>-2.9126204911649523E-2</v>
      </c>
      <c r="K51" s="6">
        <f>H51/H44-1</f>
        <v>0.13674683432312817</v>
      </c>
      <c r="L51" s="6">
        <f>$D51/$C51</f>
        <v>0.25749999769769227</v>
      </c>
      <c r="M51" s="6">
        <f>$E51/$D51</f>
        <v>0.4199999463539939</v>
      </c>
      <c r="N51" s="6">
        <f>$F51/$E51</f>
        <v>0.76649976795970587</v>
      </c>
      <c r="O51" s="6">
        <f>$G51/$F51</f>
        <v>0.79540032472347677</v>
      </c>
      <c r="P51" t="str">
        <f>TEXT($B51,"DDD")</f>
        <v>Mon</v>
      </c>
    </row>
    <row r="52" spans="2:16" x14ac:dyDescent="0.3">
      <c r="B52" s="12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6">
        <f>$G52/$C52</f>
        <v>2.8277810407735061E-2</v>
      </c>
      <c r="I52" s="6">
        <f>G52/G46-1</f>
        <v>-0.55480494275181735</v>
      </c>
      <c r="J52" s="6">
        <f>C52/C45-1</f>
        <v>-3.809525563663041E-2</v>
      </c>
      <c r="K52" s="6">
        <f>H52/H45-1</f>
        <v>-0.54090360183579034</v>
      </c>
      <c r="L52" s="6">
        <f>$D52/$C52</f>
        <v>0.25749999555495034</v>
      </c>
      <c r="M52" s="6">
        <f>$E52/$D52</f>
        <v>0.16799999716720751</v>
      </c>
      <c r="N52" s="6">
        <f>$F52/$E52</f>
        <v>0.76649906680142099</v>
      </c>
      <c r="O52" s="6">
        <f>$G52/$F52</f>
        <v>0.8528008953405718</v>
      </c>
      <c r="P52" t="str">
        <f>TEXT($B52,"DDD")</f>
        <v>Tue</v>
      </c>
    </row>
    <row r="53" spans="2:16" x14ac:dyDescent="0.3">
      <c r="B53" s="12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6">
        <f>$G53/$C53</f>
        <v>5.5195796148618387E-2</v>
      </c>
      <c r="I53" s="6">
        <f>G53/G47-1</f>
        <v>3.1881934639375498E-2</v>
      </c>
      <c r="J53" s="6">
        <f>C53/C46-1</f>
        <v>2.0000009209230951E-2</v>
      </c>
      <c r="K53" s="6">
        <f>H53/H46-1</f>
        <v>-0.13962220826808736</v>
      </c>
      <c r="L53" s="6">
        <f>$D53/$C53</f>
        <v>0.24499998577986409</v>
      </c>
      <c r="M53" s="6">
        <f>$E53/$D53</f>
        <v>0.38799995504096707</v>
      </c>
      <c r="N53" s="6">
        <f>$F53/$E53</f>
        <v>0.7299997768004487</v>
      </c>
      <c r="O53" s="6">
        <f>$G53/$F53</f>
        <v>0.79539991503972507</v>
      </c>
      <c r="P53" t="str">
        <f>TEXT($B53,"DDD")</f>
        <v>Wed</v>
      </c>
    </row>
    <row r="54" spans="2:16" x14ac:dyDescent="0.3">
      <c r="B54" s="12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6">
        <f>$G54/$C54</f>
        <v>5.5117296346247138E-2</v>
      </c>
      <c r="I54" s="6">
        <f>G54/G48-1</f>
        <v>-0.10613265337078526</v>
      </c>
      <c r="J54" s="6">
        <f>C54/C47-1</f>
        <v>-3.0303066948270674E-2</v>
      </c>
      <c r="K54" s="6">
        <f>H54/H47-1</f>
        <v>1.0808988820465437E-4</v>
      </c>
      <c r="L54" s="6">
        <f>$D54/$C54</f>
        <v>0.23999999808141018</v>
      </c>
      <c r="M54" s="6">
        <f>$E54/$D54</f>
        <v>0.38399996002937842</v>
      </c>
      <c r="N54" s="6">
        <f>$F54/$E54</f>
        <v>0.75190003596315413</v>
      </c>
      <c r="O54" s="6">
        <f>$G54/$F54</f>
        <v>0.79539962719135826</v>
      </c>
      <c r="P54" t="str">
        <f>TEXT($B54,"DDD")</f>
        <v>Thu</v>
      </c>
    </row>
    <row r="55" spans="2:16" x14ac:dyDescent="0.3">
      <c r="B55" s="12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6">
        <f>$G55/$C55</f>
        <v>6.2172691407205237E-2</v>
      </c>
      <c r="I55" s="6">
        <f>G55/G49-1</f>
        <v>-0.2212453131264126</v>
      </c>
      <c r="J55" s="6">
        <f>C55/C48-1</f>
        <v>3.0303020437004058E-2</v>
      </c>
      <c r="K55" s="6">
        <f>H55/H48-1</f>
        <v>3.9797604387794561E-2</v>
      </c>
      <c r="L55" s="6">
        <f>$D55/$C55</f>
        <v>0.25749998182982631</v>
      </c>
      <c r="M55" s="6">
        <f>$E55/$D55</f>
        <v>0.40400002875145574</v>
      </c>
      <c r="N55" s="6">
        <f>$F55/$E55</f>
        <v>0.75919963201471941</v>
      </c>
      <c r="O55" s="6">
        <f>$G55/$F55</f>
        <v>0.78719999085468673</v>
      </c>
      <c r="P55" t="str">
        <f>TEXT($B55,"DDD")</f>
        <v>Fri</v>
      </c>
    </row>
    <row r="56" spans="2:16" x14ac:dyDescent="0.3">
      <c r="B56" s="12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6">
        <f>$G56/$C56</f>
        <v>3.3501801636230989E-2</v>
      </c>
      <c r="I56" s="6">
        <f>G56/G50-1</f>
        <v>0.12189333662814694</v>
      </c>
      <c r="J56" s="6">
        <f>C56/C49-1</f>
        <v>-5.8823529411764719E-2</v>
      </c>
      <c r="K56" s="6">
        <f>H56/H49-1</f>
        <v>-0.13261936790607654</v>
      </c>
      <c r="L56" s="6">
        <f>$D56/$C56</f>
        <v>0.20999998607699977</v>
      </c>
      <c r="M56" s="6">
        <f>$E56/$D56</f>
        <v>0.32299992497049373</v>
      </c>
      <c r="N56" s="6">
        <f>$F56/$E56</f>
        <v>0.65279999562105129</v>
      </c>
      <c r="O56" s="6">
        <f>$G56/$F56</f>
        <v>0.75659999245355791</v>
      </c>
      <c r="P56" t="str">
        <f>TEXT($B56,"DDD")</f>
        <v>Sat</v>
      </c>
    </row>
    <row r="57" spans="2:16" x14ac:dyDescent="0.3">
      <c r="B57" s="12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6">
        <f>$G57/$C57</f>
        <v>3.699703963828057E-2</v>
      </c>
      <c r="I57" s="6">
        <f>G57/G51-1</f>
        <v>0.1482024637559709</v>
      </c>
      <c r="J57" s="6">
        <f>C57/C50-1</f>
        <v>1.0670003632995035</v>
      </c>
      <c r="K57" s="6">
        <f>H57/H50-1</f>
        <v>-0.38187857933805958</v>
      </c>
      <c r="L57" s="6">
        <f>$D57/$C57</f>
        <v>0.201600000792064</v>
      </c>
      <c r="M57" s="6">
        <f>$E57/$D57</f>
        <v>0.35360000071434344</v>
      </c>
      <c r="N57" s="6">
        <f>$F57/$E57</f>
        <v>0.64600000000000002</v>
      </c>
      <c r="O57" s="6">
        <f>$G57/$F57</f>
        <v>0.80339970916596304</v>
      </c>
      <c r="P57" t="str">
        <f>TEXT($B57,"DDD")</f>
        <v>Sun</v>
      </c>
    </row>
    <row r="58" spans="2:16" x14ac:dyDescent="0.3">
      <c r="B58" s="12">
        <v>43717</v>
      </c>
      <c r="C58" s="4">
        <v>21717340</v>
      </c>
      <c r="D58" s="4">
        <v>5375041</v>
      </c>
      <c r="E58" s="4">
        <v>2257517</v>
      </c>
      <c r="F58" s="4">
        <v>1697427</v>
      </c>
      <c r="G58" s="4">
        <v>1419728</v>
      </c>
      <c r="H58" s="6">
        <f>$G58/$C58</f>
        <v>6.5373015295611708E-2</v>
      </c>
      <c r="I58" s="6">
        <f>G58/G52-1</f>
        <v>1.2889239996130657</v>
      </c>
      <c r="J58" s="6">
        <f>C58/C51-1</f>
        <v>0</v>
      </c>
      <c r="K58" s="6">
        <f>H58/H51-1</f>
        <v>-8.5421380485489751E-3</v>
      </c>
      <c r="L58" s="6">
        <f>$D58/$C58</f>
        <v>0.24749997006999935</v>
      </c>
      <c r="M58" s="6">
        <f>$E58/$D58</f>
        <v>0.41999995907007964</v>
      </c>
      <c r="N58" s="6">
        <f>$F58/$E58</f>
        <v>0.75189998569224503</v>
      </c>
      <c r="O58" s="6">
        <f>$G58/$F58</f>
        <v>0.83640003369806182</v>
      </c>
      <c r="P58" t="str">
        <f>TEXT($B58,"DDD")</f>
        <v>Mon</v>
      </c>
    </row>
    <row r="59" spans="2:16" x14ac:dyDescent="0.3">
      <c r="B59" s="12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6">
        <f>$G59/$C59</f>
        <v>6.1014821497385206E-2</v>
      </c>
      <c r="I59" s="6">
        <f>G59/G53-1</f>
        <v>0.11626263617626842</v>
      </c>
      <c r="J59" s="6">
        <f>C59/C52-1</f>
        <v>1.9801989677181275E-2</v>
      </c>
      <c r="K59" s="6">
        <f>H59/H52-1</f>
        <v>1.157692572996929</v>
      </c>
      <c r="L59" s="6">
        <f>$D59/$C59</f>
        <v>0.24499996870649643</v>
      </c>
      <c r="M59" s="6">
        <f>$E59/$D59</f>
        <v>0.41199991971345001</v>
      </c>
      <c r="N59" s="6">
        <f>$F59/$E59</f>
        <v>0.74459987811748196</v>
      </c>
      <c r="O59" s="6">
        <f>$G59/$F59</f>
        <v>0.81180033082704983</v>
      </c>
      <c r="P59" t="str">
        <f>TEXT($B59,"DDD")</f>
        <v>Tue</v>
      </c>
    </row>
    <row r="60" spans="2:16" x14ac:dyDescent="0.3">
      <c r="B60" s="12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6">
        <f>$G60/$C60</f>
        <v>6.1545614971269758E-2</v>
      </c>
      <c r="I60" s="6">
        <f>G60/G54-1</f>
        <v>0.15152451308434878</v>
      </c>
      <c r="J60" s="6">
        <f>C60/C53-1</f>
        <v>-2.9411755411675844E-2</v>
      </c>
      <c r="K60" s="6">
        <f>H60/H53-1</f>
        <v>0.11504171088598958</v>
      </c>
      <c r="L60" s="6">
        <f>$D60/$C60</f>
        <v>0.25499997279090902</v>
      </c>
      <c r="M60" s="6">
        <f>$E60/$D60</f>
        <v>0.38399997665316565</v>
      </c>
      <c r="N60" s="6">
        <f>$F60/$E60</f>
        <v>0.76649981760284536</v>
      </c>
      <c r="O60" s="6">
        <f>$G60/$F60</f>
        <v>0.81999976451764223</v>
      </c>
      <c r="P60" t="str">
        <f>TEXT($B60,"DDD")</f>
        <v>Wed</v>
      </c>
    </row>
    <row r="61" spans="2:16" x14ac:dyDescent="0.3">
      <c r="B61" s="12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6">
        <f>$G61/$C61</f>
        <v>6.2235804656984049E-2</v>
      </c>
      <c r="I61" s="6">
        <f>G61/G55-1</f>
        <v>2.0642884630744263E-2</v>
      </c>
      <c r="J61" s="6">
        <f>C61/C54-1</f>
        <v>8.3333373303954517E-2</v>
      </c>
      <c r="K61" s="6">
        <f>H61/H54-1</f>
        <v>0.12915198644756454</v>
      </c>
      <c r="L61" s="6">
        <f>$D61/$C61</f>
        <v>0.25499997033565081</v>
      </c>
      <c r="M61" s="6">
        <f>$E61/$D61</f>
        <v>0.39599992221463276</v>
      </c>
      <c r="N61" s="6">
        <f>$F61/$E61</f>
        <v>0.72270016227210765</v>
      </c>
      <c r="O61" s="6">
        <f>$G61/$F61</f>
        <v>0.85279947873218831</v>
      </c>
      <c r="P61" t="str">
        <f>TEXT($B61,"DDD")</f>
        <v>Thu</v>
      </c>
    </row>
    <row r="62" spans="2:16" x14ac:dyDescent="0.3">
      <c r="B62" s="12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6">
        <f>$G62/$C62</f>
        <v>6.5203680473658474E-2</v>
      </c>
      <c r="I62" s="6">
        <f>G62/G56-1</f>
        <v>1.0251210058376481E-2</v>
      </c>
      <c r="J62" s="6">
        <f>C62/C55-1</f>
        <v>9.80390342279569E-3</v>
      </c>
      <c r="K62" s="6">
        <f>H62/H55-1</f>
        <v>4.8751131692233107E-2</v>
      </c>
      <c r="L62" s="6">
        <f>$D62/$C62</f>
        <v>0.25999997317699697</v>
      </c>
      <c r="M62" s="6">
        <f>$E62/$D62</f>
        <v>0.41999995529499029</v>
      </c>
      <c r="N62" s="6">
        <f>$F62/$E62</f>
        <v>0.76649981434318626</v>
      </c>
      <c r="O62" s="6">
        <f>$G62/$F62</f>
        <v>0.77900009239908075</v>
      </c>
      <c r="P62" t="str">
        <f>TEXT($B62,"DDD")</f>
        <v>Fri</v>
      </c>
    </row>
    <row r="63" spans="2:16" x14ac:dyDescent="0.3">
      <c r="B63" s="12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6">
        <f>$G63/$C63</f>
        <v>1.9298820571939712E-2</v>
      </c>
      <c r="I63" s="6">
        <f>G63/G57-1</f>
        <v>-0.45202350107652445</v>
      </c>
      <c r="J63" s="6">
        <f>C63/C56-1</f>
        <v>8.3333333333333259E-2</v>
      </c>
      <c r="K63" s="6">
        <f>H63/H56-1</f>
        <v>-0.42394678407179354</v>
      </c>
      <c r="L63" s="6">
        <f>$D63/$C63</f>
        <v>0.20999999143199985</v>
      </c>
      <c r="M63" s="6">
        <f>$E63/$D63</f>
        <v>0.33999998571999918</v>
      </c>
      <c r="N63" s="6">
        <f>$F63/$E63</f>
        <v>0.33319983331998332</v>
      </c>
      <c r="O63" s="6">
        <f>$G63/$F63</f>
        <v>0.81119976662651061</v>
      </c>
      <c r="P63" t="str">
        <f>TEXT($B63,"DDD")</f>
        <v>Sat</v>
      </c>
    </row>
    <row r="64" spans="2:16" x14ac:dyDescent="0.3">
      <c r="B64" s="12">
        <v>43728</v>
      </c>
      <c r="C64" s="4">
        <v>21282993</v>
      </c>
      <c r="D64" s="4">
        <v>5107918</v>
      </c>
      <c r="E64" s="4">
        <v>2043167</v>
      </c>
      <c r="F64" s="4">
        <v>1506427</v>
      </c>
      <c r="G64" s="4">
        <v>1235270</v>
      </c>
      <c r="H64" s="6">
        <f>$G64/$C64</f>
        <v>5.8040238983304654E-2</v>
      </c>
      <c r="I64" s="6">
        <f>G64/G58-1</f>
        <v>-0.12992488702061245</v>
      </c>
      <c r="J64" s="6">
        <f>C64/C57-1</f>
        <v>-0.52109395830003535</v>
      </c>
      <c r="K64" s="6">
        <f>H64/H57-1</f>
        <v>0.5687806254436325</v>
      </c>
      <c r="L64" s="6">
        <f>$D64/$C64</f>
        <v>0.23999998496452074</v>
      </c>
      <c r="M64" s="6">
        <f>$E64/$D64</f>
        <v>0.39999996084510364</v>
      </c>
      <c r="N64" s="6">
        <f>$F64/$E64</f>
        <v>0.73729998575740507</v>
      </c>
      <c r="O64" s="6">
        <f>$G64/$F64</f>
        <v>0.8199999070648627</v>
      </c>
      <c r="P64" t="str">
        <f>TEXT($B64,"DDD")</f>
        <v>Fri</v>
      </c>
    </row>
    <row r="65" spans="2:16" x14ac:dyDescent="0.3">
      <c r="B65" s="12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6">
        <f>$G65/$C65</f>
        <v>6.3340722206310721E-2</v>
      </c>
      <c r="I65" s="6">
        <f>G65/G59-1</f>
        <v>7.8837541909919651E-3</v>
      </c>
      <c r="J65" s="6">
        <f>C65/C58-1</f>
        <v>0</v>
      </c>
      <c r="K65" s="6">
        <f>H65/H58-1</f>
        <v>-3.1087644957343841E-2</v>
      </c>
      <c r="L65" s="6">
        <f>$D65/$C65</f>
        <v>0.2624999654653839</v>
      </c>
      <c r="M65" s="6">
        <f>$E65/$D65</f>
        <v>0.4159999621105876</v>
      </c>
      <c r="N65" s="6">
        <f>$F65/$E65</f>
        <v>0.74459980105695345</v>
      </c>
      <c r="O65" s="6">
        <f>$G65/$F65</f>
        <v>0.77900017158943347</v>
      </c>
      <c r="P65" t="str">
        <f>TEXT($B65,"DDD")</f>
        <v>Mon</v>
      </c>
    </row>
    <row r="66" spans="2:16" x14ac:dyDescent="0.3">
      <c r="B66" s="12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6">
        <f>$G66/$C66</f>
        <v>5.7952124891906653E-2</v>
      </c>
      <c r="I66" s="6">
        <f>G66/G60-1</f>
        <v>-4.8876206223960716E-2</v>
      </c>
      <c r="J66" s="6">
        <f>C66/C59-1</f>
        <v>-2.9126204911649523E-2</v>
      </c>
      <c r="K66" s="6">
        <f>H66/H59-1</f>
        <v>-5.019594469533617E-2</v>
      </c>
      <c r="L66" s="6">
        <f>$D66/$C66</f>
        <v>0.24250000230230775</v>
      </c>
      <c r="M66" s="6">
        <f>$E66/$D66</f>
        <v>0.37999982910705588</v>
      </c>
      <c r="N66" s="6">
        <f>$F66/$E66</f>
        <v>0.74459988047482273</v>
      </c>
      <c r="O66" s="6">
        <f>$G66/$F66</f>
        <v>0.84460034413058704</v>
      </c>
      <c r="P66" t="str">
        <f>TEXT($B66,"DDD")</f>
        <v>Tue</v>
      </c>
    </row>
    <row r="67" spans="2:16" x14ac:dyDescent="0.3">
      <c r="B67" s="12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6">
        <f>$G67/$C67</f>
        <v>5.2436031448099336E-2</v>
      </c>
      <c r="I67" s="6">
        <f>G67/G61-1</f>
        <v>-0.21417127897215538</v>
      </c>
      <c r="J67" s="6">
        <f>C67/C60-1</f>
        <v>-2.0202029128424948E-2</v>
      </c>
      <c r="K67" s="6">
        <f>H67/H60-1</f>
        <v>-0.14801352667323064</v>
      </c>
      <c r="L67" s="6">
        <f>$D67/$C67</f>
        <v>0.24499995727676396</v>
      </c>
      <c r="M67" s="6">
        <f>$E67/$D67</f>
        <v>0.38799990312189686</v>
      </c>
      <c r="N67" s="6">
        <f>$F67/$E67</f>
        <v>0.70810020993590062</v>
      </c>
      <c r="O67" s="6">
        <f>$G67/$F67</f>
        <v>0.77900001551500653</v>
      </c>
      <c r="P67" t="str">
        <f>TEXT($B67,"DDD")</f>
        <v>Wed</v>
      </c>
    </row>
    <row r="68" spans="2:16" x14ac:dyDescent="0.3">
      <c r="B68" s="12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6">
        <f>$G68/$C68</f>
        <v>5.624763437879593E-2</v>
      </c>
      <c r="I68" s="6">
        <f>G68/G62-1</f>
        <v>-0.1624804940858342</v>
      </c>
      <c r="J68" s="6">
        <f>C68/C61-1</f>
        <v>-3.8461555490441612E-2</v>
      </c>
      <c r="K68" s="6">
        <f>H68/H61-1</f>
        <v>-9.6217447676498091E-2</v>
      </c>
      <c r="L68" s="6">
        <f>$D68/$C68</f>
        <v>0.23749998848846129</v>
      </c>
      <c r="M68" s="6">
        <f>$E68/$D68</f>
        <v>0.3959998588564112</v>
      </c>
      <c r="N68" s="6">
        <f>$F68/$E68</f>
        <v>0.70810006291263472</v>
      </c>
      <c r="O68" s="6">
        <f>$G68/$F68</f>
        <v>0.84459985964232998</v>
      </c>
      <c r="P68" t="str">
        <f>TEXT($B68,"DDD")</f>
        <v>Thu</v>
      </c>
    </row>
    <row r="69" spans="2:16" x14ac:dyDescent="0.3">
      <c r="B69" s="12">
        <v>43521</v>
      </c>
      <c r="C69" s="4">
        <v>21065820</v>
      </c>
      <c r="D69" s="4">
        <v>5055796</v>
      </c>
      <c r="E69" s="4">
        <v>2042541</v>
      </c>
      <c r="F69" s="4">
        <v>1505966</v>
      </c>
      <c r="G69" s="4">
        <v>1271939</v>
      </c>
      <c r="H69" s="6">
        <f>$G69/$C69</f>
        <v>6.0379277901358691E-2</v>
      </c>
      <c r="I69" s="6">
        <f>G69/G63-1</f>
        <v>0.41174087541011262</v>
      </c>
      <c r="J69" s="6">
        <f>C69/C62-1</f>
        <v>-5.8252409823299045E-2</v>
      </c>
      <c r="K69" s="6">
        <f>H69/H62-1</f>
        <v>-7.3989727838274177E-2</v>
      </c>
      <c r="L69" s="6">
        <f>$D69/$C69</f>
        <v>0.2399999620237902</v>
      </c>
      <c r="M69" s="6">
        <f>$E69/$D69</f>
        <v>0.40399988448901025</v>
      </c>
      <c r="N69" s="6">
        <f>$F69/$E69</f>
        <v>0.73730025492756324</v>
      </c>
      <c r="O69" s="6">
        <f>$G69/$F69</f>
        <v>0.84460007729258169</v>
      </c>
      <c r="P69" t="str">
        <f>TEXT($B69,"DDD")</f>
        <v>Mon</v>
      </c>
    </row>
    <row r="70" spans="2:16" x14ac:dyDescent="0.3">
      <c r="B70" s="12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6">
        <f>$G70/$C70</f>
        <v>3.8987613670586958E-2</v>
      </c>
      <c r="I70" s="6">
        <f>G70/G64-1</f>
        <v>0.47348352991653653</v>
      </c>
      <c r="J70" s="6">
        <f>C70/C63-1</f>
        <v>0</v>
      </c>
      <c r="K70" s="6">
        <f>H70/H63-1</f>
        <v>1.0202070652584103</v>
      </c>
      <c r="L70" s="6">
        <f>$D70/$C70</f>
        <v>0.20789999601587994</v>
      </c>
      <c r="M70" s="6">
        <f>$E70/$D70</f>
        <v>0.33660001224000047</v>
      </c>
      <c r="N70" s="6">
        <f>$F70/$E70</f>
        <v>0.70719987756351388</v>
      </c>
      <c r="O70" s="6">
        <f>$G70/$F70</f>
        <v>0.78779980453787235</v>
      </c>
      <c r="P70" t="str">
        <f>TEXT($B70,"DDD")</f>
        <v>Sat</v>
      </c>
    </row>
    <row r="71" spans="2:16" x14ac:dyDescent="0.3">
      <c r="B71" s="12">
        <v>43573</v>
      </c>
      <c r="C71" s="4">
        <v>22803207</v>
      </c>
      <c r="D71" s="4">
        <v>5415761</v>
      </c>
      <c r="E71" s="4">
        <v>3639391</v>
      </c>
      <c r="F71" s="4">
        <v>2656756</v>
      </c>
      <c r="G71" s="4">
        <v>2091398</v>
      </c>
      <c r="H71" s="6">
        <f>$G71/$C71</f>
        <v>9.1715082005789803E-2</v>
      </c>
      <c r="I71" s="6">
        <f>G71/G65-1</f>
        <v>0.52036214226311284</v>
      </c>
      <c r="J71" s="6">
        <f>C71/C64-1</f>
        <v>7.1428581496972621E-2</v>
      </c>
      <c r="K71" s="6">
        <f>H71/H64-1</f>
        <v>0.58019821441761743</v>
      </c>
      <c r="L71" s="6">
        <f>$D71/$C71</f>
        <v>0.23749997094706898</v>
      </c>
      <c r="M71" s="6">
        <f>$E71/$D71</f>
        <v>0.67199992761866711</v>
      </c>
      <c r="N71" s="6">
        <f>$F71/$E71</f>
        <v>0.73000015661961026</v>
      </c>
      <c r="O71" s="6">
        <f>$G71/$F71</f>
        <v>0.78719987834787986</v>
      </c>
      <c r="P71" t="str">
        <f>TEXT($B71,"DDD")</f>
        <v>Thu</v>
      </c>
    </row>
    <row r="72" spans="2:16" x14ac:dyDescent="0.3">
      <c r="B72" s="12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6">
        <f>$G72/$C72</f>
        <v>5.735466811458332E-2</v>
      </c>
      <c r="I72" s="6">
        <f>G72/G66-1</f>
        <v>-3.0103308050590916E-2</v>
      </c>
      <c r="J72" s="6">
        <f>C72/C65-1</f>
        <v>-2.0000009209230951E-2</v>
      </c>
      <c r="K72" s="6">
        <f>H72/H65-1</f>
        <v>-9.4505617921909368E-2</v>
      </c>
      <c r="L72" s="6">
        <f>$D72/$C72</f>
        <v>0.23999998496452074</v>
      </c>
      <c r="M72" s="6">
        <f>$E72/$D72</f>
        <v>0.41199995771271192</v>
      </c>
      <c r="N72" s="6">
        <f>$F72/$E72</f>
        <v>0.69349981135321048</v>
      </c>
      <c r="O72" s="6">
        <f>$G72/$F72</f>
        <v>0.83640002631138977</v>
      </c>
      <c r="P72" t="str">
        <f>TEXT($B72,"DDD")</f>
        <v>Mon</v>
      </c>
    </row>
    <row r="73" spans="2:16" x14ac:dyDescent="0.3">
      <c r="B73" s="12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6">
        <f>$G73/$C73</f>
        <v>6.04405537873264E-2</v>
      </c>
      <c r="I73" s="6">
        <f>G73/G67-1</f>
        <v>0.17641914597757746</v>
      </c>
      <c r="J73" s="6">
        <f>C73/C66-1</f>
        <v>-9.9999815815380311E-3</v>
      </c>
      <c r="K73" s="6">
        <f>H73/H66-1</f>
        <v>4.2939390057935123E-2</v>
      </c>
      <c r="L73" s="6">
        <f>$D73/$C73</f>
        <v>0.25249999220936281</v>
      </c>
      <c r="M73" s="6">
        <f>$E73/$D73</f>
        <v>0.39599988358367755</v>
      </c>
      <c r="N73" s="6">
        <f>$F73/$E73</f>
        <v>0.74460008158894708</v>
      </c>
      <c r="O73" s="6">
        <f>$G73/$F73</f>
        <v>0.81179977785302071</v>
      </c>
      <c r="P73" t="str">
        <f>TEXT($B73,"DDD")</f>
        <v>Tue</v>
      </c>
    </row>
    <row r="74" spans="2:16" x14ac:dyDescent="0.3">
      <c r="B74" s="12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6">
        <f>$G74/$C74</f>
        <v>5.6760634589687317E-2</v>
      </c>
      <c r="I74" s="6">
        <f>G74/G68-1</f>
        <v>9.1203873115199841E-3</v>
      </c>
      <c r="J74" s="6">
        <f>C74/C67-1</f>
        <v>3.0927825263863395E-2</v>
      </c>
      <c r="K74" s="6">
        <f>H74/H67-1</f>
        <v>8.2473883361452227E-2</v>
      </c>
      <c r="L74" s="6">
        <f>$D74/$C74</f>
        <v>0.2624999654653839</v>
      </c>
      <c r="M74" s="6">
        <f>$E74/$D74</f>
        <v>0.37999993334270044</v>
      </c>
      <c r="N74" s="6">
        <f>$F74/$E74</f>
        <v>0.70810006351832433</v>
      </c>
      <c r="O74" s="6">
        <f>$G74/$F74</f>
        <v>0.80359983311168481</v>
      </c>
      <c r="P74" t="str">
        <f>TEXT($B74,"DDD")</f>
        <v>Wed</v>
      </c>
    </row>
    <row r="75" spans="2:16" x14ac:dyDescent="0.3">
      <c r="B75" s="12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6">
        <f>$G75/$C75</f>
        <v>5.5622746397030909E-2</v>
      </c>
      <c r="I75" s="6">
        <f>G75/G69-1</f>
        <v>-2.8004487636592579E-3</v>
      </c>
      <c r="J75" s="6">
        <f>C75/C68-1</f>
        <v>5.0000000000000044E-2</v>
      </c>
      <c r="K75" s="6">
        <f>H75/H68-1</f>
        <v>-1.1109586894921697E-2</v>
      </c>
      <c r="L75" s="6">
        <f>$D75/$C75</f>
        <v>0.23749997094706898</v>
      </c>
      <c r="M75" s="6">
        <f>$E75/$D75</f>
        <v>0.39599993426593233</v>
      </c>
      <c r="N75" s="6">
        <f>$F75/$E75</f>
        <v>0.75919979148025241</v>
      </c>
      <c r="O75" s="6">
        <f>$G75/$F75</f>
        <v>0.77900038754190948</v>
      </c>
      <c r="P75" t="str">
        <f>TEXT($B75,"DDD")</f>
        <v>Thu</v>
      </c>
    </row>
    <row r="76" spans="2:16" x14ac:dyDescent="0.3">
      <c r="B76" s="12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6">
        <f>$G76/$C76</f>
        <v>5.5060874643438819E-2</v>
      </c>
      <c r="I76" s="6">
        <f>G76/G70-1</f>
        <v>-0.34960415350383212</v>
      </c>
      <c r="J76" s="6">
        <f>C76/C69-1</f>
        <v>2.0618565999329652E-2</v>
      </c>
      <c r="K76" s="6">
        <f>H76/H69-1</f>
        <v>-8.808325377141013E-2</v>
      </c>
      <c r="L76" s="6">
        <f>$D76/$C76</f>
        <v>0.23749996918628585</v>
      </c>
      <c r="M76" s="6">
        <f>$E76/$D76</f>
        <v>0.41599995613252599</v>
      </c>
      <c r="N76" s="6">
        <f>$F76/$E76</f>
        <v>0.71539994049569344</v>
      </c>
      <c r="O76" s="6">
        <f>$G76/$F76</f>
        <v>0.77899983154170926</v>
      </c>
      <c r="P76" t="str">
        <f>TEXT($B76,"DDD")</f>
        <v>Fri</v>
      </c>
    </row>
    <row r="77" spans="2:16" x14ac:dyDescent="0.3">
      <c r="B77" s="12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6">
        <f>$G77/$C77</f>
        <v>4.2578726739239479E-2</v>
      </c>
      <c r="I77" s="6">
        <f>G77/G71-1</f>
        <v>-0.13178601107967014</v>
      </c>
      <c r="J77" s="6">
        <f>C77/C70-1</f>
        <v>-8.6538450828461344E-2</v>
      </c>
      <c r="K77" s="6">
        <f>H77/H70-1</f>
        <v>9.2109075948952679E-2</v>
      </c>
      <c r="L77" s="6">
        <f>$D77/$C77</f>
        <v>0.21839998970108357</v>
      </c>
      <c r="M77" s="6">
        <f>$E77/$D77</f>
        <v>0.35359998282105171</v>
      </c>
      <c r="N77" s="6">
        <f>$F77/$E77</f>
        <v>0.67320006813765876</v>
      </c>
      <c r="O77" s="6">
        <f>$G77/$F77</f>
        <v>0.81899956338810831</v>
      </c>
      <c r="P77" t="str">
        <f>TEXT($B77,"DDD")</f>
        <v>Sat</v>
      </c>
    </row>
    <row r="78" spans="2:16" x14ac:dyDescent="0.3">
      <c r="B78" s="12">
        <v>43500</v>
      </c>
      <c r="C78" s="4">
        <v>21282993</v>
      </c>
      <c r="D78" s="4">
        <v>5054710</v>
      </c>
      <c r="E78" s="4">
        <v>2001665</v>
      </c>
      <c r="F78" s="4">
        <v>1475828</v>
      </c>
      <c r="G78" s="4">
        <v>1198077</v>
      </c>
      <c r="H78" s="6">
        <f>$G78/$C78</f>
        <v>5.6292693419576843E-2</v>
      </c>
      <c r="I78" s="6">
        <f>G78/G72-1</f>
        <v>-1.8515924333915801E-2</v>
      </c>
      <c r="J78" s="6">
        <f>C78/C71-1</f>
        <v>-6.6666675437362821E-2</v>
      </c>
      <c r="K78" s="6">
        <f>H78/H71-1</f>
        <v>-0.38622206742372878</v>
      </c>
      <c r="L78" s="6">
        <f>$D78/$C78</f>
        <v>0.2374999606493316</v>
      </c>
      <c r="M78" s="6">
        <f>$E78/$D78</f>
        <v>0.3959999683463542</v>
      </c>
      <c r="N78" s="6">
        <f>$F78/$E78</f>
        <v>0.73730019758551002</v>
      </c>
      <c r="O78" s="6">
        <f>$G78/$F78</f>
        <v>0.81179988453939078</v>
      </c>
      <c r="P78" t="str">
        <f>TEXT($B78,"DDD")</f>
        <v>Mon</v>
      </c>
    </row>
    <row r="79" spans="2:16" x14ac:dyDescent="0.3">
      <c r="B79" s="12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6">
        <f>$G79/$C79</f>
        <v>5.8574911729967462E-2</v>
      </c>
      <c r="I79" s="6">
        <f>G79/G73-1</f>
        <v>8.2894568758935527E-3</v>
      </c>
      <c r="J79" s="6">
        <f>C79/C72-1</f>
        <v>5.1020408642713067E-2</v>
      </c>
      <c r="K79" s="6">
        <f>H79/H72-1</f>
        <v>2.1275401907066005E-2</v>
      </c>
      <c r="L79" s="6">
        <f>$D79/$C79</f>
        <v>0.23999998211799797</v>
      </c>
      <c r="M79" s="6">
        <f>$E79/$D79</f>
        <v>0.4160000342738398</v>
      </c>
      <c r="N79" s="6">
        <f>$F79/$E79</f>
        <v>0.72270001392553729</v>
      </c>
      <c r="O79" s="6">
        <f>$G79/$F79</f>
        <v>0.81179991957923459</v>
      </c>
      <c r="P79" t="str">
        <f>TEXT($B79,"DDD")</f>
        <v>Mon</v>
      </c>
    </row>
    <row r="80" spans="2:16" x14ac:dyDescent="0.3">
      <c r="B80" s="12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6">
        <f>$G80/$C80</f>
        <v>3.2258660130726403E-2</v>
      </c>
      <c r="I80" s="6">
        <f>G80/G74-1</f>
        <v>-0.42598869139848627</v>
      </c>
      <c r="J80" s="6">
        <f>C80/C73-1</f>
        <v>2.0201982617158221E-2</v>
      </c>
      <c r="K80" s="6">
        <f>H80/H73-1</f>
        <v>-0.46627457709544307</v>
      </c>
      <c r="L80" s="6">
        <f>$D80/$C80</f>
        <v>0.26249996979645729</v>
      </c>
      <c r="M80" s="6">
        <f>$E80/$D80</f>
        <v>0.42000003820897847</v>
      </c>
      <c r="N80" s="6">
        <f>$F80/$E80</f>
        <v>0.75919992722100005</v>
      </c>
      <c r="O80" s="6">
        <f>$G80/$F80</f>
        <v>0.38539988387533919</v>
      </c>
      <c r="P80" t="str">
        <f>TEXT($B80,"DDD")</f>
        <v>Tue</v>
      </c>
    </row>
    <row r="81" spans="2:16" x14ac:dyDescent="0.3">
      <c r="B81" s="12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6">
        <f>$G81/$C81</f>
        <v>6.4738310067573676E-2</v>
      </c>
      <c r="I81" s="6">
        <f>G81/G75-1</f>
        <v>8.6289801849134706E-2</v>
      </c>
      <c r="J81" s="6">
        <f>C81/C74-1</f>
        <v>-2.0000009209230951E-2</v>
      </c>
      <c r="K81" s="6">
        <f>H81/H74-1</f>
        <v>0.14054944127308611</v>
      </c>
      <c r="L81" s="6">
        <f>$D81/$C81</f>
        <v>0.25499998989803735</v>
      </c>
      <c r="M81" s="6">
        <f>$E81/$D81</f>
        <v>0.39599989902643423</v>
      </c>
      <c r="N81" s="6">
        <f>$F81/$E81</f>
        <v>0.74460020584824926</v>
      </c>
      <c r="O81" s="6">
        <f>$G81/$F81</f>
        <v>0.86099963630955434</v>
      </c>
      <c r="P81" t="str">
        <f>TEXT($B81,"DDD")</f>
        <v>Wed</v>
      </c>
    </row>
    <row r="82" spans="2:16" x14ac:dyDescent="0.3">
      <c r="B82" s="12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6">
        <f>$G82/$C82</f>
        <v>5.6844254406847247E-2</v>
      </c>
      <c r="I82" s="6">
        <f>G82/G76-1</f>
        <v>4.2817392538380128E-2</v>
      </c>
      <c r="J82" s="6">
        <f>C82/C75-1</f>
        <v>-4.7619047619047672E-2</v>
      </c>
      <c r="K82" s="6">
        <f>H82/H75-1</f>
        <v>2.1960584274233863E-2</v>
      </c>
      <c r="L82" s="6">
        <f>$D82/$C82</f>
        <v>0.25</v>
      </c>
      <c r="M82" s="6">
        <f>$E82/$D82</f>
        <v>0.39199994106092184</v>
      </c>
      <c r="N82" s="6">
        <f>$F82/$E82</f>
        <v>0.6934998324953402</v>
      </c>
      <c r="O82" s="6">
        <f>$G82/$F82</f>
        <v>0.83640034553430787</v>
      </c>
      <c r="P82" t="str">
        <f>TEXT($B82,"DDD")</f>
        <v>Thu</v>
      </c>
    </row>
    <row r="83" spans="2:16" x14ac:dyDescent="0.3">
      <c r="B83" s="12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6">
        <f>$G83/$C83</f>
        <v>6.4634986912448691E-2</v>
      </c>
      <c r="I83" s="6">
        <f>G83/G77-1</f>
        <v>-0.25013589193851016</v>
      </c>
      <c r="J83" s="6">
        <f>C83/C76-1</f>
        <v>-2.0202029128424948E-2</v>
      </c>
      <c r="K83" s="6">
        <f>H83/H76-1</f>
        <v>0.17388231354858696</v>
      </c>
      <c r="L83" s="6">
        <f>$D83/$C83</f>
        <v>0.26249996439730333</v>
      </c>
      <c r="M83" s="6">
        <f>$E83/$D83</f>
        <v>0.38399993345120426</v>
      </c>
      <c r="N83" s="6">
        <f>$F83/$E83</f>
        <v>0.75919995629720538</v>
      </c>
      <c r="O83" s="6">
        <f>$G83/$F83</f>
        <v>0.84460003064305122</v>
      </c>
      <c r="P83" t="str">
        <f>TEXT($B83,"DDD")</f>
        <v>Fri</v>
      </c>
    </row>
    <row r="84" spans="2:16" x14ac:dyDescent="0.3">
      <c r="B84" s="12">
        <v>43534</v>
      </c>
      <c r="C84" s="4">
        <v>46236443</v>
      </c>
      <c r="D84" s="4">
        <v>10098039</v>
      </c>
      <c r="E84" s="4">
        <v>3502000</v>
      </c>
      <c r="F84" s="4">
        <v>2262292</v>
      </c>
      <c r="G84" s="4">
        <v>1711650</v>
      </c>
      <c r="H84" s="6">
        <f>$G84/$C84</f>
        <v>3.7019499964562587E-2</v>
      </c>
      <c r="I84" s="6">
        <f>G84/G78-1</f>
        <v>0.42866443475669769</v>
      </c>
      <c r="J84" s="6">
        <f>C84/C77-1</f>
        <v>8.4210525328451968E-2</v>
      </c>
      <c r="K84" s="6">
        <f>H84/H77-1</f>
        <v>-0.13056348088383884</v>
      </c>
      <c r="L84" s="6">
        <f>$D84/$C84</f>
        <v>0.21839999672985225</v>
      </c>
      <c r="M84" s="6">
        <f>$E84/$D84</f>
        <v>0.34680000740737882</v>
      </c>
      <c r="N84" s="6">
        <f>$F84/$E84</f>
        <v>0.64600000000000002</v>
      </c>
      <c r="O84" s="6">
        <f>$G84/$F84</f>
        <v>0.75659994377383644</v>
      </c>
      <c r="P84" t="str">
        <f>TEXT($B84,"DDD")</f>
        <v>Sun</v>
      </c>
    </row>
    <row r="85" spans="2:16" x14ac:dyDescent="0.3">
      <c r="B85" s="12">
        <v>43800</v>
      </c>
      <c r="C85" s="4">
        <v>46685340</v>
      </c>
      <c r="D85" s="4">
        <v>10196078</v>
      </c>
      <c r="E85" s="4">
        <v>3501333</v>
      </c>
      <c r="F85" s="4">
        <v>2452333</v>
      </c>
      <c r="G85" s="4">
        <v>1989333</v>
      </c>
      <c r="H85" s="6">
        <f>$G85/$C85</f>
        <v>4.2611513592918031E-2</v>
      </c>
      <c r="I85" s="6">
        <f>G85/G79-1</f>
        <v>0.51828042501682869</v>
      </c>
      <c r="J85" s="6">
        <f>C85/C78-1</f>
        <v>1.1935514426941736</v>
      </c>
      <c r="K85" s="6">
        <f>H85/H78-1</f>
        <v>-0.24303651141163773</v>
      </c>
      <c r="L85" s="6">
        <f>$D85/$C85</f>
        <v>0.2183999945164799</v>
      </c>
      <c r="M85" s="6">
        <f>$E85/$D85</f>
        <v>0.34339998183615306</v>
      </c>
      <c r="N85" s="6">
        <f>$F85/$E85</f>
        <v>0.7003998191545906</v>
      </c>
      <c r="O85" s="6">
        <f>$G85/$F85</f>
        <v>0.81120019181734293</v>
      </c>
      <c r="P85" t="str">
        <f>TEXT($B85,"DDD")</f>
        <v>Sun</v>
      </c>
    </row>
    <row r="86" spans="2:16" x14ac:dyDescent="0.3">
      <c r="B86" s="12">
        <v>43625</v>
      </c>
      <c r="C86" s="4">
        <v>44889750</v>
      </c>
      <c r="D86" s="4">
        <v>9803921</v>
      </c>
      <c r="E86" s="4">
        <v>3333333</v>
      </c>
      <c r="F86" s="4">
        <v>2153333</v>
      </c>
      <c r="G86" s="4">
        <v>1646008</v>
      </c>
      <c r="H86" s="6">
        <f>$G86/$C86</f>
        <v>3.6667791645086018E-2</v>
      </c>
      <c r="I86" s="6">
        <f>G86/G80-1</f>
        <v>1.3262566105786218</v>
      </c>
      <c r="J86" s="6">
        <f>C86/C79-1</f>
        <v>1.0067965019227625</v>
      </c>
      <c r="K86" s="6">
        <f>H86/H79-1</f>
        <v>-0.37400176010292752</v>
      </c>
      <c r="L86" s="6">
        <f>$D86/$C86</f>
        <v>0.21839999108927985</v>
      </c>
      <c r="M86" s="6">
        <f>$E86/$D86</f>
        <v>0.33999998571999918</v>
      </c>
      <c r="N86" s="6">
        <f>$F86/$E86</f>
        <v>0.64599996459999642</v>
      </c>
      <c r="O86" s="6">
        <f>$G86/$F86</f>
        <v>0.76440011832819166</v>
      </c>
      <c r="P86" t="str">
        <f>TEXT($B86,"DDD")</f>
        <v>Sun</v>
      </c>
    </row>
    <row r="87" spans="2:16" x14ac:dyDescent="0.3">
      <c r="B87" s="12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6">
        <f>$G87/$C87</f>
        <v>6.0399174123825596E-2</v>
      </c>
      <c r="I87" s="6">
        <f>G87/G81-1</f>
        <v>-8.6066082412497913E-2</v>
      </c>
      <c r="J87" s="6">
        <f>C87/C80-1</f>
        <v>-4.9504951397826846E-2</v>
      </c>
      <c r="K87" s="6">
        <f>H87/H80-1</f>
        <v>0.87233982685769784</v>
      </c>
      <c r="L87" s="6">
        <f>$D87/$C87</f>
        <v>0.2449999870495187</v>
      </c>
      <c r="M87" s="6">
        <f>$E87/$D87</f>
        <v>0.39999996084510364</v>
      </c>
      <c r="N87" s="6">
        <f>$F87/$E87</f>
        <v>0.72270010234112048</v>
      </c>
      <c r="O87" s="6">
        <f>$G87/$F87</f>
        <v>0.85279937586220211</v>
      </c>
      <c r="P87" t="str">
        <f>TEXT($B87,"DDD")</f>
        <v>Tue</v>
      </c>
    </row>
    <row r="88" spans="2:16" x14ac:dyDescent="0.3">
      <c r="B88" s="12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6">
        <f>$G88/$C88</f>
        <v>5.5160992229423438E-2</v>
      </c>
      <c r="I88" s="6">
        <f>G88/G82-1</f>
        <v>-6.8427370948379362E-2</v>
      </c>
      <c r="J88" s="6">
        <f>C88/C81-1</f>
        <v>-2.0408172854259776E-2</v>
      </c>
      <c r="K88" s="6">
        <f>H88/H81-1</f>
        <v>-0.14793895342886554</v>
      </c>
      <c r="L88" s="6">
        <f>$D88/$C88</f>
        <v>0.24999997601762725</v>
      </c>
      <c r="M88" s="6">
        <f>$E88/$D88</f>
        <v>0.39999992325639977</v>
      </c>
      <c r="N88" s="6">
        <f>$F88/$E88</f>
        <v>0.70809990483791752</v>
      </c>
      <c r="O88" s="6">
        <f>$G88/$F88</f>
        <v>0.77900036036231313</v>
      </c>
      <c r="P88" t="str">
        <f>TEXT($B88,"DDD")</f>
        <v>Wed</v>
      </c>
    </row>
    <row r="89" spans="2:16" x14ac:dyDescent="0.3">
      <c r="B89" s="12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6">
        <f>$G89/$C89</f>
        <v>6.0990642537799823E-2</v>
      </c>
      <c r="I89" s="6">
        <f>G89/G83-1</f>
        <v>-3.6927442862714099E-2</v>
      </c>
      <c r="J89" s="6">
        <f>C89/C82-1</f>
        <v>-9.9999815815380311E-3</v>
      </c>
      <c r="K89" s="6">
        <f>H89/H82-1</f>
        <v>7.2942959217582981E-2</v>
      </c>
      <c r="L89" s="6">
        <f>$D89/$C89</f>
        <v>0.24499995744219102</v>
      </c>
      <c r="M89" s="6">
        <f>$E89/$D89</f>
        <v>0.39200006074942001</v>
      </c>
      <c r="N89" s="6">
        <f>$F89/$E89</f>
        <v>0.75189987195357011</v>
      </c>
      <c r="O89" s="6">
        <f>$G89/$F89</f>
        <v>0.84459995620193484</v>
      </c>
      <c r="P89" t="str">
        <f>TEXT($B89,"DDD")</f>
        <v>Thu</v>
      </c>
    </row>
    <row r="90" spans="2:16" x14ac:dyDescent="0.3">
      <c r="B90" s="12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6">
        <f>$G90/$C90</f>
        <v>6.0961293733815598E-2</v>
      </c>
      <c r="I90" s="6">
        <f>G90/G84-1</f>
        <v>-0.18785207256156344</v>
      </c>
      <c r="J90" s="6">
        <f>C90/C83-1</f>
        <v>8.2474216527056665E-2</v>
      </c>
      <c r="K90" s="6">
        <f>H90/H83-1</f>
        <v>-5.6837532644808841E-2</v>
      </c>
      <c r="L90" s="6">
        <f>$D90/$C90</f>
        <v>0.25249996634245347</v>
      </c>
      <c r="M90" s="6">
        <f>$E90/$D90</f>
        <v>0.38800001875713486</v>
      </c>
      <c r="N90" s="6">
        <f>$F90/$E90</f>
        <v>0.76650000223810777</v>
      </c>
      <c r="O90" s="6">
        <f>$G90/$F90</f>
        <v>0.81179980658543882</v>
      </c>
      <c r="P90" t="str">
        <f>TEXT($B90,"DDD")</f>
        <v>Fri</v>
      </c>
    </row>
    <row r="91" spans="2:16" x14ac:dyDescent="0.3">
      <c r="B91" s="12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6">
        <f>$G91/$C91</f>
        <v>3.8956866545258102E-2</v>
      </c>
      <c r="I91" s="6">
        <f>G91/G85-1</f>
        <v>-0.12092947736753978</v>
      </c>
      <c r="J91" s="6">
        <f>C91/C84-1</f>
        <v>-2.9126224091243325E-2</v>
      </c>
      <c r="K91" s="6">
        <f>H91/H84-1</f>
        <v>5.2333677725255212E-2</v>
      </c>
      <c r="L91" s="6">
        <f>$D91/$C91</f>
        <v>0.22050000278460005</v>
      </c>
      <c r="M91" s="6">
        <f>$E91/$D91</f>
        <v>0.34339995494125691</v>
      </c>
      <c r="N91" s="6">
        <f>$F91/$E91</f>
        <v>0.68000004707214212</v>
      </c>
      <c r="O91" s="6">
        <f>$G91/$F91</f>
        <v>0.75659983403609843</v>
      </c>
      <c r="P91" t="str">
        <f>TEXT($B91,"DDD")</f>
        <v>Sat</v>
      </c>
    </row>
    <row r="92" spans="2:16" x14ac:dyDescent="0.3">
      <c r="B92" s="12">
        <v>43513</v>
      </c>
      <c r="C92" s="4">
        <v>45338648</v>
      </c>
      <c r="D92" s="4">
        <v>9901960</v>
      </c>
      <c r="E92" s="4">
        <v>3232000</v>
      </c>
      <c r="F92" s="4">
        <v>2087872</v>
      </c>
      <c r="G92" s="4">
        <v>1579683</v>
      </c>
      <c r="H92" s="6">
        <f>$G92/$C92</f>
        <v>3.4841863833257665E-2</v>
      </c>
      <c r="I92" s="6">
        <f>G92/G86-1</f>
        <v>-4.0294457864117339E-2</v>
      </c>
      <c r="J92" s="6">
        <f>C92/C85-1</f>
        <v>-2.8846143136153635E-2</v>
      </c>
      <c r="K92" s="6">
        <f>H92/H85-1</f>
        <v>-0.18233686401957971</v>
      </c>
      <c r="L92" s="6">
        <f>$D92/$C92</f>
        <v>0.21839998404892885</v>
      </c>
      <c r="M92" s="6">
        <f>$E92/$D92</f>
        <v>0.32640002585346739</v>
      </c>
      <c r="N92" s="6">
        <f>$F92/$E92</f>
        <v>0.64600000000000002</v>
      </c>
      <c r="O92" s="6">
        <f>$G92/$F92</f>
        <v>0.75659954250068973</v>
      </c>
      <c r="P92" t="str">
        <f>TEXT($B92,"DDD")</f>
        <v>Sun</v>
      </c>
    </row>
    <row r="93" spans="2:16" x14ac:dyDescent="0.3">
      <c r="B93" s="12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6">
        <f>$G93/$C93</f>
        <v>6.4712648261496586E-2</v>
      </c>
      <c r="I93" s="6">
        <f>G93/G87-1</f>
        <v>8.2576726774302944E-2</v>
      </c>
      <c r="J93" s="6">
        <f>C93/C86-1</f>
        <v>-0.53072093295240008</v>
      </c>
      <c r="K93" s="6">
        <f>H93/H86-1</f>
        <v>0.7648362597851992</v>
      </c>
      <c r="L93" s="6">
        <f>$D93/$C93</f>
        <v>0.25749996914432954</v>
      </c>
      <c r="M93" s="6">
        <f>$E93/$D93</f>
        <v>0.41999997050391119</v>
      </c>
      <c r="N93" s="6">
        <f>$F93/$E93</f>
        <v>0.71540003195409851</v>
      </c>
      <c r="O93" s="6">
        <f>$G93/$F93</f>
        <v>0.8363995231530309</v>
      </c>
      <c r="P93" t="str">
        <f>TEXT($B93,"DDD")</f>
        <v>Mon</v>
      </c>
    </row>
    <row r="94" spans="2:16" x14ac:dyDescent="0.3">
      <c r="B94" s="12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6">
        <f>$G94/$C94</f>
        <v>5.7424291241139895E-2</v>
      </c>
      <c r="I94" s="6">
        <f>G94/G88-1</f>
        <v>0.13862744688843431</v>
      </c>
      <c r="J94" s="6">
        <f>C94/C87-1</f>
        <v>9.3750020984576077E-2</v>
      </c>
      <c r="K94" s="6">
        <f>H94/H87-1</f>
        <v>-4.9253701326889554E-2</v>
      </c>
      <c r="L94" s="6">
        <f>$D94/$C94</f>
        <v>0.24999996710988942</v>
      </c>
      <c r="M94" s="6">
        <f>$E94/$D94</f>
        <v>0.39599996561886652</v>
      </c>
      <c r="N94" s="6">
        <f>$F94/$E94</f>
        <v>0.69349998250290035</v>
      </c>
      <c r="O94" s="6">
        <f>$G94/$F94</f>
        <v>0.83640012570356947</v>
      </c>
      <c r="P94" t="str">
        <f>TEXT($B94,"DDD")</f>
        <v>Tue</v>
      </c>
    </row>
    <row r="95" spans="2:16" x14ac:dyDescent="0.3">
      <c r="B95" s="12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6">
        <f>$G95/$C95</f>
        <v>5.9721237470304701E-2</v>
      </c>
      <c r="I95" s="6">
        <f>G95/G89-1</f>
        <v>1.8749966636391502E-2</v>
      </c>
      <c r="J95" s="6">
        <f>C95/C88-1</f>
        <v>7.2916677658587448E-2</v>
      </c>
      <c r="K95" s="6">
        <f>H95/H88-1</f>
        <v>8.267155931340886E-2</v>
      </c>
      <c r="L95" s="6">
        <f>$D95/$C95</f>
        <v>0.24750000670575076</v>
      </c>
      <c r="M95" s="6">
        <f>$E95/$D95</f>
        <v>0.41599983960386488</v>
      </c>
      <c r="N95" s="6">
        <f>$F95/$E95</f>
        <v>0.69350010008262786</v>
      </c>
      <c r="O95" s="6">
        <f>$G95/$F95</f>
        <v>0.83639974505352499</v>
      </c>
      <c r="P95" t="str">
        <f>TEXT($B95,"DDD")</f>
        <v>Wed</v>
      </c>
    </row>
    <row r="96" spans="2:16" x14ac:dyDescent="0.3">
      <c r="B96" s="12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6">
        <f>$G96/$C96</f>
        <v>2.8362399667348135E-2</v>
      </c>
      <c r="I96" s="6">
        <f>G96/G90-1</f>
        <v>-0.54804033916667205</v>
      </c>
      <c r="J96" s="6">
        <f>C96/C89-1</f>
        <v>3.0303020437004058E-2</v>
      </c>
      <c r="K96" s="6">
        <f>H96/H89-1</f>
        <v>-0.53497129252622422</v>
      </c>
      <c r="L96" s="6">
        <f>$D96/$C96</f>
        <v>0.26249996219249577</v>
      </c>
      <c r="M96" s="6">
        <f>$E96/$D96</f>
        <v>0.19999993121021695</v>
      </c>
      <c r="N96" s="6">
        <f>$F96/$E96</f>
        <v>0.69350013714967718</v>
      </c>
      <c r="O96" s="6">
        <f>$G96/$F96</f>
        <v>0.77899977061802939</v>
      </c>
      <c r="P96" t="str">
        <f>TEXT($B96,"DDD")</f>
        <v>Thu</v>
      </c>
    </row>
    <row r="97" spans="2:16" x14ac:dyDescent="0.3">
      <c r="B97" s="12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6">
        <f>$G97/$C97</f>
        <v>6.9335014726357003E-2</v>
      </c>
      <c r="I97" s="6">
        <f>G97/G91-1</f>
        <v>-0.10450867012358445</v>
      </c>
      <c r="J97" s="6">
        <f>C97/C90-1</f>
        <v>-9.5237919824172623E-3</v>
      </c>
      <c r="K97" s="6">
        <f>H97/H90-1</f>
        <v>0.13736127433753009</v>
      </c>
      <c r="L97" s="6">
        <f>$D97/$C97</f>
        <v>0.26249995904548801</v>
      </c>
      <c r="M97" s="6">
        <f>$E97/$D97</f>
        <v>0.40800002293874699</v>
      </c>
      <c r="N97" s="6">
        <f>$F97/$E97</f>
        <v>0.76650003885961093</v>
      </c>
      <c r="O97" s="6">
        <f>$G97/$F97</f>
        <v>0.84459985675268701</v>
      </c>
      <c r="P97" t="str">
        <f>TEXT($B97,"DDD")</f>
        <v>Fri</v>
      </c>
    </row>
    <row r="98" spans="2:16" x14ac:dyDescent="0.3">
      <c r="B98" s="12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6">
        <f>$G98/$C98</f>
        <v>3.9763317563929063E-2</v>
      </c>
      <c r="I98" s="6">
        <f>G98/G92-1</f>
        <v>0.17514969775581557</v>
      </c>
      <c r="J98" s="6">
        <f>C98/C91-1</f>
        <v>4.0000000000000036E-2</v>
      </c>
      <c r="K98" s="6">
        <f>H98/H91-1</f>
        <v>2.0701126404354619E-2</v>
      </c>
      <c r="L98" s="6">
        <f>$D98/$C98</f>
        <v>0.2141999822642397</v>
      </c>
      <c r="M98" s="6">
        <f>$E98/$D98</f>
        <v>0.34340003434000343</v>
      </c>
      <c r="N98" s="6">
        <f>$F98/$E98</f>
        <v>0.66639982527664532</v>
      </c>
      <c r="O98" s="6">
        <f>$G98/$F98</f>
        <v>0.81120005663303496</v>
      </c>
      <c r="P98" t="str">
        <f>TEXT($B98,"DDD")</f>
        <v>Sat</v>
      </c>
    </row>
    <row r="99" spans="2:16" x14ac:dyDescent="0.3">
      <c r="B99" s="12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6">
        <f>$G99/$C99</f>
        <v>3.4898000100245602E-2</v>
      </c>
      <c r="I99" s="6">
        <f>G99/G93-1</f>
        <v>0.1031927964936088</v>
      </c>
      <c r="J99" s="6">
        <f>C99/C92-1</f>
        <v>-4.9504960977221901E-2</v>
      </c>
      <c r="K99" s="6">
        <f>H99/H92-1</f>
        <v>1.6111729055767743E-3</v>
      </c>
      <c r="L99" s="6">
        <f>$D99/$C99</f>
        <v>0.20159998477751973</v>
      </c>
      <c r="M99" s="6">
        <f>$E99/$D99</f>
        <v>0.3433999610027047</v>
      </c>
      <c r="N99" s="6">
        <f>$F99/$E99</f>
        <v>0.6527999747937242</v>
      </c>
      <c r="O99" s="6">
        <f>$G99/$F99</f>
        <v>0.77219978095589692</v>
      </c>
      <c r="P99" t="str">
        <f>TEXT($B99,"DDD")</f>
        <v>Sun</v>
      </c>
    </row>
    <row r="100" spans="2:16" x14ac:dyDescent="0.3">
      <c r="B100" s="12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6">
        <f>$G100/$C100</f>
        <v>5.8585824007785614E-2</v>
      </c>
      <c r="I100" s="6">
        <f>G100/G94-1</f>
        <v>-3.8071476901130108E-2</v>
      </c>
      <c r="J100" s="6">
        <f>C100/C93-1</f>
        <v>2.0618565999329652E-2</v>
      </c>
      <c r="K100" s="6">
        <f>H100/H93-1</f>
        <v>-9.46773840710885E-2</v>
      </c>
      <c r="L100" s="6">
        <f>$D100/$C100</f>
        <v>0.25749999988372185</v>
      </c>
      <c r="M100" s="6">
        <f>$E100/$D100</f>
        <v>0.39199984538390581</v>
      </c>
      <c r="N100" s="6">
        <f>$F100/$E100</f>
        <v>0.70079982453440337</v>
      </c>
      <c r="O100" s="6">
        <f>$G100/$F100</f>
        <v>0.82820038740372437</v>
      </c>
      <c r="P100" t="str">
        <f>TEXT($B100,"DDD")</f>
        <v>Mon</v>
      </c>
    </row>
    <row r="101" spans="2:16" x14ac:dyDescent="0.3">
      <c r="B101" s="12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6">
        <f>$G101/$C101</f>
        <v>6.088660029266936E-2</v>
      </c>
      <c r="I101" s="6">
        <f>G101/G95-1</f>
        <v>-1.018118176864069E-2</v>
      </c>
      <c r="J101" s="6">
        <f>C101/C94-1</f>
        <v>-4.7619047619047672E-2</v>
      </c>
      <c r="K101" s="6">
        <f>H101/H94-1</f>
        <v>6.0293457293017383E-2</v>
      </c>
      <c r="L101" s="6">
        <f>$D101/$C101</f>
        <v>0.25749999769769227</v>
      </c>
      <c r="M101" s="6">
        <f>$E101/$D101</f>
        <v>0.39599997496519718</v>
      </c>
      <c r="N101" s="6">
        <f>$F101/$E101</f>
        <v>0.69349975638028516</v>
      </c>
      <c r="O101" s="6">
        <f>$G101/$F101</f>
        <v>0.86099974800864976</v>
      </c>
      <c r="P101" t="str">
        <f>TEXT($B101,"DDD")</f>
        <v>Tue</v>
      </c>
    </row>
    <row r="102" spans="2:16" x14ac:dyDescent="0.3">
      <c r="B102" s="12">
        <v>43751</v>
      </c>
      <c r="C102" s="4">
        <v>43543058</v>
      </c>
      <c r="D102" s="4">
        <v>9509803</v>
      </c>
      <c r="E102" s="4">
        <v>3104000</v>
      </c>
      <c r="F102" s="4">
        <v>2089612</v>
      </c>
      <c r="G102" s="4">
        <v>1678794</v>
      </c>
      <c r="H102" s="6">
        <f>$G102/$C102</f>
        <v>3.8554802467020116E-2</v>
      </c>
      <c r="I102" s="6">
        <f>G102/G96-1</f>
        <v>1.6720687596991763</v>
      </c>
      <c r="J102" s="6">
        <f>C102/C95-1</f>
        <v>0.94659262921758192</v>
      </c>
      <c r="K102" s="6">
        <f>H102/H95-1</f>
        <v>-0.35442056963084878</v>
      </c>
      <c r="L102" s="6">
        <f>$D102/$C102</f>
        <v>0.21839998008408137</v>
      </c>
      <c r="M102" s="6">
        <f>$E102/$D102</f>
        <v>0.32640003163051851</v>
      </c>
      <c r="N102" s="6">
        <f>$F102/$E102</f>
        <v>0.67319974226804125</v>
      </c>
      <c r="O102" s="6">
        <f>$G102/$F102</f>
        <v>0.80339986562098609</v>
      </c>
      <c r="P102" t="str">
        <f>TEXT($B102,"DDD")</f>
        <v>Sun</v>
      </c>
    </row>
    <row r="103" spans="2:16" x14ac:dyDescent="0.3">
      <c r="B103" s="12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6">
        <f>$G103/$C103</f>
        <v>5.8587237081908793E-2</v>
      </c>
      <c r="I103" s="6">
        <f>G103/G97-1</f>
        <v>-0.22813621685271357</v>
      </c>
      <c r="J103" s="6">
        <f>C103/C96-1</f>
        <v>-6.8627459389436152E-2</v>
      </c>
      <c r="K103" s="6">
        <f>H103/H96-1</f>
        <v>1.0656657324153227</v>
      </c>
      <c r="L103" s="6">
        <f>$D103/$C103</f>
        <v>0.24749997249348119</v>
      </c>
      <c r="M103" s="6">
        <f>$E103/$D103</f>
        <v>0.38799997414952425</v>
      </c>
      <c r="N103" s="6">
        <f>$F103/$E103</f>
        <v>0.75919979406836124</v>
      </c>
      <c r="O103" s="6">
        <f>$G103/$F103</f>
        <v>0.80360028906556957</v>
      </c>
      <c r="P103" t="str">
        <f>TEXT($B103,"DDD")</f>
        <v>Thu</v>
      </c>
    </row>
    <row r="104" spans="2:16" x14ac:dyDescent="0.3">
      <c r="B104" s="12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6">
        <f>$G104/$C104</f>
        <v>5.5172357300906243E-2</v>
      </c>
      <c r="I104" s="6">
        <f>G104/G98-1</f>
        <v>-0.38681907212163136</v>
      </c>
      <c r="J104" s="6">
        <f>C104/C97-1</f>
        <v>-8.6538477715919493E-2</v>
      </c>
      <c r="K104" s="6">
        <f>H104/H97-1</f>
        <v>-0.20426414390111858</v>
      </c>
      <c r="L104" s="6">
        <f>$D104/$C104</f>
        <v>0.24499995710437156</v>
      </c>
      <c r="M104" s="6">
        <f>$E104/$D104</f>
        <v>0.38000003956705725</v>
      </c>
      <c r="N104" s="6">
        <f>$F104/$E104</f>
        <v>0.72999963556661585</v>
      </c>
      <c r="O104" s="6">
        <f>$G104/$F104</f>
        <v>0.8118003731343284</v>
      </c>
      <c r="P104" t="str">
        <f>TEXT($B104,"DDD")</f>
        <v>Fri</v>
      </c>
    </row>
    <row r="105" spans="2:16" x14ac:dyDescent="0.3">
      <c r="B105" s="12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6">
        <f>$G105/$C105</f>
        <v>3.7101778988150598E-2</v>
      </c>
      <c r="I105" s="6">
        <f>G105/G99-1</f>
        <v>6.3149145554890707E-2</v>
      </c>
      <c r="J105" s="6">
        <f>C105/C98-1</f>
        <v>-7.6923076923076872E-2</v>
      </c>
      <c r="K105" s="6">
        <f>H105/H98-1</f>
        <v>-6.6934520025885735E-2</v>
      </c>
      <c r="L105" s="6">
        <f>$D105/$C105</f>
        <v>0.21209999220311987</v>
      </c>
      <c r="M105" s="6">
        <f>$E105/$D105</f>
        <v>0.3399999846831675</v>
      </c>
      <c r="N105" s="6">
        <f>$F105/$E105</f>
        <v>0.67999981980196234</v>
      </c>
      <c r="O105" s="6">
        <f>$G105/$F105</f>
        <v>0.75660008612408491</v>
      </c>
      <c r="P105" t="str">
        <f>TEXT($B105,"DDD")</f>
        <v>Sat</v>
      </c>
    </row>
    <row r="106" spans="2:16" x14ac:dyDescent="0.3">
      <c r="B106" s="12">
        <v>43499</v>
      </c>
      <c r="C106" s="4">
        <v>44889750</v>
      </c>
      <c r="D106" s="4">
        <v>9709653</v>
      </c>
      <c r="E106" s="4">
        <v>3268269</v>
      </c>
      <c r="F106" s="4">
        <v>2333544</v>
      </c>
      <c r="G106" s="4">
        <v>1892971</v>
      </c>
      <c r="H106" s="6">
        <f>$G106/$C106</f>
        <v>4.2169337098112596E-2</v>
      </c>
      <c r="I106" s="6">
        <f>G106/G100-1</f>
        <v>0.50282906149149942</v>
      </c>
      <c r="J106" s="6">
        <f>C106/C99-1</f>
        <v>4.1666666666666741E-2</v>
      </c>
      <c r="K106" s="6">
        <f>H106/H99-1</f>
        <v>0.20835970476760424</v>
      </c>
      <c r="L106" s="6">
        <f>$D106/$C106</f>
        <v>0.21630000167076002</v>
      </c>
      <c r="M106" s="6">
        <f>$E106/$D106</f>
        <v>0.33659997942253961</v>
      </c>
      <c r="N106" s="6">
        <f>$F106/$E106</f>
        <v>0.71399997980582386</v>
      </c>
      <c r="O106" s="6">
        <f>$G106/$F106</f>
        <v>0.81120004593870954</v>
      </c>
      <c r="P106" t="str">
        <f>TEXT($B106,"DDD")</f>
        <v>Sun</v>
      </c>
    </row>
    <row r="107" spans="2:16" x14ac:dyDescent="0.3">
      <c r="B107" s="12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6">
        <f>$G107/$C107</f>
        <v>6.732811730091684E-2</v>
      </c>
      <c r="I107" s="6">
        <f>G107/G101-1</f>
        <v>7.2621464952979498E-2</v>
      </c>
      <c r="J107" s="6">
        <f>C107/C100-1</f>
        <v>-2.0202029128424948E-2</v>
      </c>
      <c r="K107" s="6">
        <f>H107/H100-1</f>
        <v>0.14922199083466747</v>
      </c>
      <c r="L107" s="6">
        <f>$D107/$C107</f>
        <v>0.25999999050594758</v>
      </c>
      <c r="M107" s="6">
        <f>$E107/$D107</f>
        <v>0.41199989848666624</v>
      </c>
      <c r="N107" s="6">
        <f>$F107/$E107</f>
        <v>0.76650004209929223</v>
      </c>
      <c r="O107" s="6">
        <f>$G107/$F107</f>
        <v>0.81999998843704058</v>
      </c>
      <c r="P107" t="str">
        <f>TEXT($B107,"DDD")</f>
        <v>Mon</v>
      </c>
    </row>
    <row r="108" spans="2:16" x14ac:dyDescent="0.3">
      <c r="B108" s="12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6">
        <f>$G108/$C108</f>
        <v>5.7391572154721807E-2</v>
      </c>
      <c r="I108" s="6">
        <f>G108/G102-1</f>
        <v>-0.22786953015081068</v>
      </c>
      <c r="J108" s="6">
        <f>C108/C101-1</f>
        <v>4.0000018418461902E-2</v>
      </c>
      <c r="K108" s="6">
        <f>H108/H101-1</f>
        <v>-5.7402254702145883E-2</v>
      </c>
      <c r="L108" s="6">
        <f>$D108/$C108</f>
        <v>0.25999996280887561</v>
      </c>
      <c r="M108" s="6">
        <f>$E108/$D108</f>
        <v>0.3839999468698147</v>
      </c>
      <c r="N108" s="6">
        <f>$F108/$E108</f>
        <v>0.70810012820461654</v>
      </c>
      <c r="O108" s="6">
        <f>$G108/$F108</f>
        <v>0.81179990956675963</v>
      </c>
      <c r="P108" t="str">
        <f>TEXT($B108,"DDD")</f>
        <v>Tue</v>
      </c>
    </row>
    <row r="109" spans="2:16" x14ac:dyDescent="0.3">
      <c r="B109" s="12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6">
        <f>$G109/$C109</f>
        <v>6.0912498946295274E-2</v>
      </c>
      <c r="I109" s="6">
        <f>G109/G103-1</f>
        <v>0.10535342145256932</v>
      </c>
      <c r="J109" s="6">
        <f>C109/C102-1</f>
        <v>-0.49625694640004381</v>
      </c>
      <c r="K109" s="6">
        <f>H109/H102-1</f>
        <v>0.57989394442884246</v>
      </c>
      <c r="L109" s="6">
        <f>$D109/$C109</f>
        <v>0.24249998164992312</v>
      </c>
      <c r="M109" s="6">
        <f>$E109/$D109</f>
        <v>0.41199999473597038</v>
      </c>
      <c r="N109" s="6">
        <f>$F109/$E109</f>
        <v>0.70810006219549648</v>
      </c>
      <c r="O109" s="6">
        <f>$G109/$F109</f>
        <v>0.86099942968903553</v>
      </c>
      <c r="P109" t="str">
        <f>TEXT($B109,"DDD")</f>
        <v>Wed</v>
      </c>
    </row>
    <row r="110" spans="2:16" x14ac:dyDescent="0.3">
      <c r="B110" s="12">
        <v>43576</v>
      </c>
      <c r="C110" s="4">
        <v>46685340</v>
      </c>
      <c r="D110" s="4">
        <v>10098039</v>
      </c>
      <c r="E110" s="4">
        <v>3536333</v>
      </c>
      <c r="F110" s="4">
        <v>2356612</v>
      </c>
      <c r="G110" s="4">
        <v>1930065</v>
      </c>
      <c r="H110" s="6">
        <f>$G110/$C110</f>
        <v>4.1341993011082281E-2</v>
      </c>
      <c r="I110" s="6">
        <f>G110/G104-1</f>
        <v>0.69558731673119345</v>
      </c>
      <c r="J110" s="6">
        <f>C110/C103-1</f>
        <v>1.2628214669888087</v>
      </c>
      <c r="K110" s="6">
        <f>H110/H103-1</f>
        <v>-0.29435155043608785</v>
      </c>
      <c r="L110" s="6">
        <f>$D110/$C110</f>
        <v>0.21629999910035999</v>
      </c>
      <c r="M110" s="6">
        <f>$E110/$D110</f>
        <v>0.35019997447029072</v>
      </c>
      <c r="N110" s="6">
        <f>$F110/$E110</f>
        <v>0.66639991199923765</v>
      </c>
      <c r="O110" s="6">
        <f>$G110/$F110</f>
        <v>0.81899990325093819</v>
      </c>
      <c r="P110" t="str">
        <f>TEXT($B110,"DDD")</f>
        <v>Sun</v>
      </c>
    </row>
    <row r="111" spans="2:16" x14ac:dyDescent="0.3">
      <c r="B111" s="12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6">
        <f>$G111/$C111</f>
        <v>6.409119088762856E-2</v>
      </c>
      <c r="I111" s="6">
        <f>G111/G105-1</f>
        <v>-0.11204288028420073</v>
      </c>
      <c r="J111" s="6">
        <f>C111/C104-1</f>
        <v>7.3684220220243013E-2</v>
      </c>
      <c r="K111" s="6">
        <f>H111/H104-1</f>
        <v>0.16165402428030418</v>
      </c>
      <c r="L111" s="6">
        <f>$D111/$C111</f>
        <v>0.24999996614253353</v>
      </c>
      <c r="M111" s="6">
        <f>$E111/$D111</f>
        <v>0.41199991838092309</v>
      </c>
      <c r="N111" s="6">
        <f>$F111/$E111</f>
        <v>0.76649998707060718</v>
      </c>
      <c r="O111" s="6">
        <f>$G111/$F111</f>
        <v>0.81180011710458899</v>
      </c>
      <c r="P111" t="str">
        <f>TEXT($B111,"DDD")</f>
        <v>Fri</v>
      </c>
    </row>
    <row r="112" spans="2:16" x14ac:dyDescent="0.3">
      <c r="B112" s="12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6">
        <f>$G112/$C112</f>
        <v>3.5929823399204329E-2</v>
      </c>
      <c r="I112" s="6">
        <f>G112/G106-1</f>
        <v>-0.15648364396496306</v>
      </c>
      <c r="J112" s="6">
        <f>C112/C105-1</f>
        <v>3.1250011602500294E-2</v>
      </c>
      <c r="K112" s="6">
        <f>H112/H105-1</f>
        <v>-3.1587584771085031E-2</v>
      </c>
      <c r="L112" s="6">
        <f>$D112/$C112</f>
        <v>0.21629998866133376</v>
      </c>
      <c r="M112" s="6">
        <f>$E112/$D112</f>
        <v>0.34339992401604735</v>
      </c>
      <c r="N112" s="6">
        <f>$F112/$E112</f>
        <v>0.64599989518172185</v>
      </c>
      <c r="O112" s="6">
        <f>$G112/$F112</f>
        <v>0.74880018608018895</v>
      </c>
      <c r="P112" t="str">
        <f>TEXT($B112,"DDD")</f>
        <v>Sat</v>
      </c>
    </row>
    <row r="113" spans="2:16" x14ac:dyDescent="0.3">
      <c r="B113" s="12">
        <v>43694</v>
      </c>
      <c r="C113" s="4">
        <v>46685340</v>
      </c>
      <c r="D113" s="4">
        <v>10098039</v>
      </c>
      <c r="E113" s="4">
        <v>3399000</v>
      </c>
      <c r="F113" s="4">
        <v>2357546</v>
      </c>
      <c r="G113" s="4">
        <v>1857275</v>
      </c>
      <c r="H113" s="6">
        <f>$G113/$C113</f>
        <v>3.9782831184264698E-2</v>
      </c>
      <c r="I113" s="6">
        <f>G113/G107-1</f>
        <v>0.3094875493717224</v>
      </c>
      <c r="J113" s="6">
        <f>C113/C106-1</f>
        <v>4.0000000000000036E-2</v>
      </c>
      <c r="K113" s="6">
        <f>H113/H106-1</f>
        <v>-5.6593394112299467E-2</v>
      </c>
      <c r="L113" s="6">
        <f>$D113/$C113</f>
        <v>0.21629999910035999</v>
      </c>
      <c r="M113" s="6">
        <f>$E113/$D113</f>
        <v>0.33660000718951472</v>
      </c>
      <c r="N113" s="6">
        <f>$F113/$E113</f>
        <v>0.69359988231832892</v>
      </c>
      <c r="O113" s="6">
        <f>$G113/$F113</f>
        <v>0.78780011079317225</v>
      </c>
      <c r="P113" t="str">
        <f>TEXT($B113,"DDD")</f>
        <v>Sat</v>
      </c>
    </row>
    <row r="114" spans="2:16" x14ac:dyDescent="0.3">
      <c r="B114" s="12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6">
        <f>$G114/$C114</f>
        <v>7.0014762589378707E-2</v>
      </c>
      <c r="I114" s="6">
        <f>G114/G108-1</f>
        <v>0.12610626978788009</v>
      </c>
      <c r="J114" s="6">
        <f>C114/C107-1</f>
        <v>-1.030930673479602E-2</v>
      </c>
      <c r="K114" s="6">
        <f>H114/H107-1</f>
        <v>3.9903763779018941E-2</v>
      </c>
      <c r="L114" s="6">
        <f>$D114/$C114</f>
        <v>0.2574999834521628</v>
      </c>
      <c r="M114" s="6">
        <f>$E114/$D114</f>
        <v>0.41199986737514172</v>
      </c>
      <c r="N114" s="6">
        <f>$F114/$E114</f>
        <v>0.76649989691802989</v>
      </c>
      <c r="O114" s="6">
        <f>$G114/$F114</f>
        <v>0.86100017164404918</v>
      </c>
      <c r="P114" t="str">
        <f>TEXT($B114,"DDD")</f>
        <v>Mon</v>
      </c>
    </row>
    <row r="115" spans="2:16" x14ac:dyDescent="0.3">
      <c r="B115" s="12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6">
        <f>$G115/$C115</f>
        <v>5.5667765457173127E-2</v>
      </c>
      <c r="I115" s="6">
        <f>G115/G109-1</f>
        <v>-0.14039365729451547</v>
      </c>
      <c r="J115" s="6">
        <f>C115/C108-1</f>
        <v>-8.6538477715919493E-2</v>
      </c>
      <c r="K115" s="6">
        <f>H115/H108-1</f>
        <v>-3.0035885633198478E-2</v>
      </c>
      <c r="L115" s="6">
        <f>$D115/$C115</f>
        <v>0.23749995940667931</v>
      </c>
      <c r="M115" s="6">
        <f>$E115/$D115</f>
        <v>0.38399999673467655</v>
      </c>
      <c r="N115" s="6">
        <f>$F115/$E115</f>
        <v>0.75189972310652164</v>
      </c>
      <c r="O115" s="6">
        <f>$G115/$F115</f>
        <v>0.81180010560042748</v>
      </c>
      <c r="P115" t="str">
        <f>TEXT($B115,"DDD")</f>
        <v>Tue</v>
      </c>
    </row>
    <row r="116" spans="2:16" x14ac:dyDescent="0.3">
      <c r="B116" s="12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6">
        <f>$G116/$C116</f>
        <v>6.8007914413091106E-2</v>
      </c>
      <c r="I116" s="6">
        <f>G116/G110-1</f>
        <v>-0.23476618663102022</v>
      </c>
      <c r="J116" s="6">
        <f>C116/C109-1</f>
        <v>-9.9009720434640736E-3</v>
      </c>
      <c r="K116" s="6">
        <f>H116/H109-1</f>
        <v>0.11648537803467307</v>
      </c>
      <c r="L116" s="6">
        <f>$D116/$C116</f>
        <v>0.2624999654653839</v>
      </c>
      <c r="M116" s="6">
        <f>$E116/$D116</f>
        <v>0.40800003367947768</v>
      </c>
      <c r="N116" s="6">
        <f>$F116/$E116</f>
        <v>0.7591996653377342</v>
      </c>
      <c r="O116" s="6">
        <f>$G116/$F116</f>
        <v>0.83639995175108994</v>
      </c>
      <c r="P116" t="str">
        <f>TEXT($B116,"DDD")</f>
        <v>Wed</v>
      </c>
    </row>
    <row r="117" spans="2:16" x14ac:dyDescent="0.3">
      <c r="B117" s="12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6">
        <f>$G117/$C117</f>
        <v>5.6230073252415767E-2</v>
      </c>
      <c r="I117" s="6">
        <f>G117/G111-1</f>
        <v>-9.6850946096717072E-2</v>
      </c>
      <c r="J117" s="6">
        <f>C117/C110-1</f>
        <v>-0.51155529765875118</v>
      </c>
      <c r="K117" s="6">
        <f>H117/H110-1</f>
        <v>0.36012004156022503</v>
      </c>
      <c r="L117" s="6">
        <f>$D117/$C117</f>
        <v>0.24999996710988942</v>
      </c>
      <c r="M117" s="6">
        <f>$E117/$D117</f>
        <v>0.38399989755825542</v>
      </c>
      <c r="N117" s="6">
        <f>$F117/$E117</f>
        <v>0.69350013498654928</v>
      </c>
      <c r="O117" s="6">
        <f>$G117/$F117</f>
        <v>0.84459992648928361</v>
      </c>
      <c r="P117" t="str">
        <f>TEXT($B117,"DDD")</f>
        <v>Thu</v>
      </c>
    </row>
    <row r="118" spans="2:16" x14ac:dyDescent="0.3">
      <c r="B118" s="12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6">
        <f>$G118/$C118</f>
        <v>5.9047015245385151E-2</v>
      </c>
      <c r="I118" s="6">
        <f>G118/G112-1</f>
        <v>-0.18084273575357979</v>
      </c>
      <c r="J118" s="6">
        <f>C118/C111-1</f>
        <v>0</v>
      </c>
      <c r="K118" s="6">
        <f>H118/H111-1</f>
        <v>-7.8703103693101739E-2</v>
      </c>
      <c r="L118" s="6">
        <f>$D118/$C118</f>
        <v>0.25999997201116104</v>
      </c>
      <c r="M118" s="6">
        <f>$E118/$D118</f>
        <v>0.37999992360365714</v>
      </c>
      <c r="N118" s="6">
        <f>$F118/$E118</f>
        <v>0.70079996856417792</v>
      </c>
      <c r="O118" s="6">
        <f>$G118/$F118</f>
        <v>0.85279975172142208</v>
      </c>
      <c r="P118" t="str">
        <f>TEXT($B118,"DDD")</f>
        <v>Fri</v>
      </c>
    </row>
    <row r="119" spans="2:16" x14ac:dyDescent="0.3">
      <c r="B119" s="12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6">
        <f>$G119/$C119</f>
        <v>3.7009020915963468E-2</v>
      </c>
      <c r="I119" s="6">
        <f>G119/G113-1</f>
        <v>-6.0778829198691597E-2</v>
      </c>
      <c r="J119" s="6">
        <f>C119/C112-1</f>
        <v>6.0606059924187328E-2</v>
      </c>
      <c r="K119" s="6">
        <f>H119/H112-1</f>
        <v>3.0036259982926472E-2</v>
      </c>
      <c r="L119" s="6">
        <f>$D119/$C119</f>
        <v>0.21209998133416308</v>
      </c>
      <c r="M119" s="6">
        <f>$E119/$D119</f>
        <v>0.32980000042011887</v>
      </c>
      <c r="N119" s="6">
        <f>$F119/$E119</f>
        <v>0.71400004913457926</v>
      </c>
      <c r="O119" s="6">
        <f>$G119/$F119</f>
        <v>0.74099976806481949</v>
      </c>
      <c r="P119" t="str">
        <f>TEXT($B119,"DDD")</f>
        <v>Sat</v>
      </c>
    </row>
    <row r="120" spans="2:16" x14ac:dyDescent="0.3">
      <c r="B120" s="12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6">
        <f>$G120/$C120</f>
        <v>3.5567744690048933E-2</v>
      </c>
      <c r="I120" s="6">
        <f>G120/G114-1</f>
        <v>0.12660913480937697</v>
      </c>
      <c r="J120" s="6">
        <f>C120/C113-1</f>
        <v>-9.6153739053844722E-3</v>
      </c>
      <c r="K120" s="6">
        <f>H120/H113-1</f>
        <v>-0.10595240129322314</v>
      </c>
      <c r="L120" s="6">
        <f>$D120/$C120</f>
        <v>0.19949999181381664</v>
      </c>
      <c r="M120" s="6">
        <f>$E120/$D120</f>
        <v>0.3535999444936509</v>
      </c>
      <c r="N120" s="6">
        <f>$F120/$E120</f>
        <v>0.65960003262136591</v>
      </c>
      <c r="O120" s="6">
        <f>$G120/$F120</f>
        <v>0.76439984289263474</v>
      </c>
      <c r="P120" t="str">
        <f>TEXT($B120,"DDD")</f>
        <v>Sun</v>
      </c>
    </row>
    <row r="121" spans="2:16" x14ac:dyDescent="0.3">
      <c r="B121" s="12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6">
        <f>$G121/$C121</f>
        <v>5.8656887949784291E-2</v>
      </c>
      <c r="I121" s="6">
        <f>G121/G115-1</f>
        <v>5.3695751357413224E-2</v>
      </c>
      <c r="J121" s="6">
        <f>C121/C114-1</f>
        <v>-1.041664768062156E-2</v>
      </c>
      <c r="K121" s="6">
        <f>H121/H114-1</f>
        <v>-0.16222114050726522</v>
      </c>
      <c r="L121" s="6">
        <f>$D121/$C121</f>
        <v>0.25250000327170047</v>
      </c>
      <c r="M121" s="6">
        <f>$E121/$D121</f>
        <v>0.39599999769649252</v>
      </c>
      <c r="N121" s="6">
        <f>$F121/$E121</f>
        <v>0.71540000416880556</v>
      </c>
      <c r="O121" s="6">
        <f>$G121/$F121</f>
        <v>0.81999934951769449</v>
      </c>
      <c r="P121" t="str">
        <f>TEXT($B121,"DDD")</f>
        <v>Mon</v>
      </c>
    </row>
    <row r="122" spans="2:16" x14ac:dyDescent="0.3">
      <c r="B122" s="12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6">
        <f>$G122/$C122</f>
        <v>5.9170210321743945E-2</v>
      </c>
      <c r="I122" s="6">
        <f>G122/G116-1</f>
        <v>-0.156052570464423</v>
      </c>
      <c r="J122" s="6">
        <f>C122/C115-1</f>
        <v>2.105264127287465E-2</v>
      </c>
      <c r="K122" s="6">
        <f>H122/H115-1</f>
        <v>6.2916929318195036E-2</v>
      </c>
      <c r="L122" s="6">
        <f>$D122/$C122</f>
        <v>0.25249997389135576</v>
      </c>
      <c r="M122" s="6">
        <f>$E122/$D122</f>
        <v>0.40399998571191958</v>
      </c>
      <c r="N122" s="6">
        <f>$F122/$E122</f>
        <v>0.69350009586192907</v>
      </c>
      <c r="O122" s="6">
        <f>$G122/$F122</f>
        <v>0.83639976138696182</v>
      </c>
      <c r="P122" t="str">
        <f>TEXT($B122,"DDD")</f>
        <v>Tue</v>
      </c>
    </row>
    <row r="123" spans="2:16" x14ac:dyDescent="0.3">
      <c r="B123" s="12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6">
        <f>$G123/$C123</f>
        <v>6.4052350180393486E-2</v>
      </c>
      <c r="I123" s="6">
        <f>G123/G117-1</f>
        <v>0.13911198181911777</v>
      </c>
      <c r="J123" s="6">
        <f>C123/C116-1</f>
        <v>5.0000000000000044E-2</v>
      </c>
      <c r="K123" s="6">
        <f>H123/H116-1</f>
        <v>-5.8163292711358228E-2</v>
      </c>
      <c r="L123" s="6">
        <f>$D123/$C123</f>
        <v>0.24249996941219715</v>
      </c>
      <c r="M123" s="6">
        <f>$E123/$D123</f>
        <v>0.41199997757594925</v>
      </c>
      <c r="N123" s="6">
        <f>$F123/$E123</f>
        <v>0.7445998451455228</v>
      </c>
      <c r="O123" s="6">
        <f>$G123/$F123</f>
        <v>0.86100018981394699</v>
      </c>
      <c r="P123" t="str">
        <f>TEXT($B123,"DDD")</f>
        <v>Wed</v>
      </c>
    </row>
    <row r="124" spans="2:16" x14ac:dyDescent="0.3">
      <c r="B124" s="12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6">
        <f>$G124/$C124</f>
        <v>6.0362609713774752E-2</v>
      </c>
      <c r="I124" s="6">
        <f>G124/G118-1</f>
        <v>-1.7808991040458189E-2</v>
      </c>
      <c r="J124" s="6">
        <f>C124/C117-1</f>
        <v>-6.6666675437362821E-2</v>
      </c>
      <c r="K124" s="6">
        <f>H124/H117-1</f>
        <v>7.3493350129709034E-2</v>
      </c>
      <c r="L124" s="6">
        <f>$D124/$C124</f>
        <v>0.25999999154254289</v>
      </c>
      <c r="M124" s="6">
        <f>$E124/$D124</f>
        <v>0.39199989590821704</v>
      </c>
      <c r="N124" s="6">
        <f>$F124/$E124</f>
        <v>0.74459998838261043</v>
      </c>
      <c r="O124" s="6">
        <f>$G124/$F124</f>
        <v>0.79540020233314634</v>
      </c>
      <c r="P124" t="str">
        <f>TEXT($B124,"DDD")</f>
        <v>Thu</v>
      </c>
    </row>
    <row r="125" spans="2:16" x14ac:dyDescent="0.3">
      <c r="B125" s="12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6">
        <f>$G125/$C125</f>
        <v>6.0440567699216532E-2</v>
      </c>
      <c r="I125" s="6">
        <f>G125/G119-1</f>
        <v>-0.2776256712940669</v>
      </c>
      <c r="J125" s="6">
        <f>C125/C118-1</f>
        <v>-5.8823555966640351E-2</v>
      </c>
      <c r="K125" s="6">
        <f>H125/H118-1</f>
        <v>2.3600726438755881E-2</v>
      </c>
      <c r="L125" s="6">
        <f>$D125/$C125</f>
        <v>0.25249999448405425</v>
      </c>
      <c r="M125" s="6">
        <f>$E125/$D125</f>
        <v>0.40799991185884193</v>
      </c>
      <c r="N125" s="6">
        <f>$F125/$E125</f>
        <v>0.72270019885214221</v>
      </c>
      <c r="O125" s="6">
        <f>$G125/$F125</f>
        <v>0.81179975970133389</v>
      </c>
      <c r="P125" t="str">
        <f>TEXT($B125,"DDD")</f>
        <v>Fri</v>
      </c>
    </row>
    <row r="126" spans="2:16" x14ac:dyDescent="0.3">
      <c r="B126" s="12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6">
        <f>$G126/$C126</f>
        <v>3.4510592618582192E-2</v>
      </c>
      <c r="I126" s="6">
        <f>G126/G120-1</f>
        <v>-9.56634312865835E-2</v>
      </c>
      <c r="J126" s="6">
        <f>C126/C119-1</f>
        <v>-8.5714295413028663E-2</v>
      </c>
      <c r="K126" s="6">
        <f>H126/H119-1</f>
        <v>-6.750862993794049E-2</v>
      </c>
      <c r="L126" s="6">
        <f>$D126/$C126</f>
        <v>0.21629998125035968</v>
      </c>
      <c r="M126" s="6">
        <f>$E126/$D126</f>
        <v>0.32639997614058003</v>
      </c>
      <c r="N126" s="6">
        <f>$F126/$E126</f>
        <v>0.65279982224915944</v>
      </c>
      <c r="O126" s="6">
        <f>$G126/$F126</f>
        <v>0.74879992024643049</v>
      </c>
      <c r="P126" t="str">
        <f>TEXT($B126,"DDD")</f>
        <v>Sat</v>
      </c>
    </row>
    <row r="127" spans="2:16" x14ac:dyDescent="0.3">
      <c r="B127" s="12">
        <v>43709</v>
      </c>
      <c r="C127" s="4">
        <v>42645263</v>
      </c>
      <c r="D127" s="4">
        <v>9224170</v>
      </c>
      <c r="E127" s="4">
        <v>3261666</v>
      </c>
      <c r="F127" s="4">
        <v>2217933</v>
      </c>
      <c r="G127" s="4">
        <v>1660788</v>
      </c>
      <c r="H127" s="6">
        <f>$G127/$C127</f>
        <v>3.8944255074707827E-2</v>
      </c>
      <c r="I127" s="6">
        <f>G127/G121-1</f>
        <v>0.37235018319619106</v>
      </c>
      <c r="J127" s="6">
        <f>C127/C120-1</f>
        <v>-7.7669902072700525E-2</v>
      </c>
      <c r="K127" s="6">
        <f>H127/H120-1</f>
        <v>9.4931810101627434E-2</v>
      </c>
      <c r="L127" s="6">
        <f>$D127/$C127</f>
        <v>0.21629999092748003</v>
      </c>
      <c r="M127" s="6">
        <f>$E127/$D127</f>
        <v>0.3535999444936509</v>
      </c>
      <c r="N127" s="6">
        <f>$F127/$E127</f>
        <v>0.68000003679101417</v>
      </c>
      <c r="O127" s="6">
        <f>$G127/$F127</f>
        <v>0.74879989611949505</v>
      </c>
      <c r="P127" t="str">
        <f>TEXT($B127,"DDD")</f>
        <v>Sun</v>
      </c>
    </row>
    <row r="128" spans="2:16" x14ac:dyDescent="0.3">
      <c r="B128" s="12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6">
        <f>$G128/$C128</f>
        <v>5.3483391612416623E-2</v>
      </c>
      <c r="I128" s="6">
        <f>G128/G122-1</f>
        <v>-6.8154121763156605E-2</v>
      </c>
      <c r="J128" s="6">
        <f>C128/C121-1</f>
        <v>5.2631578947368363E-2</v>
      </c>
      <c r="K128" s="6">
        <f>H128/H121-1</f>
        <v>-8.8199297954515754E-2</v>
      </c>
      <c r="L128" s="6">
        <f>$D128/$C128</f>
        <v>0.23749998848846129</v>
      </c>
      <c r="M128" s="6">
        <f>$E128/$D128</f>
        <v>0.37999983714201296</v>
      </c>
      <c r="N128" s="6">
        <f>$F128/$E128</f>
        <v>0.73000001530620839</v>
      </c>
      <c r="O128" s="6">
        <f>$G128/$F128</f>
        <v>0.81180003802090028</v>
      </c>
      <c r="P128" t="str">
        <f>TEXT($B128,"DDD")</f>
        <v>Mon</v>
      </c>
    </row>
    <row r="129" spans="2:16" x14ac:dyDescent="0.3">
      <c r="B129" s="12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6">
        <f>$G129/$C129</f>
        <v>5.9077396678636714E-2</v>
      </c>
      <c r="I129" s="6">
        <f>G129/G123-1</f>
        <v>-0.10402239081363196</v>
      </c>
      <c r="J129" s="6">
        <f>C129/C122-1</f>
        <v>5.154639126319327E-2</v>
      </c>
      <c r="K129" s="6">
        <f>H129/H122-1</f>
        <v>-1.5685873449249321E-3</v>
      </c>
      <c r="L129" s="6">
        <f>$D129/$C129</f>
        <v>0.26249996219249577</v>
      </c>
      <c r="M129" s="6">
        <f>$E129/$D129</f>
        <v>0.4079999422165822</v>
      </c>
      <c r="N129" s="6">
        <f>$F129/$E129</f>
        <v>0.70809987165139765</v>
      </c>
      <c r="O129" s="6">
        <f>$G129/$F129</f>
        <v>0.77900005238319736</v>
      </c>
      <c r="P129" t="str">
        <f>TEXT($B129,"DDD")</f>
        <v>Tue</v>
      </c>
    </row>
    <row r="130" spans="2:16" x14ac:dyDescent="0.3">
      <c r="B130" s="12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6">
        <f>$G130/$C130</f>
        <v>5.8538432773951488E-2</v>
      </c>
      <c r="I130" s="6">
        <f>G130/G124-1</f>
        <v>3.9049674748209195E-2</v>
      </c>
      <c r="J130" s="6">
        <f>C130/C123-1</f>
        <v>0</v>
      </c>
      <c r="K130" s="6">
        <f>H130/H123-1</f>
        <v>-8.6084544765537951E-2</v>
      </c>
      <c r="L130" s="6">
        <f>$D130/$C130</f>
        <v>0.25249996634245347</v>
      </c>
      <c r="M130" s="6">
        <f>$E130/$D130</f>
        <v>0.37999992705558661</v>
      </c>
      <c r="N130" s="6">
        <f>$F130/$E130</f>
        <v>0.71540018656588511</v>
      </c>
      <c r="O130" s="6">
        <f>$G130/$F130</f>
        <v>0.85280002453247739</v>
      </c>
      <c r="P130" t="str">
        <f>TEXT($B130,"DDD")</f>
        <v>Wed</v>
      </c>
    </row>
    <row r="131" spans="2:16" x14ac:dyDescent="0.3">
      <c r="B131" s="12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6">
        <f>$G131/$C131</f>
        <v>5.7471914219337297E-2</v>
      </c>
      <c r="I131" s="6">
        <f>G131/G125-1</f>
        <v>-3.9211842832020172E-2</v>
      </c>
      <c r="J131" s="6">
        <f>C131/C124-1</f>
        <v>-1.0204062934193514E-2</v>
      </c>
      <c r="K131" s="6">
        <f>H131/H124-1</f>
        <v>-4.7888842250930708E-2</v>
      </c>
      <c r="L131" s="6">
        <f>$D131/$C131</f>
        <v>0.24249998338540821</v>
      </c>
      <c r="M131" s="6">
        <f>$E131/$D131</f>
        <v>0.40399995223610397</v>
      </c>
      <c r="N131" s="6">
        <f>$F131/$E131</f>
        <v>0.72999993216456105</v>
      </c>
      <c r="O131" s="6">
        <f>$G131/$F131</f>
        <v>0.80359979211290156</v>
      </c>
      <c r="P131" t="str">
        <f>TEXT($B131,"DDD")</f>
        <v>Thu</v>
      </c>
    </row>
    <row r="132" spans="2:16" x14ac:dyDescent="0.3">
      <c r="B132" s="12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6">
        <f>$G132/$C132</f>
        <v>6.3480794955999814E-2</v>
      </c>
      <c r="I132" s="6">
        <f>G132/G126-1</f>
        <v>-0.10081327053096245</v>
      </c>
      <c r="J132" s="6">
        <f>C132/C125-1</f>
        <v>1.0416695645367069E-2</v>
      </c>
      <c r="K132" s="6">
        <f>H132/H125-1</f>
        <v>5.030110358845441E-2</v>
      </c>
      <c r="L132" s="6">
        <f>$D132/$C132</f>
        <v>0.247499978638382</v>
      </c>
      <c r="M132" s="6">
        <f>$E132/$D132</f>
        <v>0.41599987724860416</v>
      </c>
      <c r="N132" s="6">
        <f>$F132/$E132</f>
        <v>0.72999987090444352</v>
      </c>
      <c r="O132" s="6">
        <f>$G132/$F132</f>
        <v>0.84460024897004593</v>
      </c>
      <c r="P132" t="str">
        <f>TEXT($B132,"DDD")</f>
        <v>Fri</v>
      </c>
    </row>
    <row r="133" spans="2:16" x14ac:dyDescent="0.3">
      <c r="B133" s="12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6">
        <f>$G133/$C133</f>
        <v>3.6658025670518041E-2</v>
      </c>
      <c r="I133" s="6">
        <f>G133/G127-1</f>
        <v>1.0653376589907948E-2</v>
      </c>
      <c r="J133" s="6">
        <f>C133/C126-1</f>
        <v>6.25E-2</v>
      </c>
      <c r="K133" s="6">
        <f>H133/H126-1</f>
        <v>6.2225331093838321E-2</v>
      </c>
      <c r="L133" s="6">
        <f>$D133/$C133</f>
        <v>0.22049998531259976</v>
      </c>
      <c r="M133" s="6">
        <f>$E133/$D133</f>
        <v>0.33659999011504677</v>
      </c>
      <c r="N133" s="6">
        <f>$F133/$E133</f>
        <v>0.6527998022578505</v>
      </c>
      <c r="O133" s="6">
        <f>$G133/$F133</f>
        <v>0.75660009772580161</v>
      </c>
      <c r="P133" t="str">
        <f>TEXT($B133,"DDD")</f>
        <v>Sat</v>
      </c>
    </row>
    <row r="134" spans="2:16" x14ac:dyDescent="0.3">
      <c r="B134" s="12">
        <v>43547</v>
      </c>
      <c r="C134" s="4">
        <v>44440853</v>
      </c>
      <c r="D134" s="4">
        <v>9612556</v>
      </c>
      <c r="E134" s="4">
        <v>3268269</v>
      </c>
      <c r="F134" s="4">
        <v>2289095</v>
      </c>
      <c r="G134" s="4">
        <v>1874769</v>
      </c>
      <c r="H134" s="6">
        <f>$G134/$C134</f>
        <v>4.2185711421875723E-2</v>
      </c>
      <c r="I134" s="6">
        <f>G134/G128-1</f>
        <v>0.61406935929478434</v>
      </c>
      <c r="J134" s="6">
        <f>C134/C127-1</f>
        <v>4.2105262664225984E-2</v>
      </c>
      <c r="K134" s="6">
        <f>H134/H127-1</f>
        <v>8.3233235324432941E-2</v>
      </c>
      <c r="L134" s="6">
        <f>$D134/$C134</f>
        <v>0.21629998866133376</v>
      </c>
      <c r="M134" s="6">
        <f>$E134/$D134</f>
        <v>0.33999999583877588</v>
      </c>
      <c r="N134" s="6">
        <f>$F134/$E134</f>
        <v>0.70039981409119012</v>
      </c>
      <c r="O134" s="6">
        <f>$G134/$F134</f>
        <v>0.8190000851865038</v>
      </c>
      <c r="P134" t="str">
        <f>TEXT($B134,"DDD")</f>
        <v>Sat</v>
      </c>
    </row>
    <row r="135" spans="2:16" x14ac:dyDescent="0.3">
      <c r="B135" s="12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6">
        <f>$G135/$C135</f>
        <v>5.8993807079845854E-2</v>
      </c>
      <c r="I135" s="6">
        <f>G135/G129-1</f>
        <v>-6.0155242292903255E-2</v>
      </c>
      <c r="J135" s="6">
        <f>C135/C128-1</f>
        <v>-4.0000018418461902E-2</v>
      </c>
      <c r="K135" s="6">
        <f>H135/H128-1</f>
        <v>0.10303040441717126</v>
      </c>
      <c r="L135" s="6">
        <f>$D135/$C135</f>
        <v>0.2600000019185898</v>
      </c>
      <c r="M135" s="6">
        <f>$E135/$D135</f>
        <v>0.37999995572485062</v>
      </c>
      <c r="N135" s="6">
        <f>$F135/$E135</f>
        <v>0.69349990241988968</v>
      </c>
      <c r="O135" s="6">
        <f>$G135/$F135</f>
        <v>0.86099994189721685</v>
      </c>
      <c r="P135" t="str">
        <f>TEXT($B135,"DDD")</f>
        <v>Mon</v>
      </c>
    </row>
    <row r="136" spans="2:16" x14ac:dyDescent="0.3">
      <c r="B136" s="12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6">
        <f>$G136/$C136</f>
        <v>6.287694533492591E-2</v>
      </c>
      <c r="I136" s="6">
        <f>G136/G130-1</f>
        <v>7.411391722302807E-2</v>
      </c>
      <c r="J136" s="6">
        <f>C136/C129-1</f>
        <v>2.9411755411675955E-2</v>
      </c>
      <c r="K136" s="6">
        <f>H136/H129-1</f>
        <v>6.4314761142194588E-2</v>
      </c>
      <c r="L136" s="6">
        <f>$D136/$C136</f>
        <v>0.24999996710988942</v>
      </c>
      <c r="M136" s="6">
        <f>$E136/$D136</f>
        <v>0.39999992983442151</v>
      </c>
      <c r="N136" s="6">
        <f>$F136/$E136</f>
        <v>0.75920002455795677</v>
      </c>
      <c r="O136" s="6">
        <f>$G136/$F136</f>
        <v>0.82820024502965828</v>
      </c>
      <c r="P136" t="str">
        <f>TEXT($B136,"DDD")</f>
        <v>Tue</v>
      </c>
    </row>
    <row r="137" spans="2:16" x14ac:dyDescent="0.3">
      <c r="B137" s="12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6">
        <f>$G137/$C137</f>
        <v>5.8516138470911118E-2</v>
      </c>
      <c r="I137" s="6">
        <f>G137/G131-1</f>
        <v>6.0155629874790728E-2</v>
      </c>
      <c r="J137" s="6">
        <f>C137/C130-1</f>
        <v>-3.809525563663041E-2</v>
      </c>
      <c r="K137" s="6">
        <f>H137/H130-1</f>
        <v>-3.808489907213275E-4</v>
      </c>
      <c r="L137" s="6">
        <f>$D137/$C137</f>
        <v>0.24999998860243672</v>
      </c>
      <c r="M137" s="6">
        <f>$E137/$D137</f>
        <v>0.41999986140562418</v>
      </c>
      <c r="N137" s="6">
        <f>$F137/$E137</f>
        <v>0.71539991567970973</v>
      </c>
      <c r="O137" s="6">
        <f>$G137/$F137</f>
        <v>0.7790003240971709</v>
      </c>
      <c r="P137" t="str">
        <f>TEXT($B137,"DDD")</f>
        <v>Wed</v>
      </c>
    </row>
    <row r="138" spans="2:16" x14ac:dyDescent="0.3">
      <c r="B138" s="12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6">
        <f>$G138/$C138</f>
        <v>6.5404432393327203E-2</v>
      </c>
      <c r="I138" s="6">
        <f>G138/G132-1</f>
        <v>3.0302667738498101E-2</v>
      </c>
      <c r="J138" s="6">
        <f>C138/C131-1</f>
        <v>0</v>
      </c>
      <c r="K138" s="6">
        <f>H138/H131-1</f>
        <v>0.13802425552968423</v>
      </c>
      <c r="L138" s="6">
        <f>$D138/$C138</f>
        <v>0.25749996914432954</v>
      </c>
      <c r="M138" s="6">
        <f>$E138/$D138</f>
        <v>0.41599993215899572</v>
      </c>
      <c r="N138" s="6">
        <f>$F138/$E138</f>
        <v>0.74459999025069024</v>
      </c>
      <c r="O138" s="6">
        <f>$G138/$F138</f>
        <v>0.81999973813295945</v>
      </c>
      <c r="P138" t="str">
        <f>TEXT($B138,"DDD")</f>
        <v>Thu</v>
      </c>
    </row>
    <row r="139" spans="2:16" x14ac:dyDescent="0.3">
      <c r="B139" s="12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6">
        <f>$G139/$C139</f>
        <v>5.7437779648598045E-2</v>
      </c>
      <c r="I139" s="6">
        <f>G139/G133-1</f>
        <v>-0.29398902936643312</v>
      </c>
      <c r="J139" s="6">
        <f>C139/C132-1</f>
        <v>-2.0618565999329763E-2</v>
      </c>
      <c r="K139" s="6">
        <f>H139/H132-1</f>
        <v>-9.5194386138206633E-2</v>
      </c>
      <c r="L139" s="6">
        <f>$D139/$C139</f>
        <v>0.25749998558028309</v>
      </c>
      <c r="M139" s="6">
        <f>$E139/$D139</f>
        <v>0.39199985543812416</v>
      </c>
      <c r="N139" s="6">
        <f>$F139/$E139</f>
        <v>0.71539994429878895</v>
      </c>
      <c r="O139" s="6">
        <f>$G139/$F139</f>
        <v>0.79540007074542451</v>
      </c>
      <c r="P139" t="str">
        <f>TEXT($B139,"DDD")</f>
        <v>Fri</v>
      </c>
    </row>
    <row r="140" spans="2:16" x14ac:dyDescent="0.3">
      <c r="B140" s="12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6">
        <f>$G140/$C140</f>
        <v>3.8894045968177589E-2</v>
      </c>
      <c r="I140" s="6">
        <f>G140/G134-1</f>
        <v>-6.8715132370974819E-2</v>
      </c>
      <c r="J140" s="6">
        <f>C140/C133-1</f>
        <v>-1.9607843137254943E-2</v>
      </c>
      <c r="K140" s="6">
        <f>H140/H133-1</f>
        <v>6.0996746463022111E-2</v>
      </c>
      <c r="L140" s="6">
        <f>$D140/$C140</f>
        <v>0.20789999944307999</v>
      </c>
      <c r="M140" s="6">
        <f>$E140/$D140</f>
        <v>0.35699992467248337</v>
      </c>
      <c r="N140" s="6">
        <f>$F140/$E140</f>
        <v>0.64600012606063517</v>
      </c>
      <c r="O140" s="6">
        <f>$G140/$F140</f>
        <v>0.81119993606833252</v>
      </c>
      <c r="P140" t="str">
        <f>TEXT($B140,"DDD")</f>
        <v>Sat</v>
      </c>
    </row>
    <row r="141" spans="2:16" x14ac:dyDescent="0.3">
      <c r="B141" s="12">
        <v>43506</v>
      </c>
      <c r="C141" s="4">
        <v>46236443</v>
      </c>
      <c r="D141" s="4">
        <v>10000942</v>
      </c>
      <c r="E141" s="4">
        <v>3366317</v>
      </c>
      <c r="F141" s="4">
        <v>2197531</v>
      </c>
      <c r="G141" s="4">
        <v>1799778</v>
      </c>
      <c r="H141" s="6">
        <f>$G141/$C141</f>
        <v>3.892552893828792E-2</v>
      </c>
      <c r="I141" s="6">
        <f>G141/G135-1</f>
        <v>0.46330433736252385</v>
      </c>
      <c r="J141" s="6">
        <f>C141/C134-1</f>
        <v>4.0404039949458292E-2</v>
      </c>
      <c r="K141" s="6">
        <f>H141/H134-1</f>
        <v>-7.7281676039181568E-2</v>
      </c>
      <c r="L141" s="6">
        <f>$D141/$C141</f>
        <v>0.21629998657119884</v>
      </c>
      <c r="M141" s="6">
        <f>$E141/$D141</f>
        <v>0.33659999228072718</v>
      </c>
      <c r="N141" s="6">
        <f>$F141/$E141</f>
        <v>0.65279978088813384</v>
      </c>
      <c r="O141" s="6">
        <f>$G141/$F141</f>
        <v>0.81900005051123281</v>
      </c>
      <c r="P141" t="str">
        <f>TEXT($B141,"DDD")</f>
        <v>Sun</v>
      </c>
    </row>
    <row r="142" spans="2:16" x14ac:dyDescent="0.3">
      <c r="B142" s="12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6">
        <f>$G142/$C142</f>
        <v>5.8593330192061643E-2</v>
      </c>
      <c r="I142" s="6">
        <f>G142/G136-1</f>
        <v>-8.587693088835513E-2</v>
      </c>
      <c r="J142" s="6">
        <f>C142/C135-1</f>
        <v>7.2916677658587448E-2</v>
      </c>
      <c r="K142" s="6">
        <f>H142/H135-1</f>
        <v>-6.7884564093682043E-3</v>
      </c>
      <c r="L142" s="6">
        <f>$D142/$C142</f>
        <v>0.24499996870649643</v>
      </c>
      <c r="M142" s="6">
        <f>$E142/$D142</f>
        <v>0.39199999270122271</v>
      </c>
      <c r="N142" s="6">
        <f>$F142/$E142</f>
        <v>0.71539981520314855</v>
      </c>
      <c r="O142" s="6">
        <f>$G142/$F142</f>
        <v>0.85280015511774698</v>
      </c>
      <c r="P142" t="str">
        <f>TEXT($B142,"DDD")</f>
        <v>Mon</v>
      </c>
    </row>
    <row r="143" spans="2:16" x14ac:dyDescent="0.3">
      <c r="B143" s="12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6">
        <f>$G143/$C143</f>
        <v>5.5201427341402286E-2</v>
      </c>
      <c r="I143" s="6">
        <f>G143/G137-1</f>
        <v>-3.7965817519436729E-2</v>
      </c>
      <c r="J143" s="6">
        <f>C143/C136-1</f>
        <v>-1.9047627818315149E-2</v>
      </c>
      <c r="K143" s="6">
        <f>H143/H136-1</f>
        <v>-0.12207205602369087</v>
      </c>
      <c r="L143" s="6">
        <f>$D143/$C143</f>
        <v>0.24249997541224722</v>
      </c>
      <c r="M143" s="6">
        <f>$E143/$D143</f>
        <v>0.39599992478497353</v>
      </c>
      <c r="N143" s="6">
        <f>$F143/$E143</f>
        <v>0.7080999273304871</v>
      </c>
      <c r="O143" s="6">
        <f>$G143/$F143</f>
        <v>0.81179982854017207</v>
      </c>
      <c r="P143" t="str">
        <f>TEXT($B143,"DDD")</f>
        <v>Tue</v>
      </c>
    </row>
    <row r="144" spans="2:16" x14ac:dyDescent="0.3">
      <c r="B144" s="12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6">
        <f>$G144/$C144</f>
        <v>6.7295727058084218E-2</v>
      </c>
      <c r="I144" s="6">
        <f>G144/G138-1</f>
        <v>7.1346452818192407E-2</v>
      </c>
      <c r="J144" s="6">
        <f>C144/C137-1</f>
        <v>0</v>
      </c>
      <c r="K144" s="6">
        <f>H144/H137-1</f>
        <v>0.15003704647287197</v>
      </c>
      <c r="L144" s="6">
        <f>$D144/$C144</f>
        <v>0.25749999555495034</v>
      </c>
      <c r="M144" s="6">
        <f>$E144/$D144</f>
        <v>0.41999990439325391</v>
      </c>
      <c r="N144" s="6">
        <f>$F144/$E144</f>
        <v>0.76649986067885023</v>
      </c>
      <c r="O144" s="6">
        <f>$G144/$F144</f>
        <v>0.81179989704691846</v>
      </c>
      <c r="P144" t="str">
        <f>TEXT($B144,"DDD")</f>
        <v>Wed</v>
      </c>
    </row>
    <row r="145" spans="2:16" x14ac:dyDescent="0.3">
      <c r="B145" s="12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6">
        <f>$G145/$C145</f>
        <v>6.2218228390824568E-2</v>
      </c>
      <c r="I145" s="6">
        <f>G145/G139-1</f>
        <v>0.10603311657296977</v>
      </c>
      <c r="J145" s="6">
        <f>C145/C138-1</f>
        <v>0</v>
      </c>
      <c r="K145" s="6">
        <f>H145/H138-1</f>
        <v>-4.8715414015697567E-2</v>
      </c>
      <c r="L145" s="6">
        <f>$D145/$C145</f>
        <v>0.25249997389135576</v>
      </c>
      <c r="M145" s="6">
        <f>$E145/$D145</f>
        <v>0.42000000376002117</v>
      </c>
      <c r="N145" s="6">
        <f>$F145/$E145</f>
        <v>0.72269978469402829</v>
      </c>
      <c r="O145" s="6">
        <f>$G145/$F145</f>
        <v>0.81180006850278064</v>
      </c>
      <c r="P145" t="str">
        <f>TEXT($B145,"DDD")</f>
        <v>Thu</v>
      </c>
    </row>
    <row r="146" spans="2:16" x14ac:dyDescent="0.3">
      <c r="B146" s="12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6">
        <f>$G146/$C146</f>
        <v>5.7930980836752521E-2</v>
      </c>
      <c r="I146" s="6">
        <f>G146/G140-1</f>
        <v>-0.25779406441443709</v>
      </c>
      <c r="J146" s="6">
        <f>C146/C139-1</f>
        <v>8.4210516621862075E-2</v>
      </c>
      <c r="K146" s="6">
        <f>H146/H139-1</f>
        <v>8.5867035803239844E-3</v>
      </c>
      <c r="L146" s="6">
        <f>$D146/$C146</f>
        <v>0.23749998882374873</v>
      </c>
      <c r="M146" s="6">
        <f>$E146/$D146</f>
        <v>0.39199985543812416</v>
      </c>
      <c r="N146" s="6">
        <f>$F146/$E146</f>
        <v>0.72270016422253591</v>
      </c>
      <c r="O146" s="6">
        <f>$G146/$F146</f>
        <v>0.86100015148978237</v>
      </c>
      <c r="P146" t="str">
        <f>TEXT($B146,"DDD")</f>
        <v>Fri</v>
      </c>
    </row>
    <row r="147" spans="2:16" x14ac:dyDescent="0.3">
      <c r="B147" s="12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6">
        <f>$G147/$C147</f>
        <v>3.9322349923212929E-2</v>
      </c>
      <c r="I147" s="6">
        <f>G147/G141-1</f>
        <v>2.9809787651588149E-2</v>
      </c>
      <c r="J147" s="6">
        <f>C147/C140-1</f>
        <v>5.0000011138400247E-2</v>
      </c>
      <c r="K147" s="6">
        <f>H147/H140-1</f>
        <v>1.1012069955020243E-2</v>
      </c>
      <c r="L147" s="6">
        <f>$D147/$C147</f>
        <v>0.21000000042432002</v>
      </c>
      <c r="M147" s="6">
        <f>$E147/$D147</f>
        <v>0.35360000161645716</v>
      </c>
      <c r="N147" s="6">
        <f>$F147/$E147</f>
        <v>0.70720000000000005</v>
      </c>
      <c r="O147" s="6">
        <f>$G147/$F147</f>
        <v>0.74879969295410476</v>
      </c>
      <c r="P147" t="str">
        <f>TEXT($B147,"DDD")</f>
        <v>Sat</v>
      </c>
    </row>
    <row r="148" spans="2:16" x14ac:dyDescent="0.3">
      <c r="B148" s="12">
        <v>43660</v>
      </c>
      <c r="C148" s="4">
        <v>43094160</v>
      </c>
      <c r="D148" s="4">
        <v>9230769</v>
      </c>
      <c r="E148" s="4">
        <v>3232615</v>
      </c>
      <c r="F148" s="4">
        <v>2264123</v>
      </c>
      <c r="G148" s="4">
        <v>1801336</v>
      </c>
      <c r="H148" s="6">
        <f>$G148/$C148</f>
        <v>4.1800002598960044E-2</v>
      </c>
      <c r="I148" s="6">
        <f>G148/G142-1</f>
        <v>0.37436692490687951</v>
      </c>
      <c r="J148" s="6">
        <f>C148/C141-1</f>
        <v>-6.7961175127593587E-2</v>
      </c>
      <c r="K148" s="6">
        <f>H148/H141-1</f>
        <v>7.3845461810660984E-2</v>
      </c>
      <c r="L148" s="6">
        <f>$D148/$C148</f>
        <v>0.21419999832923997</v>
      </c>
      <c r="M148" s="6">
        <f>$E148/$D148</f>
        <v>0.35019996708833251</v>
      </c>
      <c r="N148" s="6">
        <f>$F148/$E148</f>
        <v>0.70039983109649617</v>
      </c>
      <c r="O148" s="6">
        <f>$G148/$F148</f>
        <v>0.79559988569525597</v>
      </c>
      <c r="P148" t="str">
        <f>TEXT($B148,"DDD")</f>
        <v>Sun</v>
      </c>
    </row>
    <row r="149" spans="2:16" x14ac:dyDescent="0.3">
      <c r="B149" s="12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6">
        <f>$G149/$C149</f>
        <v>5.3456784497351632E-2</v>
      </c>
      <c r="I149" s="6">
        <f>G149/G143-1</f>
        <v>-8.8016371974897867E-2</v>
      </c>
      <c r="J149" s="6">
        <f>C149/C142-1</f>
        <v>-5.8252409823299045E-2</v>
      </c>
      <c r="K149" s="6">
        <f>H149/H142-1</f>
        <v>-8.7664341280365043E-2</v>
      </c>
      <c r="L149" s="6">
        <f>$D149/$C149</f>
        <v>0.2399999620237902</v>
      </c>
      <c r="M149" s="6">
        <f>$E149/$D149</f>
        <v>0.383999868665587</v>
      </c>
      <c r="N149" s="6">
        <f>$F149/$E149</f>
        <v>0.74459997167029368</v>
      </c>
      <c r="O149" s="6">
        <f>$G149/$F149</f>
        <v>0.77900019715201807</v>
      </c>
      <c r="P149" t="str">
        <f>TEXT($B149,"DDD")</f>
        <v>Mon</v>
      </c>
    </row>
    <row r="150" spans="2:16" x14ac:dyDescent="0.3">
      <c r="B150" s="12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6">
        <f>$G150/$C150</f>
        <v>5.457624831344892E-2</v>
      </c>
      <c r="I150" s="6">
        <f>G150/G144-1</f>
        <v>-0.16491983261285326</v>
      </c>
      <c r="J150" s="6">
        <f>C150/C143-1</f>
        <v>9.7087647738864913E-3</v>
      </c>
      <c r="K150" s="6">
        <f>H150/H143-1</f>
        <v>-1.1325414179724769E-2</v>
      </c>
      <c r="L150" s="6">
        <f>$D150/$C150</f>
        <v>0.24249998915258872</v>
      </c>
      <c r="M150" s="6">
        <f>$E150/$D150</f>
        <v>0.38799984590421999</v>
      </c>
      <c r="N150" s="6">
        <f>$F150/$E150</f>
        <v>0.74460018474259559</v>
      </c>
      <c r="O150" s="6">
        <f>$G150/$F150</f>
        <v>0.778999648626991</v>
      </c>
      <c r="P150" t="str">
        <f>TEXT($B150,"DDD")</f>
        <v>Tue</v>
      </c>
    </row>
    <row r="151" spans="2:16" x14ac:dyDescent="0.3">
      <c r="B151" s="12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6">
        <f>$G151/$C151</f>
        <v>6.1643102264196066E-2</v>
      </c>
      <c r="I151" s="6">
        <f>G151/G145-1</f>
        <v>-2.9671666114789441E-2</v>
      </c>
      <c r="J151" s="6">
        <f>C151/C144-1</f>
        <v>-5.940592344129092E-2</v>
      </c>
      <c r="K151" s="6">
        <f>H151/H144-1</f>
        <v>-8.3996786140808966E-2</v>
      </c>
      <c r="L151" s="6">
        <f>$D151/$C151</f>
        <v>0.25499997019117343</v>
      </c>
      <c r="M151" s="6">
        <f>$E151/$D151</f>
        <v>0.40799996198459426</v>
      </c>
      <c r="N151" s="6">
        <f>$F151/$E151</f>
        <v>0.71540015411148761</v>
      </c>
      <c r="O151" s="6">
        <f>$G151/$F151</f>
        <v>0.82819996027624287</v>
      </c>
      <c r="P151" t="str">
        <f>TEXT($B151,"DDD")</f>
        <v>Wed</v>
      </c>
    </row>
    <row r="152" spans="2:16" x14ac:dyDescent="0.3">
      <c r="B152" s="12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6">
        <f>$G152/$C152</f>
        <v>5.8645079361476588E-2</v>
      </c>
      <c r="I152" s="6">
        <f>G152/G146-1</f>
        <v>-2.6986919782382213E-2</v>
      </c>
      <c r="J152" s="6">
        <f>C152/C145-1</f>
        <v>2.0618565999329652E-2</v>
      </c>
      <c r="K152" s="6">
        <f>H152/H145-1</f>
        <v>-5.7429295590083362E-2</v>
      </c>
      <c r="L152" s="6">
        <f>$D152/$C152</f>
        <v>0.25249999220936281</v>
      </c>
      <c r="M152" s="6">
        <f>$E152/$D152</f>
        <v>0.39199991452978861</v>
      </c>
      <c r="N152" s="6">
        <f>$F152/$E152</f>
        <v>0.73730009031589894</v>
      </c>
      <c r="O152" s="6">
        <f>$G152/$F152</f>
        <v>0.80360004027945786</v>
      </c>
      <c r="P152" t="str">
        <f>TEXT($B152,"DDD")</f>
        <v>Thu</v>
      </c>
    </row>
    <row r="153" spans="2:16" x14ac:dyDescent="0.3">
      <c r="B153" s="12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6">
        <f>$G153/$C153</f>
        <v>5.8011673370927261E-2</v>
      </c>
      <c r="I153" s="6">
        <f>G153/G147-1</f>
        <v>-0.29986257903593827</v>
      </c>
      <c r="J153" s="6">
        <f>C153/C146-1</f>
        <v>0</v>
      </c>
      <c r="K153" s="6">
        <f>H153/H146-1</f>
        <v>1.3929081297989754E-3</v>
      </c>
      <c r="L153" s="6">
        <f>$D153/$C153</f>
        <v>0.23999998211799797</v>
      </c>
      <c r="M153" s="6">
        <f>$E153/$D153</f>
        <v>0.41199986737514172</v>
      </c>
      <c r="N153" s="6">
        <f>$F153/$E153</f>
        <v>0.72270000614874907</v>
      </c>
      <c r="O153" s="6">
        <f>$G153/$F153</f>
        <v>0.81180000387865803</v>
      </c>
      <c r="P153" t="str">
        <f>TEXT($B153,"DDD")</f>
        <v>Fri</v>
      </c>
    </row>
    <row r="154" spans="2:16" x14ac:dyDescent="0.3">
      <c r="B154" s="12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6">
        <f>$G154/$C154</f>
        <v>3.8169433916514263E-2</v>
      </c>
      <c r="I154" s="6">
        <f>G154/G148-1</f>
        <v>-1.0760346764845607E-2</v>
      </c>
      <c r="J154" s="6">
        <f>C154/C147-1</f>
        <v>-9.523820030781005E-3</v>
      </c>
      <c r="K154" s="6">
        <f>H154/H147-1</f>
        <v>-2.9319611085045327E-2</v>
      </c>
      <c r="L154" s="6">
        <f>$D154/$C154</f>
        <v>0.2183999945164799</v>
      </c>
      <c r="M154" s="6">
        <f>$E154/$D154</f>
        <v>0.35019994943153632</v>
      </c>
      <c r="N154" s="6">
        <f>$F154/$E154</f>
        <v>0.65959991777444316</v>
      </c>
      <c r="O154" s="6">
        <f>$G154/$F154</f>
        <v>0.75660015174861195</v>
      </c>
      <c r="P154" t="str">
        <f>TEXT($B154,"DDD")</f>
        <v>Sat</v>
      </c>
    </row>
    <row r="155" spans="2:16" x14ac:dyDescent="0.3">
      <c r="B155" s="12">
        <v>43716</v>
      </c>
      <c r="C155" s="4">
        <v>43094160</v>
      </c>
      <c r="D155" s="4">
        <v>9230769</v>
      </c>
      <c r="E155" s="4">
        <v>3169846</v>
      </c>
      <c r="F155" s="4">
        <v>2133940</v>
      </c>
      <c r="G155" s="4">
        <v>1697763</v>
      </c>
      <c r="H155" s="6">
        <f>$G155/$C155</f>
        <v>3.9396591092621364E-2</v>
      </c>
      <c r="I155" s="6">
        <f>G155/G149-1</f>
        <v>0.50763379453712831</v>
      </c>
      <c r="J155" s="6">
        <f>C155/C148-1</f>
        <v>0</v>
      </c>
      <c r="K155" s="6">
        <f>H155/H148-1</f>
        <v>-5.7497879351770087E-2</v>
      </c>
      <c r="L155" s="6">
        <f>$D155/$C155</f>
        <v>0.21419999832923997</v>
      </c>
      <c r="M155" s="6">
        <f>$E155/$D155</f>
        <v>0.34339999191833315</v>
      </c>
      <c r="N155" s="6">
        <f>$F155/$E155</f>
        <v>0.67319989677731973</v>
      </c>
      <c r="O155" s="6">
        <f>$G155/$F155</f>
        <v>0.79560015745522372</v>
      </c>
      <c r="P155" t="str">
        <f>TEXT($B155,"DDD")</f>
        <v>Sun</v>
      </c>
    </row>
    <row r="156" spans="2:16" x14ac:dyDescent="0.3">
      <c r="B156" s="12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6">
        <f>$G156/$C156</f>
        <v>5.5166966842629638E-2</v>
      </c>
      <c r="I156" s="6">
        <f>G156/G150-1</f>
        <v>-3.7773564670254056E-2</v>
      </c>
      <c r="J156" s="6">
        <f>C156/C149-1</f>
        <v>2.0618565999329652E-2</v>
      </c>
      <c r="K156" s="6">
        <f>H156/H149-1</f>
        <v>3.1991867100849225E-2</v>
      </c>
      <c r="L156" s="6">
        <f>$D156/$C156</f>
        <v>0.24999996511655004</v>
      </c>
      <c r="M156" s="6">
        <f>$E156/$D156</f>
        <v>0.39999992558196301</v>
      </c>
      <c r="N156" s="6">
        <f>$F156/$E156</f>
        <v>0.70079990102399237</v>
      </c>
      <c r="O156" s="6">
        <f>$G156/$F156</f>
        <v>0.78720023680404794</v>
      </c>
      <c r="P156" t="str">
        <f>TEXT($B156,"DDD")</f>
        <v>Mon</v>
      </c>
    </row>
    <row r="157" spans="2:16" x14ac:dyDescent="0.3">
      <c r="B157" s="12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6">
        <f>$G157/$C157</f>
        <v>6.2241705656881932E-2</v>
      </c>
      <c r="I157" s="6">
        <f>G157/G151-1</f>
        <v>9.4739060283632215E-2</v>
      </c>
      <c r="J157" s="6">
        <f>C157/C150-1</f>
        <v>-9.6154110101844825E-3</v>
      </c>
      <c r="K157" s="6">
        <f>H157/H150-1</f>
        <v>0.14045409093362049</v>
      </c>
      <c r="L157" s="6">
        <f>$D157/$C157</f>
        <v>0.2574999798827477</v>
      </c>
      <c r="M157" s="6">
        <f>$E157/$D157</f>
        <v>0.3959999173608385</v>
      </c>
      <c r="N157" s="6">
        <f>$F157/$E157</f>
        <v>0.75190008382464868</v>
      </c>
      <c r="O157" s="6">
        <f>$G157/$F157</f>
        <v>0.81180001959128845</v>
      </c>
      <c r="P157" t="str">
        <f>TEXT($B157,"DDD")</f>
        <v>Tue</v>
      </c>
    </row>
    <row r="158" spans="2:16" x14ac:dyDescent="0.3">
      <c r="B158" s="12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6">
        <f>$G158/$C158</f>
        <v>5.5770522056108357E-2</v>
      </c>
      <c r="I158" s="6">
        <f>G158/G152-1</f>
        <v>-1.0592610393225677E-2</v>
      </c>
      <c r="J158" s="6">
        <f>C158/C151-1</f>
        <v>8.4210516621862075E-2</v>
      </c>
      <c r="K158" s="6">
        <f>H158/H151-1</f>
        <v>-9.5267434512274041E-2</v>
      </c>
      <c r="L158" s="6">
        <f>$D158/$C158</f>
        <v>0.24750000670575076</v>
      </c>
      <c r="M158" s="6">
        <f>$E158/$D158</f>
        <v>0.39199984538390581</v>
      </c>
      <c r="N158" s="6">
        <f>$F158/$E158</f>
        <v>0.70809998590008594</v>
      </c>
      <c r="O158" s="6">
        <f>$G158/$F158</f>
        <v>0.81179993713953658</v>
      </c>
      <c r="P158" t="str">
        <f>TEXT($B158,"DDD")</f>
        <v>Wed</v>
      </c>
    </row>
    <row r="159" spans="2:16" x14ac:dyDescent="0.3">
      <c r="B159" s="12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6">
        <f>$G159/$C159</f>
        <v>6.6039440543684394E-2</v>
      </c>
      <c r="I159" s="6">
        <f>G159/G153-1</f>
        <v>0.1383819273998097</v>
      </c>
      <c r="J159" s="6">
        <f>C159/C152-1</f>
        <v>4.0404011745583279E-2</v>
      </c>
      <c r="K159" s="6">
        <f>H159/H152-1</f>
        <v>0.12608664294970828</v>
      </c>
      <c r="L159" s="6">
        <f>$D159/$C159</f>
        <v>0.25999997317699697</v>
      </c>
      <c r="M159" s="6">
        <f>$E159/$D159</f>
        <v>0.39999996561153101</v>
      </c>
      <c r="N159" s="6">
        <f>$F159/$E159</f>
        <v>0.75919988342308009</v>
      </c>
      <c r="O159" s="6">
        <f>$G159/$F159</f>
        <v>0.83639994496575365</v>
      </c>
      <c r="P159" t="str">
        <f>TEXT($B159,"DDD")</f>
        <v>Thu</v>
      </c>
    </row>
    <row r="160" spans="2:16" x14ac:dyDescent="0.3">
      <c r="B160" s="12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6">
        <f>$G160/$C160</f>
        <v>6.4019392551536089E-2</v>
      </c>
      <c r="I160" s="6">
        <f>G160/G154-1</f>
        <v>-0.24317813096080532</v>
      </c>
      <c r="J160" s="6">
        <f>C160/C153-1</f>
        <v>-5.8252409823299045E-2</v>
      </c>
      <c r="K160" s="6">
        <f>H160/H153-1</f>
        <v>0.10356052207278021</v>
      </c>
      <c r="L160" s="6">
        <f>$D160/$C160</f>
        <v>0.25999999050594758</v>
      </c>
      <c r="M160" s="6">
        <f>$E160/$D160</f>
        <v>0.41599999853937647</v>
      </c>
      <c r="N160" s="6">
        <f>$F160/$E160</f>
        <v>0.7007999634844122</v>
      </c>
      <c r="O160" s="6">
        <f>$G160/$F160</f>
        <v>0.84459949472618889</v>
      </c>
      <c r="P160" t="str">
        <f>TEXT($B160,"DDD")</f>
        <v>Fri</v>
      </c>
    </row>
    <row r="161" spans="2:16" x14ac:dyDescent="0.3">
      <c r="B161" s="12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6">
        <f>$G161/$C161</f>
        <v>3.3467257547456095E-2</v>
      </c>
      <c r="I161" s="6">
        <f>G161/G155-1</f>
        <v>-0.15935263049082826</v>
      </c>
      <c r="J161" s="6">
        <f>C161/C154-1</f>
        <v>-8.6538450828461344E-2</v>
      </c>
      <c r="K161" s="6">
        <f>H161/H154-1</f>
        <v>-0.12319219560193007</v>
      </c>
      <c r="L161" s="6">
        <f>$D161/$C161</f>
        <v>0.20159999951225532</v>
      </c>
      <c r="M161" s="6">
        <f>$E161/$D161</f>
        <v>0.32299999360263154</v>
      </c>
      <c r="N161" s="6">
        <f>$F161/$E161</f>
        <v>0.69359971450414726</v>
      </c>
      <c r="O161" s="6">
        <f>$G161/$F161</f>
        <v>0.7409999517152257</v>
      </c>
      <c r="P161" t="str">
        <f>TEXT($B161,"DDD")</f>
        <v>Sat</v>
      </c>
    </row>
    <row r="162" spans="2:16" x14ac:dyDescent="0.3">
      <c r="B162" s="12">
        <v>43779</v>
      </c>
      <c r="C162" s="4">
        <v>47134238</v>
      </c>
      <c r="D162" s="4">
        <v>10096153</v>
      </c>
      <c r="E162" s="4">
        <v>3261057</v>
      </c>
      <c r="F162" s="4">
        <v>2173168</v>
      </c>
      <c r="G162" s="4">
        <v>1627268</v>
      </c>
      <c r="H162" s="6">
        <f>$G162/$C162</f>
        <v>3.4524118115582987E-2</v>
      </c>
      <c r="I162" s="6">
        <f>G162/G156-1</f>
        <v>0.37194955901657445</v>
      </c>
      <c r="J162" s="6">
        <f>C162/C155-1</f>
        <v>9.3750011602500294E-2</v>
      </c>
      <c r="K162" s="6">
        <f>H162/H155-1</f>
        <v>-0.12367752746889182</v>
      </c>
      <c r="L162" s="6">
        <f>$D162/$C162</f>
        <v>0.21419998346000629</v>
      </c>
      <c r="M162" s="6">
        <f>$E162/$D162</f>
        <v>0.32299995849904412</v>
      </c>
      <c r="N162" s="6">
        <f>$F162/$E162</f>
        <v>0.66639988200144917</v>
      </c>
      <c r="O162" s="6">
        <f>$G162/$F162</f>
        <v>0.74879990870471125</v>
      </c>
      <c r="P162" t="str">
        <f>TEXT($B162,"DDD")</f>
        <v>Sun</v>
      </c>
    </row>
    <row r="163" spans="2:16" x14ac:dyDescent="0.3">
      <c r="B163" s="12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6">
        <f>$G163/$C163</f>
        <v>5.9746664993200443E-2</v>
      </c>
      <c r="I163" s="6">
        <f>G163/G157-1</f>
        <v>-5.8725425131224029E-2</v>
      </c>
      <c r="J163" s="6">
        <f>C163/C156-1</f>
        <v>2.0201982617158221E-2</v>
      </c>
      <c r="K163" s="6">
        <f>H163/H156-1</f>
        <v>8.3015224738292037E-2</v>
      </c>
      <c r="L163" s="6">
        <f>$D163/$C163</f>
        <v>0.24249998164992312</v>
      </c>
      <c r="M163" s="6">
        <f>$E163/$D163</f>
        <v>0.41599990524746672</v>
      </c>
      <c r="N163" s="6">
        <f>$F163/$E163</f>
        <v>0.74460005251376904</v>
      </c>
      <c r="O163" s="6">
        <f>$G163/$F163</f>
        <v>0.79540014178060903</v>
      </c>
      <c r="P163" t="str">
        <f>TEXT($B163,"DDD")</f>
        <v>Mon</v>
      </c>
    </row>
    <row r="164" spans="2:16" x14ac:dyDescent="0.3">
      <c r="B164" s="12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6">
        <f>$G164/$C164</f>
        <v>5.8549563992085427E-2</v>
      </c>
      <c r="I164" s="6">
        <f>G164/G158-1</f>
        <v>4.9829943015078593E-2</v>
      </c>
      <c r="J164" s="6">
        <f>C164/C157-1</f>
        <v>0</v>
      </c>
      <c r="K164" s="6">
        <f>H164/H157-1</f>
        <v>-5.9319416552465198E-2</v>
      </c>
      <c r="L164" s="6">
        <f>$D164/$C164</f>
        <v>0.2574999798827477</v>
      </c>
      <c r="M164" s="6">
        <f>$E164/$D164</f>
        <v>0.40799995694430241</v>
      </c>
      <c r="N164" s="6">
        <f>$F164/$E164</f>
        <v>0.71539978349599498</v>
      </c>
      <c r="O164" s="6">
        <f>$G164/$F164</f>
        <v>0.77900015524246669</v>
      </c>
      <c r="P164" t="str">
        <f>TEXT($B164,"DDD")</f>
        <v>Tue</v>
      </c>
    </row>
    <row r="165" spans="2:16" x14ac:dyDescent="0.3">
      <c r="B165" s="12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6">
        <f>$G165/$C165</f>
        <v>6.5830638683430087E-2</v>
      </c>
      <c r="I165" s="6">
        <f>G165/G159-1</f>
        <v>-2.2517866245336693E-2</v>
      </c>
      <c r="J165" s="6">
        <f>C165/C158-1</f>
        <v>-1.9417484842768062E-2</v>
      </c>
      <c r="K165" s="6">
        <f>H165/H158-1</f>
        <v>0.1803841215113724</v>
      </c>
      <c r="L165" s="6">
        <f>$D165/$C165</f>
        <v>0.26249996979645729</v>
      </c>
      <c r="M165" s="6">
        <f>$E165/$D165</f>
        <v>0.42000003820897847</v>
      </c>
      <c r="N165" s="6">
        <f>$F165/$E165</f>
        <v>0.76649974361943196</v>
      </c>
      <c r="O165" s="6">
        <f>$G165/$F165</f>
        <v>0.77900001672411312</v>
      </c>
      <c r="P165" t="str">
        <f>TEXT($B165,"DDD")</f>
        <v>Wed</v>
      </c>
    </row>
    <row r="166" spans="2:16" x14ac:dyDescent="0.3">
      <c r="B166" s="12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6">
        <f>$G166/$C166</f>
        <v>6.2172715443051495E-2</v>
      </c>
      <c r="I166" s="6">
        <f>G166/G160-1</f>
        <v>1.1901045586566461E-3</v>
      </c>
      <c r="J166" s="6">
        <f>C166/C159-1</f>
        <v>-2.9126204911649523E-2</v>
      </c>
      <c r="K166" s="6">
        <f>H166/H159-1</f>
        <v>-5.8551754357687225E-2</v>
      </c>
      <c r="L166" s="6">
        <f>$D166/$C166</f>
        <v>0.25249998388384581</v>
      </c>
      <c r="M166" s="6">
        <f>$E166/$D166</f>
        <v>0.38399997228112481</v>
      </c>
      <c r="N166" s="6">
        <f>$F166/$E166</f>
        <v>0.75189971282886126</v>
      </c>
      <c r="O166" s="6">
        <f>$G166/$F166</f>
        <v>0.85280034864222176</v>
      </c>
      <c r="P166" t="str">
        <f>TEXT($B166,"DDD")</f>
        <v>Thu</v>
      </c>
    </row>
    <row r="167" spans="2:16" x14ac:dyDescent="0.3">
      <c r="B167" s="12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6">
        <f>$G167/$C167</f>
        <v>5.7379231664018641E-2</v>
      </c>
      <c r="I167" s="6">
        <f>G167/G161-1</f>
        <v>-0.10069365619876403</v>
      </c>
      <c r="J167" s="6">
        <f>C167/C160-1</f>
        <v>6.1855650527727013E-2</v>
      </c>
      <c r="K167" s="6">
        <f>H167/H160-1</f>
        <v>-0.1037210854847157</v>
      </c>
      <c r="L167" s="6">
        <f>$D167/$C167</f>
        <v>0.25999997317699697</v>
      </c>
      <c r="M167" s="6">
        <f>$E167/$D167</f>
        <v>0.39200000412661629</v>
      </c>
      <c r="N167" s="6">
        <f>$F167/$E167</f>
        <v>0.72269998605161601</v>
      </c>
      <c r="O167" s="6">
        <f>$G167/$F167</f>
        <v>0.77899973052300386</v>
      </c>
      <c r="P167" t="str">
        <f>TEXT($B167,"DDD")</f>
        <v>Fri</v>
      </c>
    </row>
    <row r="168" spans="2:16" x14ac:dyDescent="0.3">
      <c r="B168" s="12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6">
        <f>$G168/$C168</f>
        <v>3.6301103401413112E-2</v>
      </c>
      <c r="I168" s="6">
        <f>G168/G162-1</f>
        <v>-8.6132093791557729E-3</v>
      </c>
      <c r="J168" s="6">
        <f>C168/C161-1</f>
        <v>4.2105262664225984E-2</v>
      </c>
      <c r="K168" s="6">
        <f>H168/H161-1</f>
        <v>8.4675173934962045E-2</v>
      </c>
      <c r="L168" s="6">
        <f>$D168/$C168</f>
        <v>0.19949999609593452</v>
      </c>
      <c r="M168" s="6">
        <f>$E168/$D168</f>
        <v>0.3536000090232857</v>
      </c>
      <c r="N168" s="6">
        <f>$F168/$E168</f>
        <v>0.67320000000000002</v>
      </c>
      <c r="O168" s="6">
        <f>$G168/$F168</f>
        <v>0.76439979113775902</v>
      </c>
      <c r="P168" t="str">
        <f>TEXT($B168,"DDD")</f>
        <v>Sat</v>
      </c>
    </row>
    <row r="169" spans="2:16" x14ac:dyDescent="0.3">
      <c r="B169" s="12">
        <v>43492</v>
      </c>
      <c r="C169" s="4">
        <v>45338648</v>
      </c>
      <c r="D169" s="4">
        <v>9616327</v>
      </c>
      <c r="E169" s="4">
        <v>3400333</v>
      </c>
      <c r="F169" s="4">
        <v>2358471</v>
      </c>
      <c r="G169" s="4">
        <v>1784419</v>
      </c>
      <c r="H169" s="6">
        <f>$G169/$C169</f>
        <v>3.9357569727266679E-2</v>
      </c>
      <c r="I169" s="6">
        <f>G169/G163-1</f>
        <v>0.36161765536270507</v>
      </c>
      <c r="J169" s="6">
        <f>C169/C162-1</f>
        <v>-3.8095237691123773E-2</v>
      </c>
      <c r="K169" s="6">
        <f>H169/H162-1</f>
        <v>0.14000217458131226</v>
      </c>
      <c r="L169" s="6">
        <f>$D169/$C169</f>
        <v>0.21209999468885796</v>
      </c>
      <c r="M169" s="6">
        <f>$E169/$D169</f>
        <v>0.35359997637351559</v>
      </c>
      <c r="N169" s="6">
        <f>$F169/$E169</f>
        <v>0.69360000917557196</v>
      </c>
      <c r="O169" s="6">
        <f>$G169/$F169</f>
        <v>0.75659993275304216</v>
      </c>
      <c r="P169" t="str">
        <f>TEXT($B169,"DDD")</f>
        <v>Sun</v>
      </c>
    </row>
    <row r="170" spans="2:16" x14ac:dyDescent="0.3">
      <c r="B170" s="12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6">
        <f>$G170/$C170</f>
        <v>6.0271626262494778E-2</v>
      </c>
      <c r="I170" s="6">
        <f>G170/G164-1</f>
        <v>3.9406361978090887E-2</v>
      </c>
      <c r="J170" s="6">
        <f>C170/C163-1</f>
        <v>2.9703007310898588E-2</v>
      </c>
      <c r="K170" s="6">
        <f>H170/H163-1</f>
        <v>8.786453090797286E-3</v>
      </c>
      <c r="L170" s="6">
        <f>$D170/$C170</f>
        <v>0.26249995904548801</v>
      </c>
      <c r="M170" s="6">
        <f>$E170/$D170</f>
        <v>0.37999990891968116</v>
      </c>
      <c r="N170" s="6">
        <f>$F170/$E170</f>
        <v>0.71540012321589952</v>
      </c>
      <c r="O170" s="6">
        <f>$G170/$F170</f>
        <v>0.84460017434303392</v>
      </c>
      <c r="P170" t="str">
        <f>TEXT($B170,"DDD")</f>
        <v>Mon</v>
      </c>
    </row>
    <row r="171" spans="2:16" x14ac:dyDescent="0.3">
      <c r="B171" s="12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6">
        <f>$G171/$C171</f>
        <v>5.965659062880059E-2</v>
      </c>
      <c r="I171" s="6">
        <f>G171/G165-1</f>
        <v>-0.12967645292850305</v>
      </c>
      <c r="J171" s="6">
        <f>C171/C164-1</f>
        <v>-5.8252409823299045E-2</v>
      </c>
      <c r="K171" s="6">
        <f>H171/H164-1</f>
        <v>1.8907512904191792E-2</v>
      </c>
      <c r="L171" s="6">
        <f>$D171/$C171</f>
        <v>0.26249996439730333</v>
      </c>
      <c r="M171" s="6">
        <f>$E171/$D171</f>
        <v>0.37999995298182909</v>
      </c>
      <c r="N171" s="6">
        <f>$F171/$E171</f>
        <v>0.75190011968695791</v>
      </c>
      <c r="O171" s="6">
        <f>$G171/$F171</f>
        <v>0.795399812275986</v>
      </c>
      <c r="P171" t="str">
        <f>TEXT($B171,"DDD")</f>
        <v>Tue</v>
      </c>
    </row>
    <row r="172" spans="2:16" x14ac:dyDescent="0.3">
      <c r="B172" s="12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6">
        <f>$G172/$C172</f>
        <v>5.8514775872374865E-2</v>
      </c>
      <c r="I172" s="6">
        <f>G172/G166-1</f>
        <v>-4.0011820243425866E-2</v>
      </c>
      <c r="J172" s="6">
        <f>C172/C165-1</f>
        <v>9.9010176337173128E-3</v>
      </c>
      <c r="K172" s="6">
        <f>H172/H165-1</f>
        <v>-0.11113157881144275</v>
      </c>
      <c r="L172" s="6">
        <f>$D172/$C172</f>
        <v>0.23749997009257129</v>
      </c>
      <c r="M172" s="6">
        <f>$E172/$D172</f>
        <v>0.40799996198459426</v>
      </c>
      <c r="N172" s="6">
        <f>$F172/$E172</f>
        <v>0.70809989107839844</v>
      </c>
      <c r="O172" s="6">
        <f>$G172/$F172</f>
        <v>0.85280028422268062</v>
      </c>
      <c r="P172" t="str">
        <f>TEXT($B172,"DDD")</f>
        <v>Wed</v>
      </c>
    </row>
    <row r="173" spans="2:16" x14ac:dyDescent="0.3">
      <c r="B173" s="12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6">
        <f>$G173/$C173</f>
        <v>6.035553509059826E-2</v>
      </c>
      <c r="I173" s="6">
        <f>G173/G167-1</f>
        <v>-0.52002013232484723</v>
      </c>
      <c r="J173" s="6">
        <f>C173/C166-1</f>
        <v>-0.52999999079076909</v>
      </c>
      <c r="K173" s="6">
        <f>H173/H166-1</f>
        <v>-2.9227939289827587E-2</v>
      </c>
      <c r="L173" s="6">
        <f>$D173/$C173</f>
        <v>0.24749993876841234</v>
      </c>
      <c r="M173" s="6">
        <f>$E173/$D173</f>
        <v>0.41200006808459433</v>
      </c>
      <c r="N173" s="6">
        <f>$F173/$E173</f>
        <v>0.70079927134584841</v>
      </c>
      <c r="O173" s="6">
        <f>$G173/$F173</f>
        <v>0.84460000438711946</v>
      </c>
      <c r="P173" t="str">
        <f>TEXT($B173,"DDD")</f>
        <v>Thu</v>
      </c>
    </row>
    <row r="174" spans="2:16" x14ac:dyDescent="0.3">
      <c r="B174" s="12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6">
        <f>$G174/$C174</f>
        <v>6.342435281417956E-2</v>
      </c>
      <c r="I174" s="6">
        <f>G174/G168-1</f>
        <v>-0.17180576872057185</v>
      </c>
      <c r="J174" s="6">
        <f>C174/C167-1</f>
        <v>-5.8252409823299045E-2</v>
      </c>
      <c r="K174" s="6">
        <f>H174/H167-1</f>
        <v>0.10535381835640178</v>
      </c>
      <c r="L174" s="6">
        <f>$D174/$C174</f>
        <v>0.24249998338540821</v>
      </c>
      <c r="M174" s="6">
        <f>$E174/$D174</f>
        <v>0.41200001331124969</v>
      </c>
      <c r="N174" s="6">
        <f>$F174/$E174</f>
        <v>0.76649961086831953</v>
      </c>
      <c r="O174" s="6">
        <f>$G174/$F174</f>
        <v>0.82819987838146936</v>
      </c>
      <c r="P174" t="str">
        <f>TEXT($B174,"DDD")</f>
        <v>Fri</v>
      </c>
    </row>
    <row r="175" spans="2:16" x14ac:dyDescent="0.3">
      <c r="B175" s="12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6">
        <f>$G175/$C175</f>
        <v>3.51898373236652E-2</v>
      </c>
      <c r="I175" s="6">
        <f>G175/G169-1</f>
        <v>-0.11474659258839992</v>
      </c>
      <c r="J175" s="6">
        <f>C175/C168-1</f>
        <v>1.0100998736455313E-2</v>
      </c>
      <c r="K175" s="6">
        <f>H175/H168-1</f>
        <v>-3.0612460052788726E-2</v>
      </c>
      <c r="L175" s="6">
        <f>$D175/$C175</f>
        <v>0.20789999944307999</v>
      </c>
      <c r="M175" s="6">
        <f>$E175/$D175</f>
        <v>0.32299999817842423</v>
      </c>
      <c r="N175" s="6">
        <f>$F175/$E175</f>
        <v>0.7072000180465714</v>
      </c>
      <c r="O175" s="6">
        <f>$G175/$F175</f>
        <v>0.74099962473027492</v>
      </c>
      <c r="P175" t="str">
        <f>TEXT($B175,"DDD")</f>
        <v>Sat</v>
      </c>
    </row>
    <row r="176" spans="2:16" x14ac:dyDescent="0.3">
      <c r="B176" s="12">
        <v>43772</v>
      </c>
      <c r="C176" s="4">
        <v>45787545</v>
      </c>
      <c r="D176" s="4">
        <v>9711538</v>
      </c>
      <c r="E176" s="4">
        <v>3268903</v>
      </c>
      <c r="F176" s="4">
        <v>2156168</v>
      </c>
      <c r="G176" s="4">
        <v>1648175</v>
      </c>
      <c r="H176" s="6">
        <f>$G176/$C176</f>
        <v>3.5996142619133656E-2</v>
      </c>
      <c r="I176" s="6">
        <f>G176/G170-1</f>
        <v>0.21073872931476378</v>
      </c>
      <c r="J176" s="6">
        <f>C176/C169-1</f>
        <v>9.900978961701723E-3</v>
      </c>
      <c r="K176" s="6">
        <f>H176/H169-1</f>
        <v>-8.5407384943391174E-2</v>
      </c>
      <c r="L176" s="6">
        <f>$D176/$C176</f>
        <v>0.2120999935681199</v>
      </c>
      <c r="M176" s="6">
        <f>$E176/$D176</f>
        <v>0.33659992886811541</v>
      </c>
      <c r="N176" s="6">
        <f>$F176/$E176</f>
        <v>0.65959987188362579</v>
      </c>
      <c r="O176" s="6">
        <f>$G176/$F176</f>
        <v>0.76440008385246416</v>
      </c>
      <c r="P176" t="str">
        <f>TEXT($B176,"DDD")</f>
        <v>Sun</v>
      </c>
    </row>
    <row r="177" spans="2:16" x14ac:dyDescent="0.3">
      <c r="B177" s="12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6">
        <f>$G177/$C177</f>
        <v>5.7975539436582062E-2</v>
      </c>
      <c r="I177" s="6">
        <f>G177/G171-1</f>
        <v>-1.8160044242330198E-2</v>
      </c>
      <c r="J177" s="6">
        <f>C177/C170-1</f>
        <v>-5.7692333235662363E-2</v>
      </c>
      <c r="K177" s="6">
        <f>H177/H170-1</f>
        <v>-3.8095650777910106E-2</v>
      </c>
      <c r="L177" s="6">
        <f>$D177/$C177</f>
        <v>0.2374999606493316</v>
      </c>
      <c r="M177" s="6">
        <f>$E177/$D177</f>
        <v>0.40400003165364579</v>
      </c>
      <c r="N177" s="6">
        <f>$F177/$E177</f>
        <v>0.7153997619121073</v>
      </c>
      <c r="O177" s="6">
        <f>$G177/$F177</f>
        <v>0.8445999780959943</v>
      </c>
      <c r="P177" t="str">
        <f>TEXT($B177,"DDD")</f>
        <v>Mon</v>
      </c>
    </row>
    <row r="178" spans="2:16" x14ac:dyDescent="0.3">
      <c r="B178" s="12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6">
        <f>$G178/$C178</f>
        <v>5.6298330198210095E-2</v>
      </c>
      <c r="I178" s="6">
        <f>G178/G172-1</f>
        <v>-1.9013254888709419E-2</v>
      </c>
      <c r="J178" s="6">
        <f>C178/C171-1</f>
        <v>7.2164957262522922E-2</v>
      </c>
      <c r="K178" s="6">
        <f>H178/H171-1</f>
        <v>-5.6293200720880954E-2</v>
      </c>
      <c r="L178" s="6">
        <f>$D178/$C178</f>
        <v>0.24999997786242595</v>
      </c>
      <c r="M178" s="6">
        <f>$E178/$D178</f>
        <v>0.39599997024709788</v>
      </c>
      <c r="N178" s="6">
        <f>$F178/$E178</f>
        <v>0.72999981663824565</v>
      </c>
      <c r="O178" s="6">
        <f>$G178/$F178</f>
        <v>0.77900032592207769</v>
      </c>
      <c r="P178" t="str">
        <f>TEXT($B178,"DDD")</f>
        <v>Tue</v>
      </c>
    </row>
    <row r="179" spans="2:16" x14ac:dyDescent="0.3">
      <c r="B179" s="12">
        <v>43758</v>
      </c>
      <c r="C179" s="4">
        <v>43094160</v>
      </c>
      <c r="D179" s="4">
        <v>9140271</v>
      </c>
      <c r="E179" s="4">
        <v>3169846</v>
      </c>
      <c r="F179" s="4">
        <v>2069275</v>
      </c>
      <c r="G179" s="4">
        <v>1694736</v>
      </c>
      <c r="H179" s="6">
        <f>$G179/$C179</f>
        <v>3.9326349556413211E-2</v>
      </c>
      <c r="I179" s="6">
        <f>G179/G173-1</f>
        <v>1.7509357885134191</v>
      </c>
      <c r="J179" s="6">
        <f>C179/C172-1</f>
        <v>0.94541210337614467</v>
      </c>
      <c r="K179" s="6">
        <f>H179/H172-1</f>
        <v>-0.32792446061509417</v>
      </c>
      <c r="L179" s="6">
        <f>$D179/$C179</f>
        <v>0.21209999220311987</v>
      </c>
      <c r="M179" s="6">
        <f>$E179/$D179</f>
        <v>0.34680000188178228</v>
      </c>
      <c r="N179" s="6">
        <f>$F179/$E179</f>
        <v>0.65279985210637992</v>
      </c>
      <c r="O179" s="6">
        <f>$G179/$F179</f>
        <v>0.81899989126626471</v>
      </c>
      <c r="P179" t="str">
        <f>TEXT($B179,"DDD")</f>
        <v>Sun</v>
      </c>
    </row>
    <row r="180" spans="2:16" x14ac:dyDescent="0.3">
      <c r="B180" s="12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6">
        <f>$G180/$C180</f>
        <v>5.9136272478794182E-2</v>
      </c>
      <c r="I180" s="6">
        <f>G180/G174-1</f>
        <v>-9.9357376695811128E-3</v>
      </c>
      <c r="J180" s="6">
        <f>C180/C173-1</f>
        <v>1.1914892991677402</v>
      </c>
      <c r="K180" s="6">
        <f>H180/H173-1</f>
        <v>-2.0201338783159994E-2</v>
      </c>
      <c r="L180" s="6">
        <f>$D180/$C180</f>
        <v>0.2574999798827477</v>
      </c>
      <c r="M180" s="6">
        <f>$E180/$D180</f>
        <v>0.3879998909718626</v>
      </c>
      <c r="N180" s="6">
        <f>$F180/$E180</f>
        <v>0.75189988509409045</v>
      </c>
      <c r="O180" s="6">
        <f>$G180/$F180</f>
        <v>0.78720007141156867</v>
      </c>
      <c r="P180" t="str">
        <f>TEXT($B180,"DDD")</f>
        <v>Thu</v>
      </c>
    </row>
    <row r="181" spans="2:16" x14ac:dyDescent="0.3">
      <c r="B181" s="12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6">
        <f>$G181/$C181</f>
        <v>5.7987990692850391E-2</v>
      </c>
      <c r="I181" s="6">
        <f>G181/G175-1</f>
        <v>-0.21872070182057823</v>
      </c>
      <c r="J181" s="6">
        <f>C181/C174-1</f>
        <v>1.0309259264533743E-2</v>
      </c>
      <c r="K181" s="6">
        <f>H181/H174-1</f>
        <v>-8.5714112641505413E-2</v>
      </c>
      <c r="L181" s="6">
        <f>$D181/$C181</f>
        <v>0.25249996558284826</v>
      </c>
      <c r="M181" s="6">
        <f>$E181/$D181</f>
        <v>0.38400005210315308</v>
      </c>
      <c r="N181" s="6">
        <f>$F181/$E181</f>
        <v>0.70809978101365623</v>
      </c>
      <c r="O181" s="6">
        <f>$G181/$F181</f>
        <v>0.84459983821893003</v>
      </c>
      <c r="P181" t="str">
        <f>TEXT($B181,"DDD")</f>
        <v>Fri</v>
      </c>
    </row>
    <row r="182" spans="2:16" x14ac:dyDescent="0.3">
      <c r="B182" s="12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6">
        <f>$G182/$C182</f>
        <v>3.7049467777250843E-2</v>
      </c>
      <c r="I182" s="6">
        <f>G182/G176-1</f>
        <v>4.9443778724953313E-2</v>
      </c>
      <c r="J182" s="6">
        <f>C182/C175-1</f>
        <v>4.0000000000000036E-2</v>
      </c>
      <c r="K182" s="6">
        <f>H182/H175-1</f>
        <v>5.2845667812594366E-2</v>
      </c>
      <c r="L182" s="6">
        <f>$D182/$C182</f>
        <v>0.2141999822642397</v>
      </c>
      <c r="M182" s="6">
        <f>$E182/$D182</f>
        <v>0.35020003502000352</v>
      </c>
      <c r="N182" s="6">
        <f>$F182/$E182</f>
        <v>0.65279982866933184</v>
      </c>
      <c r="O182" s="6">
        <f>$G182/$F182</f>
        <v>0.75659998119071525</v>
      </c>
      <c r="P182" t="str">
        <f>TEXT($B182,"DDD")</f>
        <v>Sat</v>
      </c>
    </row>
    <row r="183" spans="2:16" x14ac:dyDescent="0.3">
      <c r="B183" s="12">
        <v>43821</v>
      </c>
      <c r="C183" s="4">
        <v>43094160</v>
      </c>
      <c r="D183" s="4">
        <v>9140271</v>
      </c>
      <c r="E183" s="4">
        <v>3263076</v>
      </c>
      <c r="F183" s="4">
        <v>2107947</v>
      </c>
      <c r="G183" s="4">
        <v>1677083</v>
      </c>
      <c r="H183" s="6">
        <f>$G183/$C183</f>
        <v>3.8916711684367444E-2</v>
      </c>
      <c r="I183" s="6">
        <f>G183/G177-1</f>
        <v>0.35918025306894519</v>
      </c>
      <c r="J183" s="6">
        <f>C183/C176-1</f>
        <v>-5.8823529411764719E-2</v>
      </c>
      <c r="K183" s="6">
        <f>H183/H176-1</f>
        <v>8.1135612116431721E-2</v>
      </c>
      <c r="L183" s="6">
        <f>$D183/$C183</f>
        <v>0.21209999220311987</v>
      </c>
      <c r="M183" s="6">
        <f>$E183/$D183</f>
        <v>0.35699991827375799</v>
      </c>
      <c r="N183" s="6">
        <f>$F183/$E183</f>
        <v>0.64599997057990677</v>
      </c>
      <c r="O183" s="6">
        <f>$G183/$F183</f>
        <v>0.79560017400817007</v>
      </c>
      <c r="P183" t="str">
        <f>TEXT($B183,"DDD")</f>
        <v>Sun</v>
      </c>
    </row>
    <row r="184" spans="2:16" x14ac:dyDescent="0.3">
      <c r="B184" s="12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6">
        <f>$G184/$C184</f>
        <v>6.0357717221452278E-2</v>
      </c>
      <c r="I184" s="6">
        <f>G184/G178-1</f>
        <v>2.0561422383284622E-2</v>
      </c>
      <c r="J184" s="6">
        <f>C184/C177-1</f>
        <v>1.0204109920066262E-2</v>
      </c>
      <c r="K184" s="6">
        <f>H184/H177-1</f>
        <v>4.1089359547503923E-2</v>
      </c>
      <c r="L184" s="6">
        <f>$D184/$C184</f>
        <v>0.24249997686064484</v>
      </c>
      <c r="M184" s="6">
        <f>$E184/$D184</f>
        <v>0.4200000383598112</v>
      </c>
      <c r="N184" s="6">
        <f>$F184/$E184</f>
        <v>0.72269969019888647</v>
      </c>
      <c r="O184" s="6">
        <f>$G184/$F184</f>
        <v>0.82000010110188415</v>
      </c>
      <c r="P184" t="str">
        <f>TEXT($B184,"DDD")</f>
        <v>Mon</v>
      </c>
    </row>
    <row r="185" spans="2:16" x14ac:dyDescent="0.3">
      <c r="B185" s="12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6">
        <f>$G185/$C185</f>
        <v>5.9781450356340256E-2</v>
      </c>
      <c r="I185" s="6">
        <f>G185/G179-1</f>
        <v>-0.22626473975887695</v>
      </c>
      <c r="J185" s="6">
        <f>C185/C178-1</f>
        <v>-2.8846188755405233E-2</v>
      </c>
      <c r="K185" s="6">
        <f>H185/H178-1</f>
        <v>6.1868978100542371E-2</v>
      </c>
      <c r="L185" s="6">
        <f>$D185/$C185</f>
        <v>0.23999999452916962</v>
      </c>
      <c r="M185" s="6">
        <f>$E185/$D185</f>
        <v>0.39999996200812155</v>
      </c>
      <c r="N185" s="6">
        <f>$F185/$E185</f>
        <v>0.75189971282886126</v>
      </c>
      <c r="O185" s="6">
        <f>$G185/$F185</f>
        <v>0.82820022927015668</v>
      </c>
      <c r="P185" t="str">
        <f>TEXT($B185,"DDD")</f>
        <v>Tue</v>
      </c>
    </row>
    <row r="186" spans="2:16" x14ac:dyDescent="0.3">
      <c r="B186" s="12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6">
        <f>$G186/$C186</f>
        <v>6.6013933837183597E-2</v>
      </c>
      <c r="I186" s="6">
        <f>G186/G180-1</f>
        <v>0.10546404588410585</v>
      </c>
      <c r="J186" s="6">
        <f>C186/C179-1</f>
        <v>-0.48597009432368565</v>
      </c>
      <c r="K186" s="6">
        <f>H186/H179-1</f>
        <v>0.67861839661693857</v>
      </c>
      <c r="L186" s="6">
        <f>$D186/$C186</f>
        <v>0.26249996219249577</v>
      </c>
      <c r="M186" s="6">
        <f>$E186/$D186</f>
        <v>0.39599990850958855</v>
      </c>
      <c r="N186" s="6">
        <f>$F186/$E186</f>
        <v>0.75189986220326255</v>
      </c>
      <c r="O186" s="6">
        <f>$G186/$F186</f>
        <v>0.8446003898635478</v>
      </c>
      <c r="P186" t="str">
        <f>TEXT($B186,"DDD")</f>
        <v>Wed</v>
      </c>
    </row>
    <row r="187" spans="2:16" x14ac:dyDescent="0.3">
      <c r="B187" s="12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6">
        <f>$G187/$C187</f>
        <v>6.0330164344539687E-2</v>
      </c>
      <c r="I187" s="6">
        <f>G187/G181-1</f>
        <v>9.347182451517555E-2</v>
      </c>
      <c r="J187" s="6">
        <f>C187/C180-1</f>
        <v>0</v>
      </c>
      <c r="K187" s="6">
        <f>H187/H180-1</f>
        <v>2.0188825160964097E-2</v>
      </c>
      <c r="L187" s="6">
        <f>$D187/$C187</f>
        <v>0.2574999798827477</v>
      </c>
      <c r="M187" s="6">
        <f>$E187/$D187</f>
        <v>0.41199997013879036</v>
      </c>
      <c r="N187" s="6">
        <f>$F187/$E187</f>
        <v>0.69349992752133061</v>
      </c>
      <c r="O187" s="6">
        <f>$G187/$F187</f>
        <v>0.81999972049268632</v>
      </c>
      <c r="P187" t="str">
        <f>TEXT($B187,"DDD")</f>
        <v>Thu</v>
      </c>
    </row>
    <row r="188" spans="2:16" x14ac:dyDescent="0.3">
      <c r="B188" s="12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6">
        <f>$G188/$C188</f>
        <v>6.0856779348716403E-2</v>
      </c>
      <c r="I188" s="6">
        <f>G188/G182-1</f>
        <v>-0.27410015916358466</v>
      </c>
      <c r="J188" s="6">
        <f>C188/C181-1</f>
        <v>-3.061223578845329E-2</v>
      </c>
      <c r="K188" s="6">
        <f>H188/H181-1</f>
        <v>4.9472116926095211E-2</v>
      </c>
      <c r="L188" s="6">
        <f>$D188/$C188</f>
        <v>0.23749995940667931</v>
      </c>
      <c r="M188" s="6">
        <f>$E188/$D188</f>
        <v>0.41599996244878035</v>
      </c>
      <c r="N188" s="6">
        <f>$F188/$E188</f>
        <v>0.7664999173366811</v>
      </c>
      <c r="O188" s="6">
        <f>$G188/$F188</f>
        <v>0.80360017280829477</v>
      </c>
      <c r="P188" t="str">
        <f>TEXT($B188,"DDD")</f>
        <v>Fri</v>
      </c>
    </row>
    <row r="189" spans="2:16" x14ac:dyDescent="0.3">
      <c r="B189" s="12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6">
        <f>$G189/$C189</f>
        <v>3.9002756754047414E-2</v>
      </c>
      <c r="I189" s="6">
        <f>G189/G183-1</f>
        <v>4.3969797559214374E-2</v>
      </c>
      <c r="J189" s="6">
        <f>C189/C182-1</f>
        <v>-3.8461538461538436E-2</v>
      </c>
      <c r="K189" s="6">
        <f>H189/H182-1</f>
        <v>5.2721107588917349E-2</v>
      </c>
      <c r="L189" s="6">
        <f>$D189/$C189</f>
        <v>0.20789999944307999</v>
      </c>
      <c r="M189" s="6">
        <f>$E189/$D189</f>
        <v>0.34339993264455626</v>
      </c>
      <c r="N189" s="6">
        <f>$F189/$E189</f>
        <v>0.68000007488750491</v>
      </c>
      <c r="O189" s="6">
        <f>$G189/$F189</f>
        <v>0.80339967209188035</v>
      </c>
      <c r="P189" t="str">
        <f>TEXT($B189,"DDD")</f>
        <v>Sat</v>
      </c>
    </row>
    <row r="190" spans="2:16" x14ac:dyDescent="0.3">
      <c r="B190" s="12">
        <v>43478</v>
      </c>
      <c r="C190" s="4">
        <v>46236443</v>
      </c>
      <c r="D190" s="4">
        <v>9806749</v>
      </c>
      <c r="E190" s="4">
        <v>3300951</v>
      </c>
      <c r="F190" s="4">
        <v>2199754</v>
      </c>
      <c r="G190" s="4">
        <v>1630017</v>
      </c>
      <c r="H190" s="6">
        <f>$G190/$C190</f>
        <v>3.5253944599501305E-2</v>
      </c>
      <c r="I190" s="6">
        <f>G190/G184-1</f>
        <v>0.25608056093044551</v>
      </c>
      <c r="J190" s="6">
        <f>C190/C183-1</f>
        <v>7.2916678269166812E-2</v>
      </c>
      <c r="K190" s="6">
        <f>H190/H183-1</f>
        <v>-9.4118103157658228E-2</v>
      </c>
      <c r="L190" s="6">
        <f>$D190/$C190</f>
        <v>0.21209998788185327</v>
      </c>
      <c r="M190" s="6">
        <f>$E190/$D190</f>
        <v>0.33659992725417975</v>
      </c>
      <c r="N190" s="6">
        <f>$F190/$E190</f>
        <v>0.66640007682634494</v>
      </c>
      <c r="O190" s="6">
        <f>$G190/$F190</f>
        <v>0.74099967541825129</v>
      </c>
      <c r="P190" t="str">
        <f>TEXT($B190,"DDD")</f>
        <v>Sun</v>
      </c>
    </row>
    <row r="191" spans="2:16" x14ac:dyDescent="0.3">
      <c r="B191" s="12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6">
        <f>$G191/$C191</f>
        <v>6.0349876542270156E-2</v>
      </c>
      <c r="I191" s="6">
        <f>G191/G185-1</f>
        <v>-2.0476985411930548E-2</v>
      </c>
      <c r="J191" s="6">
        <f>C191/C184-1</f>
        <v>-1.0101037819845726E-2</v>
      </c>
      <c r="K191" s="6">
        <f>H191/H184-1</f>
        <v>-1.2990350767172476E-4</v>
      </c>
      <c r="L191" s="6">
        <f>$D191/$C191</f>
        <v>0.2474999639383427</v>
      </c>
      <c r="M191" s="6">
        <f>$E191/$D191</f>
        <v>0.38399993165690244</v>
      </c>
      <c r="N191" s="6">
        <f>$F191/$E191</f>
        <v>0.75919979631538481</v>
      </c>
      <c r="O191" s="6">
        <f>$G191/$F191</f>
        <v>0.83639998437154062</v>
      </c>
      <c r="P191" t="str">
        <f>TEXT($B191,"DDD")</f>
        <v>Mon</v>
      </c>
    </row>
    <row r="192" spans="2:16" x14ac:dyDescent="0.3">
      <c r="B192" s="12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6">
        <f>$G192/$C192</f>
        <v>5.9255437184778437E-2</v>
      </c>
      <c r="I192" s="6">
        <f>G192/G186-1</f>
        <v>-7.5979265824169806E-2</v>
      </c>
      <c r="J192" s="6">
        <f>C192/C185-1</f>
        <v>3.9603979354362773E-2</v>
      </c>
      <c r="K192" s="6">
        <f>H192/H185-1</f>
        <v>-8.7989362657882042E-3</v>
      </c>
      <c r="L192" s="6">
        <f>$D192/$C192</f>
        <v>0.24749996787732534</v>
      </c>
      <c r="M192" s="6">
        <f>$E192/$D192</f>
        <v>0.39599999503879751</v>
      </c>
      <c r="N192" s="6">
        <f>$F192/$E192</f>
        <v>0.73730011785540739</v>
      </c>
      <c r="O192" s="6">
        <f>$G192/$F192</f>
        <v>0.81999947809928619</v>
      </c>
      <c r="P192" t="str">
        <f>TEXT($B192,"DDD")</f>
        <v>Tue</v>
      </c>
    </row>
    <row r="193" spans="2:16" x14ac:dyDescent="0.3">
      <c r="B193" s="12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6">
        <f>$G193/$C193</f>
        <v>6.6058515365843062E-2</v>
      </c>
      <c r="I193" s="6">
        <f>G193/G187-1</f>
        <v>0.11621120741717217</v>
      </c>
      <c r="J193" s="6">
        <f>C193/C186-1</f>
        <v>2.9411755411675955E-2</v>
      </c>
      <c r="K193" s="6">
        <f>H193/H186-1</f>
        <v>6.7533513105622056E-4</v>
      </c>
      <c r="L193" s="6">
        <f>$D193/$C193</f>
        <v>0.25499996557501758</v>
      </c>
      <c r="M193" s="6">
        <f>$E193/$D193</f>
        <v>0.41199989612742755</v>
      </c>
      <c r="N193" s="6">
        <f>$F193/$E193</f>
        <v>0.75920021839091978</v>
      </c>
      <c r="O193" s="6">
        <f>$G193/$F193</f>
        <v>0.82820005728992274</v>
      </c>
      <c r="P193" t="str">
        <f>TEXT($B193,"DDD")</f>
        <v>Wed</v>
      </c>
    </row>
    <row r="194" spans="2:16" x14ac:dyDescent="0.3">
      <c r="B194" s="12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6">
        <f>$G194/$C194</f>
        <v>6.2272074444817103E-2</v>
      </c>
      <c r="I194" s="6">
        <f>G194/G188-1</f>
        <v>6.6340651419878771E-2</v>
      </c>
      <c r="J194" s="6">
        <f>C194/C187-1</f>
        <v>-3.8834924980530983E-2</v>
      </c>
      <c r="K194" s="6">
        <f>H194/H187-1</f>
        <v>3.2188045919904207E-2</v>
      </c>
      <c r="L194" s="6">
        <f>$D194/$C194</f>
        <v>0.24749998453500385</v>
      </c>
      <c r="M194" s="6">
        <f>$E194/$D194</f>
        <v>0.40399989401068276</v>
      </c>
      <c r="N194" s="6">
        <f>$F194/$E194</f>
        <v>0.74460008158894708</v>
      </c>
      <c r="O194" s="6">
        <f>$G194/$F194</f>
        <v>0.83639961967637511</v>
      </c>
      <c r="P194" t="str">
        <f>TEXT($B194,"DDD")</f>
        <v>Thu</v>
      </c>
    </row>
    <row r="195" spans="2:16" x14ac:dyDescent="0.3">
      <c r="B195" s="12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6">
        <f>$G195/$C195</f>
        <v>6.6013927235370584E-2</v>
      </c>
      <c r="I195" s="6">
        <f>G195/G189-1</f>
        <v>-0.21391242066592642</v>
      </c>
      <c r="J195" s="6">
        <f>C195/C188-1</f>
        <v>1.0526296401619062E-2</v>
      </c>
      <c r="K195" s="6">
        <f>H195/H188-1</f>
        <v>8.4742372860435511E-2</v>
      </c>
      <c r="L195" s="6">
        <f>$D195/$C195</f>
        <v>0.24750000551594573</v>
      </c>
      <c r="M195" s="6">
        <f>$E195/$D195</f>
        <v>0.4119999069774653</v>
      </c>
      <c r="N195" s="6">
        <f>$F195/$E195</f>
        <v>0.75189986904591677</v>
      </c>
      <c r="O195" s="6">
        <f>$G195/$F195</f>
        <v>0.86100015577191236</v>
      </c>
      <c r="P195" t="str">
        <f>TEXT($B195,"DDD")</f>
        <v>Fri</v>
      </c>
    </row>
    <row r="196" spans="2:16" x14ac:dyDescent="0.3">
      <c r="B196" s="12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6">
        <f>$G196/$C196</f>
        <v>4.2611665246520644E-2</v>
      </c>
      <c r="I196" s="6">
        <f>G196/G190-1</f>
        <v>0.17350125796234028</v>
      </c>
      <c r="J196" s="6">
        <f>C196/C189-1</f>
        <v>0</v>
      </c>
      <c r="K196" s="6">
        <f>H196/H189-1</f>
        <v>9.2529574645995316E-2</v>
      </c>
      <c r="L196" s="6">
        <f>$D196/$C196</f>
        <v>0.22050000278460005</v>
      </c>
      <c r="M196" s="6">
        <f>$E196/$D196</f>
        <v>0.35019998605805708</v>
      </c>
      <c r="N196" s="6">
        <f>$F196/$E196</f>
        <v>0.6935998310612963</v>
      </c>
      <c r="O196" s="6">
        <f>$G196/$F196</f>
        <v>0.79560005440350179</v>
      </c>
      <c r="P196" t="str">
        <f>TEXT($B196,"DDD")</f>
        <v>Sat</v>
      </c>
    </row>
    <row r="197" spans="2:16" x14ac:dyDescent="0.3">
      <c r="B197" s="12">
        <v>43695</v>
      </c>
      <c r="C197" s="4">
        <v>45338648</v>
      </c>
      <c r="D197" s="4">
        <v>9521116</v>
      </c>
      <c r="E197" s="4">
        <v>3140064</v>
      </c>
      <c r="F197" s="4">
        <v>2028481</v>
      </c>
      <c r="G197" s="4">
        <v>1582215</v>
      </c>
      <c r="H197" s="6">
        <f>$G197/$C197</f>
        <v>3.4897710227265712E-2</v>
      </c>
      <c r="I197" s="6">
        <f>G197/G191-1</f>
        <v>0.2318459763349543</v>
      </c>
      <c r="J197" s="6">
        <f>C197/C190-1</f>
        <v>-1.9417475518175187E-2</v>
      </c>
      <c r="K197" s="6">
        <f>H197/H190-1</f>
        <v>-1.0104808874086491E-2</v>
      </c>
      <c r="L197" s="6">
        <f>$D197/$C197</f>
        <v>0.20999999823550097</v>
      </c>
      <c r="M197" s="6">
        <f>$E197/$D197</f>
        <v>0.32979999403431276</v>
      </c>
      <c r="N197" s="6">
        <f>$F197/$E197</f>
        <v>0.64599989044809281</v>
      </c>
      <c r="O197" s="6">
        <f>$G197/$F197</f>
        <v>0.77999991126364998</v>
      </c>
      <c r="P197" t="str">
        <f>TEXT($B197,"DDD")</f>
        <v>Sun</v>
      </c>
    </row>
    <row r="198" spans="2:16" x14ac:dyDescent="0.3">
      <c r="B198" s="12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6">
        <f>$G198/$C198</f>
        <v>6.0399205271289287E-2</v>
      </c>
      <c r="I198" s="6">
        <f>G198/G192-1</f>
        <v>-3.8943498217158812E-2</v>
      </c>
      <c r="J198" s="6">
        <f>C198/C191-1</f>
        <v>1.0204109920066262E-2</v>
      </c>
      <c r="K198" s="6">
        <f>H198/H191-1</f>
        <v>8.1737912064450136E-4</v>
      </c>
      <c r="L198" s="6">
        <f>$D198/$C198</f>
        <v>0.25999998046526801</v>
      </c>
      <c r="M198" s="6">
        <f>$E198/$D198</f>
        <v>0.39999996422209988</v>
      </c>
      <c r="N198" s="6">
        <f>$F198/$E198</f>
        <v>0.71539974874967405</v>
      </c>
      <c r="O198" s="6">
        <f>$G198/$F198</f>
        <v>0.8118002358021712</v>
      </c>
      <c r="P198" t="str">
        <f>TEXT($B198,"DDD")</f>
        <v>Mon</v>
      </c>
    </row>
    <row r="199" spans="2:16" x14ac:dyDescent="0.3">
      <c r="B199" s="12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6">
        <f>$G199/$C199</f>
        <v>2.4178642019404045E-2</v>
      </c>
      <c r="I199" s="6">
        <f>G199/G193-1</f>
        <v>-0.66884035938622333</v>
      </c>
      <c r="J199" s="6">
        <f>C199/C192-1</f>
        <v>-9.5238095238095233E-2</v>
      </c>
      <c r="K199" s="6">
        <f>H199/H192-1</f>
        <v>-0.59195909830169868</v>
      </c>
      <c r="L199" s="6">
        <f>$D199/$C199</f>
        <v>9.9999985459109E-2</v>
      </c>
      <c r="M199" s="6">
        <f>$E199/$D199</f>
        <v>0.39599989724435536</v>
      </c>
      <c r="N199" s="6">
        <f>$F199/$E199</f>
        <v>0.72999953488713665</v>
      </c>
      <c r="O199" s="6">
        <f>$G199/$F199</f>
        <v>0.83640055397760615</v>
      </c>
      <c r="P199" t="str">
        <f>TEXT($B199,"DDD")</f>
        <v>Tue</v>
      </c>
    </row>
    <row r="200" spans="2:16" x14ac:dyDescent="0.3">
      <c r="B200" s="12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6">
        <f>$G200/$C200</f>
        <v>5.9806372666779753E-2</v>
      </c>
      <c r="I200" s="6">
        <f>G200/G194-1</f>
        <v>-3.9595626129692474E-2</v>
      </c>
      <c r="J200" s="6">
        <f>C200/C193-1</f>
        <v>-5.7142839601464823E-2</v>
      </c>
      <c r="K200" s="6">
        <f>H200/H193-1</f>
        <v>-9.4645522449875008E-2</v>
      </c>
      <c r="L200" s="6">
        <f>$D200/$C200</f>
        <v>0.24499995744219102</v>
      </c>
      <c r="M200" s="6">
        <f>$E200/$D200</f>
        <v>0.39200006074942001</v>
      </c>
      <c r="N200" s="6">
        <f>$F200/$E200</f>
        <v>0.75189987195357011</v>
      </c>
      <c r="O200" s="6">
        <f>$G200/$F200</f>
        <v>0.82820015715776318</v>
      </c>
      <c r="P200" t="str">
        <f>TEXT($B200,"DDD")</f>
        <v>Wed</v>
      </c>
    </row>
    <row r="201" spans="2:16" x14ac:dyDescent="0.3">
      <c r="B201" s="12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6">
        <f>$G201/$C201</f>
        <v>6.5262523797848901E-2</v>
      </c>
      <c r="I201" s="6">
        <f>G201/G195-1</f>
        <v>5.0406124822985676E-2</v>
      </c>
      <c r="J201" s="6">
        <f>C201/C194-1</f>
        <v>3.0303020437004058E-2</v>
      </c>
      <c r="K201" s="6">
        <f>H201/H194-1</f>
        <v>4.8022317863873454E-2</v>
      </c>
      <c r="L201" s="6">
        <f>$D201/$C201</f>
        <v>0.25999997201116104</v>
      </c>
      <c r="M201" s="6">
        <f>$E201/$D201</f>
        <v>0.38399996666341402</v>
      </c>
      <c r="N201" s="6">
        <f>$F201/$E201</f>
        <v>0.76650009223991056</v>
      </c>
      <c r="O201" s="6">
        <f>$G201/$F201</f>
        <v>0.85279994808902737</v>
      </c>
      <c r="P201" t="str">
        <f>TEXT($B201,"DDD")</f>
        <v>Thu</v>
      </c>
    </row>
    <row r="202" spans="2:16" x14ac:dyDescent="0.3">
      <c r="B202" s="12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6">
        <f>$G202/$C202</f>
        <v>6.6039438353807489E-2</v>
      </c>
      <c r="I202" s="6">
        <f>G202/G196-1</f>
        <v>-0.22022796625099916</v>
      </c>
      <c r="J202" s="6">
        <f>C202/C195-1</f>
        <v>8.3333373303954517E-2</v>
      </c>
      <c r="K202" s="6">
        <f>H202/H195-1</f>
        <v>3.8645054922947786E-4</v>
      </c>
      <c r="L202" s="6">
        <f>$D202/$C202</f>
        <v>0.25999996280887561</v>
      </c>
      <c r="M202" s="6">
        <f>$E202/$D202</f>
        <v>0.41599998501456315</v>
      </c>
      <c r="N202" s="6">
        <f>$F202/$E202</f>
        <v>0.72999973392334128</v>
      </c>
      <c r="O202" s="6">
        <f>$G202/$F202</f>
        <v>0.83640008523428211</v>
      </c>
      <c r="P202" t="str">
        <f>TEXT($B202,"DDD")</f>
        <v>Fri</v>
      </c>
    </row>
    <row r="203" spans="2:16" x14ac:dyDescent="0.3">
      <c r="B203" s="12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6">
        <f>$G203/$C203</f>
        <v>3.8909154151474099E-2</v>
      </c>
      <c r="I203" s="6">
        <f>G203/G197-1</f>
        <v>9.2870437961971142E-2</v>
      </c>
      <c r="J203" s="6">
        <f>C203/C196-1</f>
        <v>-9.9999888615998067E-3</v>
      </c>
      <c r="K203" s="6">
        <f>H203/H196-1</f>
        <v>-8.6889612823776385E-2</v>
      </c>
      <c r="L203" s="6">
        <f>$D203/$C203</f>
        <v>0.20999999707476361</v>
      </c>
      <c r="M203" s="6">
        <f>$E203/$D203</f>
        <v>0.35699992467248337</v>
      </c>
      <c r="N203" s="6">
        <f>$F203/$E203</f>
        <v>0.64600012606063517</v>
      </c>
      <c r="O203" s="6">
        <f>$G203/$F203</f>
        <v>0.803399900943085</v>
      </c>
      <c r="P203" t="str">
        <f>TEXT($B203,"DDD")</f>
        <v>Sat</v>
      </c>
    </row>
    <row r="204" spans="2:16" x14ac:dyDescent="0.3">
      <c r="B204" s="12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6">
        <f>$G204/$C204</f>
        <v>3.6285554154045198E-2</v>
      </c>
      <c r="I204" s="6">
        <f>G204/G198-1</f>
        <v>0.19160275775396918</v>
      </c>
      <c r="J204" s="6">
        <f>C204/C197-1</f>
        <v>-5.9405939938923624E-2</v>
      </c>
      <c r="K204" s="6">
        <f>H204/H197-1</f>
        <v>3.9768910846625039E-2</v>
      </c>
      <c r="L204" s="6">
        <f>$D204/$C204</f>
        <v>0.2141999921538765</v>
      </c>
      <c r="M204" s="6">
        <f>$E204/$D204</f>
        <v>0.3229999293894707</v>
      </c>
      <c r="N204" s="6">
        <f>$F204/$E204</f>
        <v>0.65279988340880124</v>
      </c>
      <c r="O204" s="6">
        <f>$G204/$F204</f>
        <v>0.80339997497498794</v>
      </c>
      <c r="P204" t="str">
        <f>TEXT($B204,"DDD")</f>
        <v>Sun</v>
      </c>
    </row>
    <row r="205" spans="2:16" x14ac:dyDescent="0.3">
      <c r="B205" s="12">
        <v>43702</v>
      </c>
      <c r="C205" s="4">
        <v>44440853</v>
      </c>
      <c r="D205" s="4">
        <v>9332579</v>
      </c>
      <c r="E205" s="4">
        <v>3331730</v>
      </c>
      <c r="F205" s="4">
        <v>2288232</v>
      </c>
      <c r="G205" s="4">
        <v>1784821</v>
      </c>
      <c r="H205" s="6">
        <f>$G205/$C205</f>
        <v>4.0161717868016616E-2</v>
      </c>
      <c r="I205" s="6">
        <f>G205/G199-1</f>
        <v>2.5779356548479377</v>
      </c>
      <c r="J205" s="6">
        <f>C205/C198-1</f>
        <v>1.0670003632995035</v>
      </c>
      <c r="K205" s="6">
        <f>H205/H198-1</f>
        <v>-0.33506214713213356</v>
      </c>
      <c r="L205" s="6">
        <f>$D205/$C205</f>
        <v>0.20999999707476361</v>
      </c>
      <c r="M205" s="6">
        <f>$E205/$D205</f>
        <v>0.35699992467248337</v>
      </c>
      <c r="N205" s="6">
        <f>$F205/$E205</f>
        <v>0.68679995077632339</v>
      </c>
      <c r="O205" s="6">
        <f>$G205/$F205</f>
        <v>0.78000001748074499</v>
      </c>
      <c r="P205" t="str">
        <f>TEXT($B205,"DDD")</f>
        <v>Sun</v>
      </c>
    </row>
    <row r="206" spans="2:16" x14ac:dyDescent="0.3">
      <c r="B206" s="12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6">
        <f>$G206/$C206</f>
        <v>5.5087881671529941E-2</v>
      </c>
      <c r="I206" s="6">
        <f>G206/G200-1</f>
        <v>-8.820022910968417E-2</v>
      </c>
      <c r="J206" s="6">
        <f>C206/C199-1</f>
        <v>3.1578937674493712E-2</v>
      </c>
      <c r="K206" s="6">
        <f>H206/H199-1</f>
        <v>1.2783695472773182</v>
      </c>
      <c r="L206" s="6">
        <f>$D206/$C206</f>
        <v>0.2374999606493316</v>
      </c>
      <c r="M206" s="6">
        <f>$E206/$D206</f>
        <v>0.3959999683463542</v>
      </c>
      <c r="N206" s="6">
        <f>$F206/$E206</f>
        <v>0.75190004321402437</v>
      </c>
      <c r="O206" s="6">
        <f>$G206/$F206</f>
        <v>0.77899966247013397</v>
      </c>
      <c r="P206" t="str">
        <f>TEXT($B206,"DDD")</f>
        <v>Tue</v>
      </c>
    </row>
    <row r="207" spans="2:16" x14ac:dyDescent="0.3">
      <c r="B207" s="12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6">
        <f>$G207/$C207</f>
        <v>5.9165890758550235E-2</v>
      </c>
      <c r="I207" s="6">
        <f>G207/G201-1</f>
        <v>-0.10230515157279474</v>
      </c>
      <c r="J207" s="6">
        <f>C207/C200-1</f>
        <v>2.0201982617158221E-2</v>
      </c>
      <c r="K207" s="6">
        <f>H207/H200-1</f>
        <v>-1.0709258556743761E-2</v>
      </c>
      <c r="L207" s="6">
        <f>$D207/$C207</f>
        <v>0.25500000843419685</v>
      </c>
      <c r="M207" s="6">
        <f>$E207/$D207</f>
        <v>0.39200000143028241</v>
      </c>
      <c r="N207" s="6">
        <f>$F207/$E207</f>
        <v>0.70079960813181219</v>
      </c>
      <c r="O207" s="6">
        <f>$G207/$F207</f>
        <v>0.84460042107181321</v>
      </c>
      <c r="P207" t="str">
        <f>TEXT($B207,"DDD")</f>
        <v>Wed</v>
      </c>
    </row>
    <row r="208" spans="2:16" x14ac:dyDescent="0.3">
      <c r="B208" s="12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6">
        <f>$G208/$C208</f>
        <v>6.2827845592992801E-2</v>
      </c>
      <c r="I208" s="6">
        <f>G208/G202-1</f>
        <v>-0.13096142384294662</v>
      </c>
      <c r="J208" s="6">
        <f>C208/C201-1</f>
        <v>-6.8627459389436152E-2</v>
      </c>
      <c r="K208" s="6">
        <f>H208/H201-1</f>
        <v>-3.730591560322627E-2</v>
      </c>
      <c r="L208" s="6">
        <f>$D208/$C208</f>
        <v>0.2624999678888657</v>
      </c>
      <c r="M208" s="6">
        <f>$E208/$D208</f>
        <v>0.39199994239036767</v>
      </c>
      <c r="N208" s="6">
        <f>$F208/$E208</f>
        <v>0.74459980272993875</v>
      </c>
      <c r="O208" s="6">
        <f>$G208/$F208</f>
        <v>0.8200002656934694</v>
      </c>
      <c r="P208" t="str">
        <f>TEXT($B208,"DDD")</f>
        <v>Thu</v>
      </c>
    </row>
    <row r="209" spans="2:16" x14ac:dyDescent="0.3">
      <c r="B209" s="12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6">
        <f>$G209/$C209</f>
        <v>5.916090615034212E-2</v>
      </c>
      <c r="I209" s="6">
        <f>G209/G203-1</f>
        <v>-0.27925936121437278</v>
      </c>
      <c r="J209" s="6">
        <f>C209/C202-1</f>
        <v>-6.7307699970698742E-2</v>
      </c>
      <c r="K209" s="6">
        <f>H209/H202-1</f>
        <v>-0.10415794523589839</v>
      </c>
      <c r="L209" s="6">
        <f>$D209/$C209</f>
        <v>0.25249997389135576</v>
      </c>
      <c r="M209" s="6">
        <f>$E209/$D209</f>
        <v>0.387999967663818</v>
      </c>
      <c r="N209" s="6">
        <f>$F209/$E209</f>
        <v>0.75919969687249556</v>
      </c>
      <c r="O209" s="6">
        <f>$G209/$F209</f>
        <v>0.79540032549382522</v>
      </c>
      <c r="P209" t="str">
        <f>TEXT($B209,"DDD")</f>
        <v>Fri</v>
      </c>
    </row>
    <row r="210" spans="2:16" x14ac:dyDescent="0.3">
      <c r="B210" s="12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6">
        <f>$G210/$C210</f>
        <v>3.7843806214113464E-2</v>
      </c>
      <c r="I210" s="6">
        <f>G210/G204-1</f>
        <v>9.7835928104241576E-2</v>
      </c>
      <c r="J210" s="6">
        <f>C210/C203-1</f>
        <v>1.0100998736455313E-2</v>
      </c>
      <c r="K210" s="6">
        <f>H210/H203-1</f>
        <v>-2.7380393138674131E-2</v>
      </c>
      <c r="L210" s="6">
        <f>$D210/$C210</f>
        <v>0.21419998997543982</v>
      </c>
      <c r="M210" s="6">
        <f>$E210/$D210</f>
        <v>0.32979993310719574</v>
      </c>
      <c r="N210" s="6">
        <f>$F210/$E210</f>
        <v>0.6799999873862913</v>
      </c>
      <c r="O210" s="6">
        <f>$G210/$F210</f>
        <v>0.78779985382937356</v>
      </c>
      <c r="P210" t="str">
        <f>TEXT($B210,"DDD")</f>
        <v>Sat</v>
      </c>
    </row>
    <row r="211" spans="2:16" x14ac:dyDescent="0.3">
      <c r="B211" s="12">
        <v>43618</v>
      </c>
      <c r="C211" s="4">
        <v>43543058</v>
      </c>
      <c r="D211" s="4">
        <v>9144042</v>
      </c>
      <c r="E211" s="4">
        <v>3046794</v>
      </c>
      <c r="F211" s="4">
        <v>2175411</v>
      </c>
      <c r="G211" s="4">
        <v>1713789</v>
      </c>
      <c r="H211" s="6">
        <f>$G211/$C211</f>
        <v>3.935848970460458E-2</v>
      </c>
      <c r="I211" s="6">
        <f>G211/G205-1</f>
        <v>-3.9797828465711671E-2</v>
      </c>
      <c r="J211" s="6">
        <f>C211/C204-1</f>
        <v>2.1052631332113103E-2</v>
      </c>
      <c r="K211" s="6">
        <f>H211/H204-1</f>
        <v>8.4687573945092964E-2</v>
      </c>
      <c r="L211" s="6">
        <f>$D211/$C211</f>
        <v>0.2099999958661608</v>
      </c>
      <c r="M211" s="6">
        <f>$E211/$D211</f>
        <v>0.33319991312375863</v>
      </c>
      <c r="N211" s="6">
        <f>$F211/$E211</f>
        <v>0.71400002756996372</v>
      </c>
      <c r="O211" s="6">
        <f>$G211/$F211</f>
        <v>0.78780009846415233</v>
      </c>
      <c r="P211" t="str">
        <f>TEXT($B211,"DDD")</f>
        <v>Sun</v>
      </c>
    </row>
    <row r="212" spans="2:16" x14ac:dyDescent="0.3">
      <c r="B212" s="12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6">
        <f>$G212/$C212</f>
        <v>6.0373345007041106E-2</v>
      </c>
      <c r="I212" s="6">
        <f>G212/G206-1</f>
        <v>0.10712917986924642</v>
      </c>
      <c r="J212" s="6">
        <f>C212/C205-1</f>
        <v>-0.51620714840914506</v>
      </c>
      <c r="K212" s="6">
        <f>H212/H205-1</f>
        <v>0.50325604112468314</v>
      </c>
      <c r="L212" s="6">
        <f>$D212/$C212</f>
        <v>0.25749999988372185</v>
      </c>
      <c r="M212" s="6">
        <f>$E212/$D212</f>
        <v>0.39999996387474435</v>
      </c>
      <c r="N212" s="6">
        <f>$F212/$E212</f>
        <v>0.70079976807583777</v>
      </c>
      <c r="O212" s="6">
        <f>$G212/$F212</f>
        <v>0.83640015387262212</v>
      </c>
      <c r="P212" t="str">
        <f>TEXT($B212,"DDD")</f>
        <v>Mon</v>
      </c>
    </row>
    <row r="213" spans="2:16" x14ac:dyDescent="0.3">
      <c r="B213" s="12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6">
        <f>$G213/$C213</f>
        <v>5.7958823800835793E-2</v>
      </c>
      <c r="I213" s="6">
        <f>G213/G207-1</f>
        <v>-6.8896380343279828E-2</v>
      </c>
      <c r="J213" s="6">
        <f>C213/C206-1</f>
        <v>-2.0408172854259776E-2</v>
      </c>
      <c r="K213" s="6">
        <f>H213/H206-1</f>
        <v>5.2115674848858706E-2</v>
      </c>
      <c r="L213" s="6">
        <f>$D213/$C213</f>
        <v>0.24999997601762725</v>
      </c>
      <c r="M213" s="6">
        <f>$E213/$D213</f>
        <v>0.39199997851179197</v>
      </c>
      <c r="N213" s="6">
        <f>$F213/$E213</f>
        <v>0.69349984607229853</v>
      </c>
      <c r="O213" s="6">
        <f>$G213/$F213</f>
        <v>0.85279998532043788</v>
      </c>
      <c r="P213" t="str">
        <f>TEXT($B213,"DDD")</f>
        <v>Tue</v>
      </c>
    </row>
    <row r="214" spans="2:16" x14ac:dyDescent="0.3">
      <c r="B214" s="12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6">
        <f>$G214/$C214</f>
        <v>5.9113204696171373E-2</v>
      </c>
      <c r="I214" s="6">
        <f>G214/G208-1</f>
        <v>2.0107527130580838E-2</v>
      </c>
      <c r="J214" s="6">
        <f>C214/C207-1</f>
        <v>1.9801989677181275E-2</v>
      </c>
      <c r="K214" s="6">
        <f>H214/H207-1</f>
        <v>-8.9048033763017287E-4</v>
      </c>
      <c r="L214" s="6">
        <f>$D214/$C214</f>
        <v>0.25</v>
      </c>
      <c r="M214" s="6">
        <f>$E214/$D214</f>
        <v>0.39599997496519718</v>
      </c>
      <c r="N214" s="6">
        <f>$F214/$E214</f>
        <v>0.69349975638028516</v>
      </c>
      <c r="O214" s="6">
        <f>$G214/$F214</f>
        <v>0.86099974800864976</v>
      </c>
      <c r="P214" t="str">
        <f>TEXT($B214,"DDD")</f>
        <v>Wed</v>
      </c>
    </row>
    <row r="215" spans="2:16" x14ac:dyDescent="0.3">
      <c r="B215" s="12">
        <v>43653</v>
      </c>
      <c r="C215" s="4">
        <v>43543058</v>
      </c>
      <c r="D215" s="4">
        <v>9144042</v>
      </c>
      <c r="E215" s="4">
        <v>3140064</v>
      </c>
      <c r="F215" s="4">
        <v>2135243</v>
      </c>
      <c r="G215" s="4">
        <v>1632180</v>
      </c>
      <c r="H215" s="6">
        <f>$G215/$C215</f>
        <v>3.748427590914722E-2</v>
      </c>
      <c r="I215" s="6">
        <f>G215/G209-1</f>
        <v>0.30964884900820278</v>
      </c>
      <c r="J215" s="6">
        <f>C215/C208-1</f>
        <v>1.1105162001763036</v>
      </c>
      <c r="K215" s="6">
        <f>H215/H208-1</f>
        <v>-0.40338116713446803</v>
      </c>
      <c r="L215" s="6">
        <f>$D215/$C215</f>
        <v>0.2099999958661608</v>
      </c>
      <c r="M215" s="6">
        <f>$E215/$D215</f>
        <v>0.34339999750657313</v>
      </c>
      <c r="N215" s="6">
        <f>$F215/$E215</f>
        <v>0.67999983439827982</v>
      </c>
      <c r="O215" s="6">
        <f>$G215/$F215</f>
        <v>0.76440011745735736</v>
      </c>
      <c r="P215" t="str">
        <f>TEXT($B215,"DDD")</f>
        <v>Sun</v>
      </c>
    </row>
    <row r="216" spans="2:16" x14ac:dyDescent="0.3">
      <c r="B216" s="12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6">
        <f>$G216/$C216</f>
        <v>5.7993553275203794E-2</v>
      </c>
      <c r="I216" s="6">
        <f>G216/G210-1</f>
        <v>-0.22154475014407238</v>
      </c>
      <c r="J216" s="6">
        <f>C216/C209-1</f>
        <v>8.2474216527056665E-2</v>
      </c>
      <c r="K216" s="6">
        <f>H216/H209-1</f>
        <v>-1.9731828856234923E-2</v>
      </c>
      <c r="L216" s="6">
        <f>$D216/$C216</f>
        <v>0.25499996557501758</v>
      </c>
      <c r="M216" s="6">
        <f>$E216/$D216</f>
        <v>0.38800000068789781</v>
      </c>
      <c r="N216" s="6">
        <f>$F216/$E216</f>
        <v>0.7007999028432963</v>
      </c>
      <c r="O216" s="6">
        <f>$G216/$F216</f>
        <v>0.83639964101146724</v>
      </c>
      <c r="P216" t="str">
        <f>TEXT($B216,"DDD")</f>
        <v>Fri</v>
      </c>
    </row>
    <row r="217" spans="2:16" x14ac:dyDescent="0.3">
      <c r="B217" s="12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6">
        <f>$G217/$C217</f>
        <v>3.930935479152356E-2</v>
      </c>
      <c r="I217" s="6">
        <f>G217/G211-1</f>
        <v>3.9937238481516646E-2</v>
      </c>
      <c r="J217" s="6">
        <f>C217/C210-1</f>
        <v>1.0000011138400211E-2</v>
      </c>
      <c r="K217" s="6">
        <f>H217/H210-1</f>
        <v>3.8726246750083293E-2</v>
      </c>
      <c r="L217" s="6">
        <f>$D217/$C217</f>
        <v>0.19949999391247838</v>
      </c>
      <c r="M217" s="6">
        <f>$E217/$D217</f>
        <v>0.35019999867330898</v>
      </c>
      <c r="N217" s="6">
        <f>$F217/$E217</f>
        <v>0.70719981815771027</v>
      </c>
      <c r="O217" s="6">
        <f>$G217/$F217</f>
        <v>0.79559995214524992</v>
      </c>
      <c r="P217" t="str">
        <f>TEXT($B217,"DDD")</f>
        <v>Sat</v>
      </c>
    </row>
    <row r="218" spans="2:16" x14ac:dyDescent="0.3">
      <c r="B218" s="12">
        <v>43744</v>
      </c>
      <c r="C218" s="4">
        <v>43543058</v>
      </c>
      <c r="D218" s="4">
        <v>9144042</v>
      </c>
      <c r="E218" s="4">
        <v>3140064</v>
      </c>
      <c r="F218" s="4">
        <v>2135243</v>
      </c>
      <c r="G218" s="4">
        <v>1698799</v>
      </c>
      <c r="H218" s="6">
        <f>$G218/$C218</f>
        <v>3.9014232762430233E-2</v>
      </c>
      <c r="I218" s="6">
        <f>G218/G212-1</f>
        <v>0.30874466598409755</v>
      </c>
      <c r="J218" s="6">
        <f>C218/C211-1</f>
        <v>0</v>
      </c>
      <c r="K218" s="6">
        <f>H218/H211-1</f>
        <v>-8.7467010232883391E-3</v>
      </c>
      <c r="L218" s="6">
        <f>$D218/$C218</f>
        <v>0.2099999958661608</v>
      </c>
      <c r="M218" s="6">
        <f>$E218/$D218</f>
        <v>0.34339999750657313</v>
      </c>
      <c r="N218" s="6">
        <f>$F218/$E218</f>
        <v>0.67999983439827982</v>
      </c>
      <c r="O218" s="6">
        <f>$G218/$F218</f>
        <v>0.79559984507618098</v>
      </c>
      <c r="P218" t="str">
        <f>TEXT($B218,"DDD")</f>
        <v>Sun</v>
      </c>
    </row>
    <row r="219" spans="2:16" x14ac:dyDescent="0.3">
      <c r="B219" s="12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6">
        <f>$G219/$C219</f>
        <v>5.4046384125073878E-2</v>
      </c>
      <c r="I219" s="6">
        <f>G219/G213-1</f>
        <v>4.9074657201519933E-4</v>
      </c>
      <c r="J219" s="6">
        <f>C219/C212-1</f>
        <v>4.0404011745583279E-2</v>
      </c>
      <c r="K219" s="6">
        <f>H219/H212-1</f>
        <v>-0.10479725582919641</v>
      </c>
      <c r="L219" s="6">
        <f>$D219/$C219</f>
        <v>0.25</v>
      </c>
      <c r="M219" s="6">
        <f>$E219/$D219</f>
        <v>0.39599997496519718</v>
      </c>
      <c r="N219" s="6">
        <f>$F219/$E219</f>
        <v>0.70079976807583777</v>
      </c>
      <c r="O219" s="6">
        <f>$G219/$F219</f>
        <v>0.77900012436103883</v>
      </c>
      <c r="P219" t="str">
        <f>TEXT($B219,"DDD")</f>
        <v>Mon</v>
      </c>
    </row>
    <row r="220" spans="2:16" x14ac:dyDescent="0.3">
      <c r="B220" s="12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6">
        <f>$G220/$C220</f>
        <v>5.4080499480342589E-2</v>
      </c>
      <c r="I220" s="6">
        <f>G220/G214-1</f>
        <v>-7.6254542291999905E-2</v>
      </c>
      <c r="J220" s="6">
        <f>C220/C213-1</f>
        <v>8.3333373303954517E-2</v>
      </c>
      <c r="K220" s="6">
        <f>H220/H213-1</f>
        <v>-6.6915166081014887E-2</v>
      </c>
      <c r="L220" s="6">
        <f>$D220/$C220</f>
        <v>0.23999999291597632</v>
      </c>
      <c r="M220" s="6">
        <f>$E220/$D220</f>
        <v>0.39199999704832339</v>
      </c>
      <c r="N220" s="6">
        <f>$F220/$E220</f>
        <v>0.72269957936725315</v>
      </c>
      <c r="O220" s="6">
        <f>$G220/$F220</f>
        <v>0.79540002344268912</v>
      </c>
      <c r="P220" t="str">
        <f>TEXT($B220,"DDD")</f>
        <v>Tue</v>
      </c>
    </row>
    <row r="221" spans="2:16" x14ac:dyDescent="0.3">
      <c r="B221" s="12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6">
        <f>$G221/$C221</f>
        <v>5.2424963143152974E-2</v>
      </c>
      <c r="I221" s="6">
        <f>G221/G215-1</f>
        <v>-0.27454569961646391</v>
      </c>
      <c r="J221" s="6">
        <f>C221/C214-1</f>
        <v>9.7087647738864913E-3</v>
      </c>
      <c r="K221" s="6">
        <f>H221/H214-1</f>
        <v>-0.1131429362930747</v>
      </c>
      <c r="L221" s="6">
        <f>$D221/$C221</f>
        <v>0.23749999667936389</v>
      </c>
      <c r="M221" s="6">
        <f>$E221/$D221</f>
        <v>0.39599991275465435</v>
      </c>
      <c r="N221" s="6">
        <f>$F221/$E221</f>
        <v>0.70079973034757292</v>
      </c>
      <c r="O221" s="6">
        <f>$G221/$F221</f>
        <v>0.79539985893258991</v>
      </c>
      <c r="P221" t="str">
        <f>TEXT($B221,"DDD")</f>
        <v>Wed</v>
      </c>
    </row>
    <row r="222" spans="2:16" x14ac:dyDescent="0.3">
      <c r="B222" s="12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6">
        <f>$G222/$C222</f>
        <v>5.9183603577901416E-2</v>
      </c>
      <c r="I222" s="6">
        <f>G222/G216-1</f>
        <v>-6.6952804628417684E-2</v>
      </c>
      <c r="J222" s="6">
        <f>C222/C215-1</f>
        <v>-0.52119472178550252</v>
      </c>
      <c r="K222" s="6">
        <f>H222/H215-1</f>
        <v>0.57889147228955662</v>
      </c>
      <c r="L222" s="6">
        <f>$D222/$C222</f>
        <v>0.25249999448405425</v>
      </c>
      <c r="M222" s="6">
        <f>$E222/$D222</f>
        <v>0.41199988678420213</v>
      </c>
      <c r="N222" s="6">
        <f>$F222/$E222</f>
        <v>0.70080004278698171</v>
      </c>
      <c r="O222" s="6">
        <f>$G222/$F222</f>
        <v>0.8117995676184937</v>
      </c>
      <c r="P222" t="str">
        <f>TEXT($B222,"DDD")</f>
        <v>Thu</v>
      </c>
    </row>
    <row r="223" spans="2:16" x14ac:dyDescent="0.3">
      <c r="B223" s="12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6">
        <f>$G223/$C223</f>
        <v>5.8567121611523297E-2</v>
      </c>
      <c r="I223" s="6">
        <f>G223/G217-1</f>
        <v>-0.25778559817936264</v>
      </c>
      <c r="J223" s="6">
        <f>C223/C216-1</f>
        <v>-9.5237919824172623E-3</v>
      </c>
      <c r="K223" s="6">
        <f>H223/H216-1</f>
        <v>9.8902085477963197E-3</v>
      </c>
      <c r="L223" s="6">
        <f>$D223/$C223</f>
        <v>0.24749998162581355</v>
      </c>
      <c r="M223" s="6">
        <f>$E223/$D223</f>
        <v>0.37999993917756986</v>
      </c>
      <c r="N223" s="6">
        <f>$F223/$E223</f>
        <v>0.7372997849559555</v>
      </c>
      <c r="O223" s="6">
        <f>$G223/$F223</f>
        <v>0.84459999591363466</v>
      </c>
      <c r="P223" t="str">
        <f>TEXT($B223,"DDD")</f>
        <v>Fri</v>
      </c>
    </row>
    <row r="224" spans="2:16" x14ac:dyDescent="0.3">
      <c r="B224" s="12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6">
        <f>$G224/$C224</f>
        <v>4.0502029116634898E-2</v>
      </c>
      <c r="I224" s="6">
        <f>G224/G218-1</f>
        <v>0.11305163235909599</v>
      </c>
      <c r="J224" s="6">
        <f>C224/C217-1</f>
        <v>2.9702958941342894E-2</v>
      </c>
      <c r="K224" s="6">
        <f>H224/H217-1</f>
        <v>3.034072503699603E-2</v>
      </c>
      <c r="L224" s="6">
        <f>$D224/$C224</f>
        <v>0.2015999883475198</v>
      </c>
      <c r="M224" s="6">
        <f>$E224/$D224</f>
        <v>0.353600026520002</v>
      </c>
      <c r="N224" s="6">
        <f>$F224/$E224</f>
        <v>0.70039993990384619</v>
      </c>
      <c r="O224" s="6">
        <f>$G224/$F224</f>
        <v>0.81119990252821728</v>
      </c>
      <c r="P224" t="str">
        <f>TEXT($B224,"DDD")</f>
        <v>Sat</v>
      </c>
    </row>
    <row r="225" spans="2:16" x14ac:dyDescent="0.3">
      <c r="B225" s="12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6">
        <f>$G225/$C225</f>
        <v>1.7407114550830941E-2</v>
      </c>
      <c r="I225" s="6">
        <f>G225/G219-1</f>
        <v>-0.36658323379841784</v>
      </c>
      <c r="J225" s="6">
        <f>C225/C218-1</f>
        <v>1.0309266749248591E-2</v>
      </c>
      <c r="K225" s="6">
        <f>H225/H218-1</f>
        <v>-0.55382655717393536</v>
      </c>
      <c r="L225" s="6">
        <f>$D225/$C225</f>
        <v>0.22049999823831426</v>
      </c>
      <c r="M225" s="6">
        <f>$E225/$D225</f>
        <v>0.32639992099153153</v>
      </c>
      <c r="N225" s="6">
        <f>$F225/$E225</f>
        <v>0.32639989286683241</v>
      </c>
      <c r="O225" s="6">
        <f>$G225/$F225</f>
        <v>0.74099989162325142</v>
      </c>
      <c r="P225" t="str">
        <f>TEXT($B225,"DDD")</f>
        <v>Sun</v>
      </c>
    </row>
    <row r="226" spans="2:16" x14ac:dyDescent="0.3">
      <c r="B226" s="12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6">
        <f>$G226/$C226</f>
        <v>6.0338881281040861E-2</v>
      </c>
      <c r="I226" s="6">
        <f>G226/G220-1</f>
        <v>1.9170438097234177E-2</v>
      </c>
      <c r="J226" s="6">
        <f>C226/C219-1</f>
        <v>-7.7669894666066996E-2</v>
      </c>
      <c r="K226" s="6">
        <f>H226/H219-1</f>
        <v>0.11642771774342786</v>
      </c>
      <c r="L226" s="6">
        <f>$D226/$C226</f>
        <v>0.24999998788259084</v>
      </c>
      <c r="M226" s="6">
        <f>$E226/$D226</f>
        <v>0.39999996122428877</v>
      </c>
      <c r="N226" s="6">
        <f>$F226/$E226</f>
        <v>0.70079979759076794</v>
      </c>
      <c r="O226" s="6">
        <f>$G226/$F226</f>
        <v>0.86100039215604907</v>
      </c>
      <c r="P226" t="str">
        <f>TEXT($B226,"DDD")</f>
        <v>Mon</v>
      </c>
    </row>
    <row r="227" spans="2:16" x14ac:dyDescent="0.3">
      <c r="B227" s="12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6">
        <f>$G227/$C227</f>
        <v>6.4007466000429961E-2</v>
      </c>
      <c r="I227" s="6">
        <f>G227/G221-1</f>
        <v>0.12701676925051864</v>
      </c>
      <c r="J227" s="6">
        <f>C227/C220-1</f>
        <v>-7.6923110980883114E-2</v>
      </c>
      <c r="K227" s="6">
        <f>H227/H220-1</f>
        <v>0.18355907610830524</v>
      </c>
      <c r="L227" s="6">
        <f>$D227/$C227</f>
        <v>0.25499996498573574</v>
      </c>
      <c r="M227" s="6">
        <f>$E227/$D227</f>
        <v>0.41599998796178772</v>
      </c>
      <c r="N227" s="6">
        <f>$F227/$E227</f>
        <v>0.70079995514608273</v>
      </c>
      <c r="O227" s="6">
        <f>$G227/$F227</f>
        <v>0.86099995741677238</v>
      </c>
      <c r="P227" t="str">
        <f>TEXT($B227,"DDD")</f>
        <v>Tue</v>
      </c>
    </row>
    <row r="228" spans="2:16" x14ac:dyDescent="0.3">
      <c r="B228" s="12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6">
        <f>$G228/$C228</f>
        <v>5.9150579512985767E-2</v>
      </c>
      <c r="I228" s="6">
        <f>G228/G222-1</f>
        <v>8.2728880345052769E-2</v>
      </c>
      <c r="J228" s="6">
        <f>C228/C221-1</f>
        <v>0</v>
      </c>
      <c r="K228" s="6">
        <f>H228/H221-1</f>
        <v>0.12829034045226972</v>
      </c>
      <c r="L228" s="6">
        <f>$D228/$C228</f>
        <v>0.24249998915258872</v>
      </c>
      <c r="M228" s="6">
        <f>$E228/$D228</f>
        <v>0.39199994595693022</v>
      </c>
      <c r="N228" s="6">
        <f>$F228/$E228</f>
        <v>0.72269993684292888</v>
      </c>
      <c r="O228" s="6">
        <f>$G228/$F228</f>
        <v>0.86100020816456213</v>
      </c>
      <c r="P228" t="str">
        <f>TEXT($B228,"DDD")</f>
        <v>Wed</v>
      </c>
    </row>
    <row r="229" spans="2:16" x14ac:dyDescent="0.3">
      <c r="B229" s="12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6">
        <f>$G229/$C229</f>
        <v>5.9191193349038565E-2</v>
      </c>
      <c r="I229" s="6">
        <f>G229/G223-1</f>
        <v>-1.8497897261791074E-2</v>
      </c>
      <c r="J229" s="6">
        <f>C229/C222-1</f>
        <v>5.2083334332598819E-2</v>
      </c>
      <c r="K229" s="6">
        <f>H229/H222-1</f>
        <v>1.282411120364646E-4</v>
      </c>
      <c r="L229" s="6">
        <f>$D229/$C229</f>
        <v>0.25999998267570379</v>
      </c>
      <c r="M229" s="6">
        <f>$E229/$D229</f>
        <v>0.39199992705559011</v>
      </c>
      <c r="N229" s="6">
        <f>$F229/$E229</f>
        <v>0.7227000780563303</v>
      </c>
      <c r="O229" s="6">
        <f>$G229/$F229</f>
        <v>0.8035995575755287</v>
      </c>
      <c r="P229" t="str">
        <f>TEXT($B229,"DDD")</f>
        <v>Thu</v>
      </c>
    </row>
    <row r="230" spans="2:16" x14ac:dyDescent="0.3">
      <c r="B230" s="12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6">
        <f>$G230/$C230</f>
        <v>5.9088446817606902E-2</v>
      </c>
      <c r="I230" s="6">
        <f>G230/G224-1</f>
        <v>-0.33491375047531513</v>
      </c>
      <c r="J230" s="6">
        <f>C230/C223-1</f>
        <v>-5.7692333235662363E-2</v>
      </c>
      <c r="K230" s="6">
        <f>H230/H223-1</f>
        <v>8.9013287957289133E-3</v>
      </c>
      <c r="L230" s="6">
        <f>$D230/$C230</f>
        <v>0.2574999672273538</v>
      </c>
      <c r="M230" s="6">
        <f>$E230/$D230</f>
        <v>0.41600001459755453</v>
      </c>
      <c r="N230" s="6">
        <f>$F230/$E230</f>
        <v>0.69350005307403961</v>
      </c>
      <c r="O230" s="6">
        <f>$G230/$F230</f>
        <v>0.79539993611900839</v>
      </c>
      <c r="P230" t="str">
        <f>TEXT($B230,"DDD")</f>
        <v>Fri</v>
      </c>
    </row>
    <row r="231" spans="2:16" x14ac:dyDescent="0.3">
      <c r="B231" s="12">
        <v>43597</v>
      </c>
      <c r="C231" s="4">
        <v>42645263</v>
      </c>
      <c r="D231" s="4">
        <v>8955505</v>
      </c>
      <c r="E231" s="4">
        <v>3166666</v>
      </c>
      <c r="F231" s="4">
        <v>2088733</v>
      </c>
      <c r="G231" s="4">
        <v>1564043</v>
      </c>
      <c r="H231" s="6">
        <f>$G231/$C231</f>
        <v>3.6675656098075889E-2</v>
      </c>
      <c r="I231" s="6">
        <f>G231/G225-1</f>
        <v>1.0424368579200363</v>
      </c>
      <c r="J231" s="6">
        <f>C231/C224-1</f>
        <v>-8.6538450828461344E-2</v>
      </c>
      <c r="K231" s="6">
        <f>H231/H224-1</f>
        <v>-9.4473612853817501E-2</v>
      </c>
      <c r="L231" s="6">
        <f>$D231/$C231</f>
        <v>0.20999999460666943</v>
      </c>
      <c r="M231" s="6">
        <f>$E231/$D231</f>
        <v>0.35359993657532435</v>
      </c>
      <c r="N231" s="6">
        <f>$F231/$E231</f>
        <v>0.65960003360000707</v>
      </c>
      <c r="O231" s="6">
        <f>$G231/$F231</f>
        <v>0.74879987054353048</v>
      </c>
      <c r="P231" t="str">
        <f>TEXT($B231,"DDD")</f>
        <v>Sun</v>
      </c>
    </row>
    <row r="232" spans="2:16" x14ac:dyDescent="0.3">
      <c r="B232" s="12">
        <v>43569</v>
      </c>
      <c r="C232" s="4">
        <v>46685340</v>
      </c>
      <c r="D232" s="4">
        <v>9803921</v>
      </c>
      <c r="E232" s="4">
        <v>3466666</v>
      </c>
      <c r="F232" s="4">
        <v>2357333</v>
      </c>
      <c r="G232" s="4">
        <v>1930656</v>
      </c>
      <c r="H232" s="6">
        <f>$G232/$C232</f>
        <v>4.1354652231300019E-2</v>
      </c>
      <c r="I232" s="6">
        <f>G232/G226-1</f>
        <v>0.55087719298245608</v>
      </c>
      <c r="J232" s="6">
        <f>C232/C225-1</f>
        <v>6.1224489795918435E-2</v>
      </c>
      <c r="K232" s="6">
        <f>H232/H225-1</f>
        <v>1.3757327563129023</v>
      </c>
      <c r="L232" s="6">
        <f>$D232/$C232</f>
        <v>0.20999999143199985</v>
      </c>
      <c r="M232" s="6">
        <f>$E232/$D232</f>
        <v>0.35359995250879722</v>
      </c>
      <c r="N232" s="6">
        <f>$F232/$E232</f>
        <v>0.68000003461539127</v>
      </c>
      <c r="O232" s="6">
        <f>$G232/$F232</f>
        <v>0.81900011580883991</v>
      </c>
      <c r="P232" t="str">
        <f>TEXT($B232,"DDD")</f>
        <v>Sun</v>
      </c>
    </row>
    <row r="233" spans="2:16" x14ac:dyDescent="0.3">
      <c r="B233" s="12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6">
        <f>$G233/$C233</f>
        <v>5.8549536642770135E-2</v>
      </c>
      <c r="I233" s="6">
        <f>G233/G227-1</f>
        <v>-7.5741736975531104E-2</v>
      </c>
      <c r="J233" s="6">
        <f>C233/C226-1</f>
        <v>2.105264127287465E-2</v>
      </c>
      <c r="K233" s="6">
        <f>H233/H226-1</f>
        <v>-2.9654919022056192E-2</v>
      </c>
      <c r="L233" s="6">
        <f>$D233/$C233</f>
        <v>0.23749998813243445</v>
      </c>
      <c r="M233" s="6">
        <f>$E233/$D233</f>
        <v>0.40799982890717257</v>
      </c>
      <c r="N233" s="6">
        <f>$F233/$E233</f>
        <v>0.75189991363249575</v>
      </c>
      <c r="O233" s="6">
        <f>$G233/$F233</f>
        <v>0.80359986343817846</v>
      </c>
      <c r="P233" t="str">
        <f>TEXT($B233,"DDD")</f>
        <v>Mon</v>
      </c>
    </row>
    <row r="234" spans="2:16" x14ac:dyDescent="0.3">
      <c r="B234" s="12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6">
        <f>$G234/$C234</f>
        <v>6.3468926800426345E-2</v>
      </c>
      <c r="I234" s="6">
        <f>G234/G228-1</f>
        <v>4.2053867693830016E-2</v>
      </c>
      <c r="J234" s="6">
        <f>C234/C227-1</f>
        <v>5.2083334332598819E-2</v>
      </c>
      <c r="K234" s="6">
        <f>H234/H227-1</f>
        <v>-8.4136934900688187E-3</v>
      </c>
      <c r="L234" s="6">
        <f>$D234/$C234</f>
        <v>0.26249996979645729</v>
      </c>
      <c r="M234" s="6">
        <f>$E234/$D234</f>
        <v>0.39999989579369516</v>
      </c>
      <c r="N234" s="6">
        <f>$F234/$E234</f>
        <v>0.74460026668137136</v>
      </c>
      <c r="O234" s="6">
        <f>$G234/$F234</f>
        <v>0.81179959717908734</v>
      </c>
      <c r="P234" t="str">
        <f>TEXT($B234,"DDD")</f>
        <v>Tue</v>
      </c>
    </row>
    <row r="235" spans="2:16" x14ac:dyDescent="0.3">
      <c r="B235" s="12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6">
        <f>$G235/$C235</f>
        <v>6.0404151127951985E-2</v>
      </c>
      <c r="I235" s="6">
        <f>G235/G229-1</f>
        <v>4.0699976123173665E-2</v>
      </c>
      <c r="J235" s="6">
        <f>C235/C228-1</f>
        <v>-9.6154110101844825E-3</v>
      </c>
      <c r="K235" s="6">
        <f>H235/H228-1</f>
        <v>2.1192888138839239E-2</v>
      </c>
      <c r="L235" s="6">
        <f>$D235/$C235</f>
        <v>0.25</v>
      </c>
      <c r="M235" s="6">
        <f>$E235/$D235</f>
        <v>0.40399984621478252</v>
      </c>
      <c r="N235" s="6">
        <f>$F235/$E235</f>
        <v>0.70810010738057783</v>
      </c>
      <c r="O235" s="6">
        <f>$G235/$F235</f>
        <v>0.8445996882067387</v>
      </c>
      <c r="P235" t="str">
        <f>TEXT($B235,"DDD")</f>
        <v>Wed</v>
      </c>
    </row>
    <row r="236" spans="2:16" x14ac:dyDescent="0.3">
      <c r="B236" s="12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6">
        <f>$G236/$C236</f>
        <v>6.3481509710290804E-2</v>
      </c>
      <c r="I236" s="6">
        <f>G236/G230-1</f>
        <v>0.10723541026050842</v>
      </c>
      <c r="J236" s="6">
        <f>C236/C229-1</f>
        <v>0</v>
      </c>
      <c r="K236" s="6">
        <f>H236/H229-1</f>
        <v>7.2482342701778446E-2</v>
      </c>
      <c r="L236" s="6">
        <f>$D236/$C236</f>
        <v>0.24999998860243672</v>
      </c>
      <c r="M236" s="6">
        <f>$E236/$D236</f>
        <v>0.39999996352779582</v>
      </c>
      <c r="N236" s="6">
        <f>$F236/$E236</f>
        <v>0.7372998074723347</v>
      </c>
      <c r="O236" s="6">
        <f>$G236/$F236</f>
        <v>0.86100006739915325</v>
      </c>
      <c r="P236" t="str">
        <f>TEXT($B236,"DDD")</f>
        <v>Thu</v>
      </c>
    </row>
    <row r="237" spans="2:16" x14ac:dyDescent="0.3">
      <c r="B237" s="12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6">
        <f>$G237/$C237</f>
        <v>6.2174205461592087E-2</v>
      </c>
      <c r="I237" s="6">
        <f>G237/G231-1</f>
        <v>-0.17121971710496453</v>
      </c>
      <c r="J237" s="6">
        <f>C237/C230-1</f>
        <v>-2.0408172854259776E-2</v>
      </c>
      <c r="K237" s="6">
        <f>H237/H230-1</f>
        <v>5.2222706978747313E-2</v>
      </c>
      <c r="L237" s="6">
        <f>$D237/$C237</f>
        <v>0.2600000019185898</v>
      </c>
      <c r="M237" s="6">
        <f>$E237/$D237</f>
        <v>0.3959998878362882</v>
      </c>
      <c r="N237" s="6">
        <f>$F237/$E237</f>
        <v>0.70809978309642896</v>
      </c>
      <c r="O237" s="6">
        <f>$G237/$F237</f>
        <v>0.85280034737070642</v>
      </c>
      <c r="P237" t="str">
        <f>TEXT($B237,"DDD")</f>
        <v>Fri</v>
      </c>
    </row>
    <row r="238" spans="2:16" x14ac:dyDescent="0.3">
      <c r="B238" s="12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6">
        <f>$G238/$C238</f>
        <v>3.7786349704925212E-2</v>
      </c>
      <c r="I238" s="6">
        <f>G238/G232-1</f>
        <v>-0.15657113437090808</v>
      </c>
      <c r="J238" s="6">
        <f>C238/C231-1</f>
        <v>1.0526303941424953E-2</v>
      </c>
      <c r="K238" s="6">
        <f>H238/H231-1</f>
        <v>3.0284219152867387E-2</v>
      </c>
      <c r="L238" s="6">
        <f>$D238/$C238</f>
        <v>0.21629998125035968</v>
      </c>
      <c r="M238" s="6">
        <f>$E238/$D238</f>
        <v>0.35019996210815141</v>
      </c>
      <c r="N238" s="6">
        <f>$F238/$E238</f>
        <v>0.64599990135731722</v>
      </c>
      <c r="O238" s="6">
        <f>$G238/$F238</f>
        <v>0.77220020277492463</v>
      </c>
      <c r="P238" t="str">
        <f>TEXT($B238,"DDD")</f>
        <v>Sat</v>
      </c>
    </row>
    <row r="239" spans="2:16" x14ac:dyDescent="0.3">
      <c r="B239" s="12">
        <v>43807</v>
      </c>
      <c r="C239" s="4">
        <v>43991955</v>
      </c>
      <c r="D239" s="4">
        <v>9238310</v>
      </c>
      <c r="E239" s="4">
        <v>3078205</v>
      </c>
      <c r="F239" s="4">
        <v>2093179</v>
      </c>
      <c r="G239" s="4">
        <v>1632680</v>
      </c>
      <c r="H239" s="6">
        <f>$G239/$C239</f>
        <v>3.711314943834617E-2</v>
      </c>
      <c r="I239" s="6">
        <f>G239/G233-1</f>
        <v>0.32372948141469804</v>
      </c>
      <c r="J239" s="6">
        <f>C239/C232-1</f>
        <v>-5.7692307692307709E-2</v>
      </c>
      <c r="K239" s="6">
        <f>H239/H232-1</f>
        <v>-0.10256410256410264</v>
      </c>
      <c r="L239" s="6">
        <f>$D239/$C239</f>
        <v>0.20999998749771406</v>
      </c>
      <c r="M239" s="6">
        <f>$E239/$D239</f>
        <v>0.33320001169044988</v>
      </c>
      <c r="N239" s="6">
        <f>$F239/$E239</f>
        <v>0.67999987005413864</v>
      </c>
      <c r="O239" s="6">
        <f>$G239/$F239</f>
        <v>0.78000018154204676</v>
      </c>
      <c r="P239" t="str">
        <f>TEXT($B239,"DDD")</f>
        <v>Sun</v>
      </c>
    </row>
    <row r="240" spans="2:16" x14ac:dyDescent="0.3">
      <c r="B240" s="12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6">
        <f>$G240/$C240</f>
        <v>5.6333849825158724E-2</v>
      </c>
      <c r="I240" s="6">
        <f>G240/G234-1</f>
        <v>-9.4842546833697305E-2</v>
      </c>
      <c r="J240" s="6">
        <f>C240/C233-1</f>
        <v>6.1855650527727013E-2</v>
      </c>
      <c r="K240" s="6">
        <f>H240/H233-1</f>
        <v>-3.7842943679128327E-2</v>
      </c>
      <c r="L240" s="6">
        <f>$D240/$C240</f>
        <v>0.24249997541224722</v>
      </c>
      <c r="M240" s="6">
        <f>$E240/$D240</f>
        <v>0.399999963129889</v>
      </c>
      <c r="N240" s="6">
        <f>$F240/$E240</f>
        <v>0.72269986943370734</v>
      </c>
      <c r="O240" s="6">
        <f>$G240/$F240</f>
        <v>0.80359977271843164</v>
      </c>
      <c r="P240" t="str">
        <f>TEXT($B240,"DDD")</f>
        <v>Mon</v>
      </c>
    </row>
    <row r="241" spans="2:16" x14ac:dyDescent="0.3">
      <c r="B241" s="12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6">
        <f>$G241/$C241</f>
        <v>5.5173031380551046E-2</v>
      </c>
      <c r="I241" s="6">
        <f>G241/G235-1</f>
        <v>-0.14867759249007528</v>
      </c>
      <c r="J241" s="6">
        <f>C241/C234-1</f>
        <v>-4.9504951397826846E-2</v>
      </c>
      <c r="K241" s="6">
        <f>H241/H234-1</f>
        <v>-0.13070798323030053</v>
      </c>
      <c r="L241" s="6">
        <f>$D241/$C241</f>
        <v>0.23999999808141018</v>
      </c>
      <c r="M241" s="6">
        <f>$E241/$D241</f>
        <v>0.39199988008813524</v>
      </c>
      <c r="N241" s="6">
        <f>$F241/$E241</f>
        <v>0.73730014683089973</v>
      </c>
      <c r="O241" s="6">
        <f>$G241/$F241</f>
        <v>0.79539957266434791</v>
      </c>
      <c r="P241" t="str">
        <f>TEXT($B241,"DDD")</f>
        <v>Tue</v>
      </c>
    </row>
    <row r="242" spans="2:16" x14ac:dyDescent="0.3">
      <c r="B242" s="12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6">
        <f>$G242/$C242</f>
        <v>6.4788126365057666E-2</v>
      </c>
      <c r="I242" s="6">
        <f>G242/G236-1</f>
        <v>2.0582633600395361E-2</v>
      </c>
      <c r="J242" s="6">
        <f>C242/C235-1</f>
        <v>-1.9417484842768062E-2</v>
      </c>
      <c r="K242" s="6">
        <f>H242/H235-1</f>
        <v>7.2577383428818587E-2</v>
      </c>
      <c r="L242" s="6">
        <f>$D242/$C242</f>
        <v>0.25500000843419685</v>
      </c>
      <c r="M242" s="6">
        <f>$E242/$D242</f>
        <v>0.41199999785457642</v>
      </c>
      <c r="N242" s="6">
        <f>$F242/$E242</f>
        <v>0.73729973442571728</v>
      </c>
      <c r="O242" s="6">
        <f>$G242/$F242</f>
        <v>0.83639982743429764</v>
      </c>
      <c r="P242" t="str">
        <f>TEXT($B242,"DDD")</f>
        <v>Wed</v>
      </c>
    </row>
    <row r="243" spans="2:16" x14ac:dyDescent="0.3">
      <c r="B243" s="12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6">
        <f>$G243/$C243</f>
        <v>6.1571274303383924E-2</v>
      </c>
      <c r="I243" s="6">
        <f>G243/G237-1</f>
        <v>1.0933864507409075E-2</v>
      </c>
      <c r="J243" s="6">
        <f>C243/C236-1</f>
        <v>-2.970296172064546E-2</v>
      </c>
      <c r="K243" s="6">
        <f>H243/H236-1</f>
        <v>-3.0091209481699188E-2</v>
      </c>
      <c r="L243" s="6">
        <f>$D243/$C243</f>
        <v>0.24499998660902628</v>
      </c>
      <c r="M243" s="6">
        <f>$E243/$D243</f>
        <v>0.39199989720641165</v>
      </c>
      <c r="N243" s="6">
        <f>$F243/$E243</f>
        <v>0.76650009931419394</v>
      </c>
      <c r="O243" s="6">
        <f>$G243/$F243</f>
        <v>0.83639978554195338</v>
      </c>
      <c r="P243" t="str">
        <f>TEXT($B243,"DDD")</f>
        <v>Thu</v>
      </c>
    </row>
    <row r="244" spans="2:16" x14ac:dyDescent="0.3">
      <c r="B244" s="12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6">
        <f>$G244/$C244</f>
        <v>5.5195800335298077E-2</v>
      </c>
      <c r="I244" s="6">
        <f>G244/G238-1</f>
        <v>-0.25650051493179382</v>
      </c>
      <c r="J244" s="6">
        <f>C244/C237-1</f>
        <v>5.2083334332598819E-2</v>
      </c>
      <c r="K244" s="6">
        <f>H244/H237-1</f>
        <v>-0.11223955456262158</v>
      </c>
      <c r="L244" s="6">
        <f>$D244/$C244</f>
        <v>0.24249998164992312</v>
      </c>
      <c r="M244" s="6">
        <f>$E244/$D244</f>
        <v>0.39999988719936513</v>
      </c>
      <c r="N244" s="6">
        <f>$F244/$E244</f>
        <v>0.71540015801493384</v>
      </c>
      <c r="O244" s="6">
        <f>$G244/$F244</f>
        <v>0.79539970265136961</v>
      </c>
      <c r="P244" t="str">
        <f>TEXT($B244,"DDD")</f>
        <v>Fri</v>
      </c>
    </row>
    <row r="245" spans="2:16" x14ac:dyDescent="0.3">
      <c r="B245" s="12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6">
        <f>$G245/$C245</f>
        <v>3.6690948525858115E-2</v>
      </c>
      <c r="I245" s="6">
        <f>G245/G239-1</f>
        <v>1.8887963348604764E-2</v>
      </c>
      <c r="J245" s="6">
        <f>C245/C238-1</f>
        <v>5.2083344935833553E-2</v>
      </c>
      <c r="K245" s="6">
        <f>H245/H238-1</f>
        <v>-2.8989335768633939E-2</v>
      </c>
      <c r="L245" s="6">
        <f>$D245/$C245</f>
        <v>0.20369998681919232</v>
      </c>
      <c r="M245" s="6">
        <f>$E245/$D245</f>
        <v>0.35359995287739177</v>
      </c>
      <c r="N245" s="6">
        <f>$F245/$E245</f>
        <v>0.66640005438400618</v>
      </c>
      <c r="O245" s="6">
        <f>$G245/$F245</f>
        <v>0.76440006616917255</v>
      </c>
      <c r="P245" t="str">
        <f>TEXT($B245,"DDD")</f>
        <v>Sat</v>
      </c>
    </row>
    <row r="246" spans="2:16" x14ac:dyDescent="0.3">
      <c r="B246" s="12">
        <v>43611</v>
      </c>
      <c r="C246" s="4">
        <v>47134238</v>
      </c>
      <c r="D246" s="4">
        <v>9799208</v>
      </c>
      <c r="E246" s="4">
        <v>3365048</v>
      </c>
      <c r="F246" s="4">
        <v>2288232</v>
      </c>
      <c r="G246" s="4">
        <v>1695580</v>
      </c>
      <c r="H246" s="6">
        <f>$G246/$C246</f>
        <v>3.5973425517136823E-2</v>
      </c>
      <c r="I246" s="6">
        <f>G246/G240-1</f>
        <v>0.34556599191825565</v>
      </c>
      <c r="J246" s="6">
        <f>C246/C239-1</f>
        <v>7.1428582794285989E-2</v>
      </c>
      <c r="K246" s="6">
        <f>H246/H239-1</f>
        <v>-3.0709436910028365E-2</v>
      </c>
      <c r="L246" s="6">
        <f>$D246/$C246</f>
        <v>0.2078999982984768</v>
      </c>
      <c r="M246" s="6">
        <f>$E246/$D246</f>
        <v>0.34339999722426545</v>
      </c>
      <c r="N246" s="6">
        <f>$F246/$E246</f>
        <v>0.67999980980954799</v>
      </c>
      <c r="O246" s="6">
        <f>$G246/$F246</f>
        <v>0.74100003845763895</v>
      </c>
      <c r="P246" t="str">
        <f>TEXT($B246,"DDD")</f>
        <v>Sun</v>
      </c>
    </row>
    <row r="247" spans="2:16" x14ac:dyDescent="0.3">
      <c r="B247" s="12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6">
        <f>$G247/$C247</f>
        <v>5.8562157507055915E-2</v>
      </c>
      <c r="I247" s="6">
        <f>G247/G241-1</f>
        <v>0.16093604791168792</v>
      </c>
      <c r="J247" s="6">
        <f>C247/C240-1</f>
        <v>1.9417484842767951E-2</v>
      </c>
      <c r="K247" s="6">
        <f>H247/H240-1</f>
        <v>3.9555395003414651E-2</v>
      </c>
      <c r="L247" s="6">
        <f>$D247/$C247</f>
        <v>0.24249996941219715</v>
      </c>
      <c r="M247" s="6">
        <f>$E247/$D247</f>
        <v>0.41199997757594925</v>
      </c>
      <c r="N247" s="6">
        <f>$F247/$E247</f>
        <v>0.7445998451455228</v>
      </c>
      <c r="O247" s="6">
        <f>$G247/$F247</f>
        <v>0.78720029144104153</v>
      </c>
      <c r="P247" t="str">
        <f>TEXT($B247,"DDD")</f>
        <v>Mon</v>
      </c>
    </row>
    <row r="248" spans="2:16" x14ac:dyDescent="0.3">
      <c r="B248" s="12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6">
        <f>$G248/$C248</f>
        <v>5.1835660922143305E-2</v>
      </c>
      <c r="I248" s="6">
        <f>G248/G242-1</f>
        <v>-0.17615558695542033</v>
      </c>
      <c r="J248" s="6">
        <f>C248/C241-1</f>
        <v>8.3333373303954517E-2</v>
      </c>
      <c r="K248" s="6">
        <f>H248/H241-1</f>
        <v>-6.048916245671776E-2</v>
      </c>
      <c r="L248" s="6">
        <f>$D248/$C248</f>
        <v>0.25249997409903835</v>
      </c>
      <c r="M248" s="6">
        <f>$E248/$D248</f>
        <v>0.37999987024311704</v>
      </c>
      <c r="N248" s="6">
        <f>$F248/$E248</f>
        <v>0.6935000177654399</v>
      </c>
      <c r="O248" s="6">
        <f>$G248/$F248</f>
        <v>0.77899985627824531</v>
      </c>
      <c r="P248" t="str">
        <f>TEXT($B248,"DDD")</f>
        <v>Tue</v>
      </c>
    </row>
    <row r="249" spans="2:16" x14ac:dyDescent="0.3">
      <c r="B249" s="12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6">
        <f>$G249/$C249</f>
        <v>5.8584344486039969E-2</v>
      </c>
      <c r="I249" s="6">
        <f>G249/G243-1</f>
        <v>3.3576995484674299E-5</v>
      </c>
      <c r="J249" s="6">
        <f>C249/C242-1</f>
        <v>1.9801989677181275E-2</v>
      </c>
      <c r="K249" s="6">
        <f>H249/H242-1</f>
        <v>-9.575492033928612E-2</v>
      </c>
      <c r="L249" s="6">
        <f>$D249/$C249</f>
        <v>0.25</v>
      </c>
      <c r="M249" s="6">
        <f>$E249/$D249</f>
        <v>0.40399984621478252</v>
      </c>
      <c r="N249" s="6">
        <f>$F249/$E249</f>
        <v>0.69350015536101739</v>
      </c>
      <c r="O249" s="6">
        <f>$G249/$F249</f>
        <v>0.83639957543849119</v>
      </c>
      <c r="P249" t="str">
        <f>TEXT($B249,"DDD")</f>
        <v>Wed</v>
      </c>
    </row>
    <row r="250" spans="2:16" x14ac:dyDescent="0.3">
      <c r="B250" s="12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6">
        <f>$G250/$C250</f>
        <v>6.22534319289757E-2</v>
      </c>
      <c r="I250" s="6">
        <f>G250/G244-1</f>
        <v>6.0863488927415998E-2</v>
      </c>
      <c r="J250" s="6">
        <f>C250/C243-1</f>
        <v>-3.061223578845329E-2</v>
      </c>
      <c r="K250" s="6">
        <f>H250/H243-1</f>
        <v>1.1079153928673646E-2</v>
      </c>
      <c r="L250" s="6">
        <f>$D250/$C250</f>
        <v>0.25499997019117343</v>
      </c>
      <c r="M250" s="6">
        <f>$E250/$D250</f>
        <v>0.40799996198459426</v>
      </c>
      <c r="N250" s="6">
        <f>$F250/$E250</f>
        <v>0.74459980861850328</v>
      </c>
      <c r="O250" s="6">
        <f>$G250/$F250</f>
        <v>0.80360036589287742</v>
      </c>
      <c r="P250" t="str">
        <f>TEXT($B250,"DDD")</f>
        <v>Thu</v>
      </c>
    </row>
    <row r="251" spans="2:16" x14ac:dyDescent="0.3">
      <c r="B251" s="12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6">
        <f>$G251/$C251</f>
        <v>5.9183603577901416E-2</v>
      </c>
      <c r="I251" s="6">
        <f>G251/G245-1</f>
        <v>-0.2582599046117926</v>
      </c>
      <c r="J251" s="6">
        <f>C251/C244-1</f>
        <v>-4.9504951397826846E-2</v>
      </c>
      <c r="K251" s="6">
        <f>H251/H244-1</f>
        <v>7.2248309081100803E-2</v>
      </c>
      <c r="L251" s="6">
        <f>$D251/$C251</f>
        <v>0.25249999448405425</v>
      </c>
      <c r="M251" s="6">
        <f>$E251/$D251</f>
        <v>0.3959999870827613</v>
      </c>
      <c r="N251" s="6">
        <f>$F251/$E251</f>
        <v>0.70080003607309793</v>
      </c>
      <c r="O251" s="6">
        <f>$G251/$F251</f>
        <v>0.84459935369802874</v>
      </c>
      <c r="P251" t="str">
        <f>TEXT($B251,"DDD")</f>
        <v>Fri</v>
      </c>
    </row>
    <row r="252" spans="2:16" x14ac:dyDescent="0.3">
      <c r="B252" s="12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6">
        <f>$G252/$C252</f>
        <v>3.2144566152886536E-2</v>
      </c>
      <c r="I252" s="6">
        <f>G252/G246-1</f>
        <v>-0.11494591821087774</v>
      </c>
      <c r="J252" s="6">
        <f>C252/C245-1</f>
        <v>2.9702958941342894E-2</v>
      </c>
      <c r="K252" s="6">
        <f>H252/H245-1</f>
        <v>-0.12391018917833363</v>
      </c>
      <c r="L252" s="6">
        <f>$D252/$C252</f>
        <v>0.19949999293139989</v>
      </c>
      <c r="M252" s="6">
        <f>$E252/$D252</f>
        <v>0.3366000177157904</v>
      </c>
      <c r="N252" s="6">
        <f>$F252/$E252</f>
        <v>0.64600000000000002</v>
      </c>
      <c r="O252" s="6">
        <f>$G252/$F252</f>
        <v>0.74099969879666805</v>
      </c>
      <c r="P252" t="str">
        <f>TEXT($B252,"DDD")</f>
        <v>Sat</v>
      </c>
    </row>
    <row r="253" spans="2:16" x14ac:dyDescent="0.3">
      <c r="B253" s="12">
        <v>43737</v>
      </c>
      <c r="C253" s="4">
        <v>42645263</v>
      </c>
      <c r="D253" s="4">
        <v>8865950</v>
      </c>
      <c r="E253" s="4">
        <v>2984278</v>
      </c>
      <c r="F253" s="4">
        <v>1948137</v>
      </c>
      <c r="G253" s="4">
        <v>1565133</v>
      </c>
      <c r="H253" s="6">
        <f>$G253/$C253</f>
        <v>3.6701215795057938E-2</v>
      </c>
      <c r="I253" s="6">
        <f>G253/G247-1</f>
        <v>0.17202871039122969</v>
      </c>
      <c r="J253" s="6">
        <f>C253/C246-1</f>
        <v>-9.5238094227809489E-2</v>
      </c>
      <c r="K253" s="6">
        <f>H253/H246-1</f>
        <v>2.023133097442753E-2</v>
      </c>
      <c r="L253" s="6">
        <f>$D253/$C253</f>
        <v>0.20789999583306593</v>
      </c>
      <c r="M253" s="6">
        <f>$E253/$D253</f>
        <v>0.33659991315087495</v>
      </c>
      <c r="N253" s="6">
        <f>$F253/$E253</f>
        <v>0.65280010776475916</v>
      </c>
      <c r="O253" s="6">
        <f>$G253/$F253</f>
        <v>0.80339986356195692</v>
      </c>
      <c r="P253" t="str">
        <f>TEXT($B253,"DDD")</f>
        <v>Sun</v>
      </c>
    </row>
    <row r="254" spans="2:16" x14ac:dyDescent="0.3">
      <c r="B254" s="12">
        <v>43485</v>
      </c>
      <c r="C254" s="4">
        <v>44440853</v>
      </c>
      <c r="D254" s="4">
        <v>9239253</v>
      </c>
      <c r="E254" s="4">
        <v>3267000</v>
      </c>
      <c r="F254" s="4">
        <v>2310422</v>
      </c>
      <c r="G254" s="4">
        <v>1820150</v>
      </c>
      <c r="H254" s="6">
        <f>$G254/$C254</f>
        <v>4.0956684607291405E-2</v>
      </c>
      <c r="I254" s="6">
        <f>G254/G248-1</f>
        <v>0.55467123121522555</v>
      </c>
      <c r="J254" s="6">
        <f>C254/C247-1</f>
        <v>0.94888609308331051</v>
      </c>
      <c r="K254" s="6">
        <f>H254/H247-1</f>
        <v>-0.30062883010488983</v>
      </c>
      <c r="L254" s="6">
        <f>$D254/$C254</f>
        <v>0.20789999237863413</v>
      </c>
      <c r="M254" s="6">
        <f>$E254/$D254</f>
        <v>0.35360001506615307</v>
      </c>
      <c r="N254" s="6">
        <f>$F254/$E254</f>
        <v>0.70719987756351388</v>
      </c>
      <c r="O254" s="6">
        <f>$G254/$F254</f>
        <v>0.78779980453787235</v>
      </c>
      <c r="P254" t="str">
        <f>TEXT($B254,"DDD")</f>
        <v>Sun</v>
      </c>
    </row>
    <row r="255" spans="2:16" x14ac:dyDescent="0.3">
      <c r="B255" s="12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6">
        <f>$G255/$C255</f>
        <v>5.2987993129734817E-2</v>
      </c>
      <c r="I255" s="6">
        <f>G255/G249-1</f>
        <v>-9.552639711858002E-2</v>
      </c>
      <c r="J255" s="6">
        <f>C255/C248-1</f>
        <v>-9.6154110101844825E-3</v>
      </c>
      <c r="K255" s="6">
        <f>H255/H248-1</f>
        <v>2.2230491269751518E-2</v>
      </c>
      <c r="L255" s="6">
        <f>$D255/$C255</f>
        <v>0.24499996870649643</v>
      </c>
      <c r="M255" s="6">
        <f>$E255/$D255</f>
        <v>0.38799989781711819</v>
      </c>
      <c r="N255" s="6">
        <f>$F255/$E255</f>
        <v>0.70810009297478393</v>
      </c>
      <c r="O255" s="6">
        <f>$G255/$F255</f>
        <v>0.7872001710841261</v>
      </c>
      <c r="P255" t="str">
        <f>TEXT($B255,"DDD")</f>
        <v>Tue</v>
      </c>
    </row>
    <row r="256" spans="2:16" x14ac:dyDescent="0.3">
      <c r="B256" s="12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6">
        <f>$G256/$C256</f>
        <v>5.9154592605462311E-2</v>
      </c>
      <c r="I256" s="6">
        <f>G256/G250-1</f>
        <v>-2.9773120104641948E-2</v>
      </c>
      <c r="J256" s="6">
        <f>C256/C249-1</f>
        <v>-5.8252409823299045E-2</v>
      </c>
      <c r="K256" s="6">
        <f>H256/H249-1</f>
        <v>9.7337970480873004E-3</v>
      </c>
      <c r="L256" s="6">
        <f>$D256/$C256</f>
        <v>0.2399999620237902</v>
      </c>
      <c r="M256" s="6">
        <f>$E256/$D256</f>
        <v>0.39199999367063071</v>
      </c>
      <c r="N256" s="6">
        <f>$F256/$E256</f>
        <v>0.75919988778286385</v>
      </c>
      <c r="O256" s="6">
        <f>$G256/$F256</f>
        <v>0.82819975847995231</v>
      </c>
      <c r="P256" t="str">
        <f>TEXT($B256,"DDD")</f>
        <v>Wed</v>
      </c>
    </row>
    <row r="257" spans="2:16" x14ac:dyDescent="0.3">
      <c r="B257" s="12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6">
        <f>$G257/$C257</f>
        <v>6.2815158356087003E-2</v>
      </c>
      <c r="I257" s="6">
        <f>G257/G251-1</f>
        <v>6.1360825611193048E-2</v>
      </c>
      <c r="J257" s="6">
        <f>C257/C250-1</f>
        <v>1.0526296401619062E-2</v>
      </c>
      <c r="K257" s="6">
        <f>H257/H250-1</f>
        <v>9.0232202419324725E-3</v>
      </c>
      <c r="L257" s="6">
        <f>$D257/$C257</f>
        <v>0.24750000551594573</v>
      </c>
      <c r="M257" s="6">
        <f>$E257/$D257</f>
        <v>0.39199986821807581</v>
      </c>
      <c r="N257" s="6">
        <f>$F257/$E257</f>
        <v>0.75919979631538481</v>
      </c>
      <c r="O257" s="6">
        <f>$G257/$F257</f>
        <v>0.852800098980243</v>
      </c>
      <c r="P257" t="str">
        <f>TEXT($B257,"DDD")</f>
        <v>Thu</v>
      </c>
    </row>
    <row r="258" spans="2:16" x14ac:dyDescent="0.3">
      <c r="B258" s="12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6">
        <f>$G258/$C258</f>
        <v>5.9656608826995257E-2</v>
      </c>
      <c r="I258" s="6">
        <f>G258/G252-1</f>
        <v>-9.3502945331449761E-2</v>
      </c>
      <c r="J258" s="6">
        <f>C258/C251-1</f>
        <v>9.3750020984576077E-2</v>
      </c>
      <c r="K258" s="6">
        <f>H258/H251-1</f>
        <v>7.9921670952536328E-3</v>
      </c>
      <c r="L258" s="6">
        <f>$D258/$C258</f>
        <v>0.26249996327270986</v>
      </c>
      <c r="M258" s="6">
        <f>$E258/$D258</f>
        <v>0.387999948545242</v>
      </c>
      <c r="N258" s="6">
        <f>$F258/$E258</f>
        <v>0.69350003832067608</v>
      </c>
      <c r="O258" s="6">
        <f>$G258/$F258</f>
        <v>0.84460015720283266</v>
      </c>
      <c r="P258" t="str">
        <f>TEXT($B258,"DDD")</f>
        <v>Fri</v>
      </c>
    </row>
    <row r="259" spans="2:16" x14ac:dyDescent="0.3">
      <c r="B259" s="12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6">
        <f>$G259/$C259</f>
        <v>1.5671593882322647E-2</v>
      </c>
      <c r="I259" s="6">
        <f>G259/G253-1</f>
        <v>-0.555016091284255</v>
      </c>
      <c r="J259" s="6">
        <f>C259/C252-1</f>
        <v>-4.8076912366922908E-2</v>
      </c>
      <c r="K259" s="6">
        <f>H259/H252-1</f>
        <v>-0.51246522327334754</v>
      </c>
      <c r="L259" s="6">
        <f>$D259/$C259</f>
        <v>0.20999999707476361</v>
      </c>
      <c r="M259" s="6">
        <f>$E259/$D259</f>
        <v>0.14959991230719827</v>
      </c>
      <c r="N259" s="6">
        <f>$F259/$E259</f>
        <v>0.67319985703572605</v>
      </c>
      <c r="O259" s="6">
        <f>$G259/$F259</f>
        <v>0.74100054261668924</v>
      </c>
      <c r="P259" t="str">
        <f>TEXT($B259,"DDD")</f>
        <v>Sat</v>
      </c>
    </row>
    <row r="260" spans="2:16" x14ac:dyDescent="0.3">
      <c r="B260" s="12">
        <v>43792</v>
      </c>
      <c r="C260" s="4">
        <v>45787545</v>
      </c>
      <c r="D260" s="4">
        <v>9519230</v>
      </c>
      <c r="E260" s="4">
        <v>3268903</v>
      </c>
      <c r="F260" s="4">
        <v>2133940</v>
      </c>
      <c r="G260" s="4">
        <v>1631184</v>
      </c>
      <c r="H260" s="6">
        <f>$G260/$C260</f>
        <v>3.5625059172751015E-2</v>
      </c>
      <c r="I260" s="6">
        <f>G260/G254-1</f>
        <v>-0.10381891602340465</v>
      </c>
      <c r="J260" s="6">
        <f>C260/C253-1</f>
        <v>7.3684197937763818E-2</v>
      </c>
      <c r="K260" s="6">
        <f>H260/H253-1</f>
        <v>-2.9322097347299181E-2</v>
      </c>
      <c r="L260" s="6">
        <f>$D260/$C260</f>
        <v>0.20789998677587979</v>
      </c>
      <c r="M260" s="6">
        <f>$E260/$D260</f>
        <v>0.34339993886060111</v>
      </c>
      <c r="N260" s="6">
        <f>$F260/$E260</f>
        <v>0.65280003719902369</v>
      </c>
      <c r="O260" s="6">
        <f>$G260/$F260</f>
        <v>0.76440012371481858</v>
      </c>
      <c r="P260" t="str">
        <f>TEXT($B260,"DDD")</f>
        <v>Sat</v>
      </c>
    </row>
    <row r="261" spans="2:16" x14ac:dyDescent="0.3">
      <c r="B261" s="12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6">
        <f>$G261/$C261</f>
        <v>5.631061824814932E-2</v>
      </c>
      <c r="I261" s="6">
        <f>G261/G255-1</f>
        <v>-1.9834958967535954E-2</v>
      </c>
      <c r="J261" s="6">
        <f>C261/C254-1</f>
        <v>-0.53575434296906943</v>
      </c>
      <c r="K261" s="6">
        <f>H261/H254-1</f>
        <v>0.37488223932374876</v>
      </c>
      <c r="L261" s="6">
        <f>$D261/$C261</f>
        <v>0.24749997249348119</v>
      </c>
      <c r="M261" s="6">
        <f>$E261/$D261</f>
        <v>0.38400000470008649</v>
      </c>
      <c r="N261" s="6">
        <f>$F261/$E261</f>
        <v>0.73730005125419784</v>
      </c>
      <c r="O261" s="6">
        <f>$G261/$F261</f>
        <v>0.80359947956331457</v>
      </c>
      <c r="P261" t="str">
        <f>TEXT($B261,"DDD")</f>
        <v>Mon</v>
      </c>
    </row>
    <row r="262" spans="2:16" x14ac:dyDescent="0.3">
      <c r="B262" s="12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6">
        <f>$G262/$C262</f>
        <v>6.0886607542807281E-2</v>
      </c>
      <c r="I262" s="6">
        <f>G262/G256-1</f>
        <v>9.2946217920939933E-2</v>
      </c>
      <c r="J262" s="6">
        <f>C262/C255-1</f>
        <v>0</v>
      </c>
      <c r="K262" s="6">
        <f>H262/H255-1</f>
        <v>0.1490642303386287</v>
      </c>
      <c r="L262" s="6">
        <f>$D262/$C262</f>
        <v>0.23749998882374873</v>
      </c>
      <c r="M262" s="6">
        <f>$E262/$D262</f>
        <v>0.41200002861120461</v>
      </c>
      <c r="N262" s="6">
        <f>$F262/$E262</f>
        <v>0.72269967968647564</v>
      </c>
      <c r="O262" s="6">
        <f>$G262/$F262</f>
        <v>0.86099984827795484</v>
      </c>
      <c r="P262" t="str">
        <f>TEXT($B262,"DDD")</f>
        <v>Tue</v>
      </c>
    </row>
    <row r="263" spans="2:16" x14ac:dyDescent="0.3">
      <c r="B263" s="12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6">
        <f>$G263/$C263</f>
        <v>5.5602265787051797E-2</v>
      </c>
      <c r="I263" s="6">
        <f>G263/G257-1</f>
        <v>-8.7165578175504077E-2</v>
      </c>
      <c r="J263" s="6">
        <f>C263/C256-1</f>
        <v>2.0618565999329652E-2</v>
      </c>
      <c r="K263" s="6">
        <f>H263/H256-1</f>
        <v>-6.0051581152846811E-2</v>
      </c>
      <c r="L263" s="6">
        <f>$D263/$C263</f>
        <v>0.26249996104681417</v>
      </c>
      <c r="M263" s="6">
        <f>$E263/$D263</f>
        <v>0.37999993975682667</v>
      </c>
      <c r="N263" s="6">
        <f>$F263/$E263</f>
        <v>0.70079980752023296</v>
      </c>
      <c r="O263" s="6">
        <f>$G263/$F263</f>
        <v>0.79540028902887894</v>
      </c>
      <c r="P263" t="str">
        <f>TEXT($B263,"DDD")</f>
        <v>Wed</v>
      </c>
    </row>
    <row r="264" spans="2:16" x14ac:dyDescent="0.3">
      <c r="B264" s="12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6">
        <f>$G264/$C264</f>
        <v>5.9164422973780051E-2</v>
      </c>
      <c r="I264" s="6">
        <f>G264/G258-1</f>
        <v>-7.4366969968287844E-2</v>
      </c>
      <c r="J264" s="6">
        <f>C264/C257-1</f>
        <v>2.0833343325988629E-2</v>
      </c>
      <c r="K264" s="6">
        <f>H264/H257-1</f>
        <v>-5.8118700610633511E-2</v>
      </c>
      <c r="L264" s="6">
        <f>$D264/$C264</f>
        <v>0.2374999606493316</v>
      </c>
      <c r="M264" s="6">
        <f>$E264/$D264</f>
        <v>0.4080000633072916</v>
      </c>
      <c r="N264" s="6">
        <f>$F264/$E264</f>
        <v>0.74460001881374493</v>
      </c>
      <c r="O264" s="6">
        <f>$G264/$F264</f>
        <v>0.81999993487908673</v>
      </c>
      <c r="P264" t="str">
        <f>TEXT($B264,"DDD")</f>
        <v>Thu</v>
      </c>
    </row>
    <row r="265" spans="2:16" x14ac:dyDescent="0.3">
      <c r="B265" s="12">
        <v>43548</v>
      </c>
      <c r="C265" s="4">
        <v>45338648</v>
      </c>
      <c r="D265" s="4">
        <v>9425904</v>
      </c>
      <c r="E265" s="4">
        <v>3300951</v>
      </c>
      <c r="F265" s="4">
        <v>2289540</v>
      </c>
      <c r="G265" s="4">
        <v>1839416</v>
      </c>
      <c r="H265" s="6">
        <f>$G265/$C265</f>
        <v>4.05705966353474E-2</v>
      </c>
      <c r="I265" s="6">
        <f>G265/G259-1</f>
        <v>1.6410973223118663</v>
      </c>
      <c r="J265" s="6">
        <f>C265/C258-1</f>
        <v>0.98825752886425144</v>
      </c>
      <c r="K265" s="6">
        <f>H265/H258-1</f>
        <v>-0.31993122919536843</v>
      </c>
      <c r="L265" s="6">
        <f>$D265/$C265</f>
        <v>0.20789997972590626</v>
      </c>
      <c r="M265" s="6">
        <f>$E265/$D265</f>
        <v>0.35019993838256785</v>
      </c>
      <c r="N265" s="6">
        <f>$F265/$E265</f>
        <v>0.69360011705717539</v>
      </c>
      <c r="O265" s="6">
        <f>$G265/$F265</f>
        <v>0.80339980956873436</v>
      </c>
      <c r="P265" t="str">
        <f>TEXT($B265,"DDD")</f>
        <v>Sun</v>
      </c>
    </row>
    <row r="266" spans="2:16" x14ac:dyDescent="0.3">
      <c r="B266" s="12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6">
        <f>$G266/$C266</f>
        <v>3.3487986610279082E-2</v>
      </c>
      <c r="I266" s="6">
        <f>G266/G260-1</f>
        <v>-9.6851121639251025E-2</v>
      </c>
      <c r="J266" s="6">
        <f>C266/C259-1</f>
        <v>-1.0101021238273722E-2</v>
      </c>
      <c r="K266" s="6">
        <f>H266/H259-1</f>
        <v>1.1368590113895878</v>
      </c>
      <c r="L266" s="6">
        <f>$D266/$C266</f>
        <v>0.2015999970903771</v>
      </c>
      <c r="M266" s="6">
        <f>$E266/$D266</f>
        <v>0.34339995882183544</v>
      </c>
      <c r="N266" s="6">
        <f>$F266/$E266</f>
        <v>0.6459998200646323</v>
      </c>
      <c r="O266" s="6">
        <f>$G266/$F266</f>
        <v>0.74880007644541036</v>
      </c>
      <c r="P266" t="str">
        <f>TEXT($B266,"DDD")</f>
        <v>Sat</v>
      </c>
    </row>
    <row r="267" spans="2:16" x14ac:dyDescent="0.3">
      <c r="B267" s="12">
        <v>43723</v>
      </c>
      <c r="C267" s="4">
        <v>46236443</v>
      </c>
      <c r="D267" s="4">
        <v>9515460</v>
      </c>
      <c r="E267" s="4">
        <v>3364666</v>
      </c>
      <c r="F267" s="4">
        <v>2333732</v>
      </c>
      <c r="G267" s="4">
        <v>1856717</v>
      </c>
      <c r="H267" s="6">
        <f>$G267/$C267</f>
        <v>4.0157003426928843E-2</v>
      </c>
      <c r="I267" s="6">
        <f>G267/G261-1</f>
        <v>0.59817812632610035</v>
      </c>
      <c r="J267" s="6">
        <f>C267/C260-1</f>
        <v>9.8039324886276535E-3</v>
      </c>
      <c r="K267" s="6">
        <f>H267/H260-1</f>
        <v>0.12721225899448418</v>
      </c>
      <c r="L267" s="6">
        <f>$D267/$C267</f>
        <v>0.20580000066181561</v>
      </c>
      <c r="M267" s="6">
        <f>$E267/$D267</f>
        <v>0.35359993105955989</v>
      </c>
      <c r="N267" s="6">
        <f>$F267/$E267</f>
        <v>0.69359989966314639</v>
      </c>
      <c r="O267" s="6">
        <f>$G267/$F267</f>
        <v>0.79559992321311956</v>
      </c>
      <c r="P267" t="str">
        <f>TEXT($B267,"DDD")</f>
        <v>Sun</v>
      </c>
    </row>
    <row r="268" spans="2:16" x14ac:dyDescent="0.3">
      <c r="B268" s="12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6">
        <f>$G268/$C268</f>
        <v>5.8538429785799997E-2</v>
      </c>
      <c r="I268" s="6">
        <f>G268/G262-1</f>
        <v>-0.1039065643438446</v>
      </c>
      <c r="J268" s="6">
        <f>C268/C261-1</f>
        <v>1.0526296401619062E-2</v>
      </c>
      <c r="K268" s="6">
        <f>H268/H261-1</f>
        <v>3.9562903178103515E-2</v>
      </c>
      <c r="L268" s="6">
        <f>$D268/$C268</f>
        <v>0.25249999448405425</v>
      </c>
      <c r="M268" s="6">
        <f>$E268/$D268</f>
        <v>0.41599986170956232</v>
      </c>
      <c r="N268" s="6">
        <f>$F268/$E268</f>
        <v>0.69349996187111895</v>
      </c>
      <c r="O268" s="6">
        <f>$G268/$F268</f>
        <v>0.80360025916493061</v>
      </c>
      <c r="P268" t="str">
        <f>TEXT($B268,"DDD")</f>
        <v>Mon</v>
      </c>
    </row>
    <row r="269" spans="2:16" x14ac:dyDescent="0.3">
      <c r="B269" s="12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6">
        <f>$G269/$C269</f>
        <v>6.1003177959775085E-2</v>
      </c>
      <c r="I269" s="6">
        <f>G269/G263-1</f>
        <v>0.11929904689248816</v>
      </c>
      <c r="J269" s="6">
        <f>C269/C262-1</f>
        <v>-1.9417484842768062E-2</v>
      </c>
      <c r="K269" s="6">
        <f>H269/H262-1</f>
        <v>1.9145493840471151E-3</v>
      </c>
      <c r="L269" s="6">
        <f>$D269/$C269</f>
        <v>0.25999998267570379</v>
      </c>
      <c r="M269" s="6">
        <f>$E269/$D269</f>
        <v>0.39199992705559011</v>
      </c>
      <c r="N269" s="6">
        <f>$F269/$E269</f>
        <v>0.7227000780563303</v>
      </c>
      <c r="O269" s="6">
        <f>$G269/$F269</f>
        <v>0.82819967034796671</v>
      </c>
      <c r="P269" t="str">
        <f>TEXT($B269,"DDD")</f>
        <v>Tue</v>
      </c>
    </row>
    <row r="270" spans="2:16" x14ac:dyDescent="0.3">
      <c r="B270" s="12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6">
        <f>$G270/$C270</f>
        <v>6.5969245960847703E-2</v>
      </c>
      <c r="I270" s="6">
        <f>G270/G264-1</f>
        <v>0.11501545430576332</v>
      </c>
      <c r="J270" s="6">
        <f>C270/C263-1</f>
        <v>-1.0101037819845726E-2</v>
      </c>
      <c r="K270" s="6">
        <f>H270/H263-1</f>
        <v>0.18644887986219594</v>
      </c>
      <c r="L270" s="6">
        <f>$D270/$C270</f>
        <v>0.26249996887185933</v>
      </c>
      <c r="M270" s="6">
        <f>$E270/$D270</f>
        <v>0.40799994988172983</v>
      </c>
      <c r="N270" s="6">
        <f>$F270/$E270</f>
        <v>0.76649989821918674</v>
      </c>
      <c r="O270" s="6">
        <f>$G270/$F270</f>
        <v>0.80360023031583716</v>
      </c>
      <c r="P270" t="str">
        <f>TEXT($B270,"DDD")</f>
        <v>Wed</v>
      </c>
    </row>
    <row r="271" spans="2:16" x14ac:dyDescent="0.3">
      <c r="B271" s="12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6">
        <f>$G271/$C271</f>
        <v>5.9805864044926743E-2</v>
      </c>
      <c r="I271" s="6">
        <f>G271/G265-1</f>
        <v>-0.27270992532412464</v>
      </c>
      <c r="J271" s="6">
        <f>C271/C264-1</f>
        <v>5.1020408642713067E-2</v>
      </c>
      <c r="K271" s="6">
        <f>H271/H264-1</f>
        <v>1.0841668673604143E-2</v>
      </c>
      <c r="L271" s="6">
        <f>$D271/$C271</f>
        <v>0.24249997541224722</v>
      </c>
      <c r="M271" s="6">
        <f>$E271/$D271</f>
        <v>0.40800003981971988</v>
      </c>
      <c r="N271" s="6">
        <f>$F271/$E271</f>
        <v>0.74459995255684708</v>
      </c>
      <c r="O271" s="6">
        <f>$G271/$F271</f>
        <v>0.81179965168423418</v>
      </c>
      <c r="P271" t="str">
        <f>TEXT($B271,"DDD")</f>
        <v>Thu</v>
      </c>
    </row>
    <row r="272" spans="2:16" x14ac:dyDescent="0.3">
      <c r="B272" s="12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6">
        <f>$G272/$C272</f>
        <v>5.7431787176970631E-2</v>
      </c>
      <c r="I272" s="6">
        <f>G272/G266-1</f>
        <v>-0.18722958562369585</v>
      </c>
      <c r="J272" s="6">
        <f>C272/C265-1</f>
        <v>-0.54015730685220253</v>
      </c>
      <c r="K272" s="6">
        <f>H272/H265-1</f>
        <v>0.41560124671503607</v>
      </c>
      <c r="L272" s="6">
        <f>$D272/$C272</f>
        <v>0.24249996858309167</v>
      </c>
      <c r="M272" s="6">
        <f>$E272/$D272</f>
        <v>0.38800003006450418</v>
      </c>
      <c r="N272" s="6">
        <f>$F272/$E272</f>
        <v>0.75190005959272022</v>
      </c>
      <c r="O272" s="6">
        <f>$G272/$F272</f>
        <v>0.81179947442785039</v>
      </c>
      <c r="P272" t="str">
        <f>TEXT($B272,"DDD")</f>
        <v>Fri</v>
      </c>
    </row>
    <row r="273" spans="2:16" x14ac:dyDescent="0.3">
      <c r="B273" s="12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6">
        <f>$G273/$C273</f>
        <v>3.5977032618804958E-2</v>
      </c>
      <c r="I273" s="6">
        <f>G273/G267-1</f>
        <v>-0.14758145694793556</v>
      </c>
      <c r="J273" s="6">
        <f>C273/C266-1</f>
        <v>0</v>
      </c>
      <c r="K273" s="6">
        <f>H273/H266-1</f>
        <v>7.4326534989770598E-2</v>
      </c>
      <c r="L273" s="6">
        <f>$D273/$C273</f>
        <v>0.20999998749771406</v>
      </c>
      <c r="M273" s="6">
        <f>$E273/$D273</f>
        <v>0.33999995670203748</v>
      </c>
      <c r="N273" s="6">
        <f>$F273/$E273</f>
        <v>0.68</v>
      </c>
      <c r="O273" s="6">
        <f>$G273/$F273</f>
        <v>0.74100015122452068</v>
      </c>
      <c r="P273" t="str">
        <f>TEXT($B273,"DDD")</f>
        <v>Sat</v>
      </c>
    </row>
    <row r="274" spans="2:16" x14ac:dyDescent="0.3">
      <c r="B274" s="12">
        <v>43681</v>
      </c>
      <c r="C274" s="4">
        <v>43991955</v>
      </c>
      <c r="D274" s="4">
        <v>9053544</v>
      </c>
      <c r="E274" s="4">
        <v>2924294</v>
      </c>
      <c r="F274" s="4">
        <v>2068061</v>
      </c>
      <c r="G274" s="4">
        <v>1677611</v>
      </c>
      <c r="H274" s="6">
        <f>$G274/$C274</f>
        <v>3.8134495273056179E-2</v>
      </c>
      <c r="I274" s="6">
        <f>G274/G268-1</f>
        <v>0.37458734381747005</v>
      </c>
      <c r="J274" s="6">
        <f>C274/C267-1</f>
        <v>-4.8543699609418511E-2</v>
      </c>
      <c r="K274" s="6">
        <f>H274/H267-1</f>
        <v>-5.0365016840783317E-2</v>
      </c>
      <c r="L274" s="6">
        <f>$D274/$C274</f>
        <v>0.20579999229404558</v>
      </c>
      <c r="M274" s="6">
        <f>$E274/$D274</f>
        <v>0.3229999213567637</v>
      </c>
      <c r="N274" s="6">
        <f>$F274/$E274</f>
        <v>0.70720009684388774</v>
      </c>
      <c r="O274" s="6">
        <f>$G274/$F274</f>
        <v>0.81119995976907833</v>
      </c>
      <c r="P274" t="str">
        <f>TEXT($B274,"DDD")</f>
        <v>Sun</v>
      </c>
    </row>
    <row r="275" spans="2:16" x14ac:dyDescent="0.3">
      <c r="B275" s="12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6">
        <f>$G275/$C275</f>
        <v>5.6908719023600493E-2</v>
      </c>
      <c r="I275" s="6">
        <f>G275/G269-1</f>
        <v>-7.6355211778114107E-2</v>
      </c>
      <c r="J275" s="6">
        <f>C275/C268-1</f>
        <v>4.1666686651977258E-2</v>
      </c>
      <c r="K275" s="6">
        <f>H275/H268-1</f>
        <v>-2.7840014980976324E-2</v>
      </c>
      <c r="L275" s="6">
        <f>$D275/$C275</f>
        <v>0.24749997006999935</v>
      </c>
      <c r="M275" s="6">
        <f>$E275/$D275</f>
        <v>0.39999992558196301</v>
      </c>
      <c r="N275" s="6">
        <f>$F275/$E275</f>
        <v>0.72270020316127881</v>
      </c>
      <c r="O275" s="6">
        <f>$G275/$F275</f>
        <v>0.79539997309850519</v>
      </c>
      <c r="P275" t="str">
        <f>TEXT($B275,"DDD")</f>
        <v>Mon</v>
      </c>
    </row>
    <row r="276" spans="2:16" x14ac:dyDescent="0.3">
      <c r="B276" s="12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6">
        <f>$G276/$C276</f>
        <v>5.3539916751285978E-2</v>
      </c>
      <c r="I276" s="6">
        <f>G276/G270-1</f>
        <v>-0.16356640881239126</v>
      </c>
      <c r="J276" s="6">
        <f>C276/C269-1</f>
        <v>0</v>
      </c>
      <c r="K276" s="6">
        <f>H276/H269-1</f>
        <v>-0.12234217065560604</v>
      </c>
      <c r="L276" s="6">
        <f>$D276/$C276</f>
        <v>0.24249998164992312</v>
      </c>
      <c r="M276" s="6">
        <f>$E276/$D276</f>
        <v>0.3919998781753144</v>
      </c>
      <c r="N276" s="6">
        <f>$F276/$E276</f>
        <v>0.70809997055288632</v>
      </c>
      <c r="O276" s="6">
        <f>$G276/$F276</f>
        <v>0.79539979206951783</v>
      </c>
      <c r="P276" t="str">
        <f>TEXT($B276,"DDD")</f>
        <v>Tue</v>
      </c>
    </row>
    <row r="277" spans="2:16" x14ac:dyDescent="0.3">
      <c r="B277" s="12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6">
        <f>$G277/$C277</f>
        <v>5.3522979612204875E-2</v>
      </c>
      <c r="I277" s="6">
        <f>G277/G271-1</f>
        <v>-0.13980979063215504</v>
      </c>
      <c r="J277" s="6">
        <f>C277/C270-1</f>
        <v>1.0204109920066262E-2</v>
      </c>
      <c r="K277" s="6">
        <f>H277/H270-1</f>
        <v>-0.18866770670729816</v>
      </c>
      <c r="L277" s="6">
        <f>$D277/$C277</f>
        <v>0.24499995744219102</v>
      </c>
      <c r="M277" s="6">
        <f>$E277/$D277</f>
        <v>0.39600003037471004</v>
      </c>
      <c r="N277" s="6">
        <f>$F277/$E277</f>
        <v>0.700800020710028</v>
      </c>
      <c r="O277" s="6">
        <f>$G277/$F277</f>
        <v>0.7871997515444672</v>
      </c>
      <c r="P277" t="str">
        <f>TEXT($B277,"DDD")</f>
        <v>Wed</v>
      </c>
    </row>
    <row r="278" spans="2:16" x14ac:dyDescent="0.3">
      <c r="B278" s="12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6">
        <f>$G278/$C278</f>
        <v>6.161224598438763E-2</v>
      </c>
      <c r="I278" s="6">
        <f>G278/G272-1</f>
        <v>9.5139784946236539E-2</v>
      </c>
      <c r="J278" s="6">
        <f>C278/C271-1</f>
        <v>-4.8543689754417474E-2</v>
      </c>
      <c r="K278" s="6">
        <f>H278/H271-1</f>
        <v>3.0204094001616832E-2</v>
      </c>
      <c r="L278" s="6">
        <f>$D278/$C278</f>
        <v>0.2574999672273538</v>
      </c>
      <c r="M278" s="6">
        <f>$E278/$D278</f>
        <v>0.38799989781711819</v>
      </c>
      <c r="N278" s="6">
        <f>$F278/$E278</f>
        <v>0.73729991257454564</v>
      </c>
      <c r="O278" s="6">
        <f>$G278/$F278</f>
        <v>0.83640008623647932</v>
      </c>
      <c r="P278" t="str">
        <f>TEXT($B278,"DDD")</f>
        <v>Thu</v>
      </c>
    </row>
    <row r="279" spans="2:16" x14ac:dyDescent="0.3">
      <c r="B279" s="12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6">
        <f>$G279/$C279</f>
        <v>5.3505916218784741E-2</v>
      </c>
      <c r="I279" s="6">
        <f>G279/G273-1</f>
        <v>-0.28783344916914133</v>
      </c>
      <c r="J279" s="6">
        <f>C279/C272-1</f>
        <v>1.0416695645367069E-2</v>
      </c>
      <c r="K279" s="6">
        <f>H279/H272-1</f>
        <v>-6.835710938419326E-2</v>
      </c>
      <c r="L279" s="6">
        <f>$D279/$C279</f>
        <v>0.247499978638382</v>
      </c>
      <c r="M279" s="6">
        <f>$E279/$D279</f>
        <v>0.39600003068784895</v>
      </c>
      <c r="N279" s="6">
        <f>$F279/$E279</f>
        <v>0.69349980456840132</v>
      </c>
      <c r="O279" s="6">
        <f>$G279/$F279</f>
        <v>0.78719998435581584</v>
      </c>
      <c r="P279" t="str">
        <f>TEXT($B279,"DDD")</f>
        <v>Fri</v>
      </c>
    </row>
    <row r="280" spans="2:16" x14ac:dyDescent="0.3">
      <c r="B280" s="12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6">
        <f>$G280/$C280</f>
        <v>3.5643377670726097E-2</v>
      </c>
      <c r="I280" s="6">
        <f>G280/G274-1</f>
        <v>-1.7636984974466641E-2</v>
      </c>
      <c r="J280" s="6">
        <f>C280/C273-1</f>
        <v>5.1020419528979843E-2</v>
      </c>
      <c r="K280" s="6">
        <f>H280/H273-1</f>
        <v>-9.2741097247820425E-3</v>
      </c>
      <c r="L280" s="6">
        <f>$D280/$C280</f>
        <v>0.20789998919250774</v>
      </c>
      <c r="M280" s="6">
        <f>$E280/$D280</f>
        <v>0.33659996363090111</v>
      </c>
      <c r="N280" s="6">
        <f>$F280/$E280</f>
        <v>0.67319984695198953</v>
      </c>
      <c r="O280" s="6">
        <f>$G280/$F280</f>
        <v>0.75659995702866045</v>
      </c>
      <c r="P280" t="str">
        <f>TEXT($B280,"DDD")</f>
        <v>Sat</v>
      </c>
    </row>
    <row r="281" spans="2:16" x14ac:dyDescent="0.3">
      <c r="B281" s="12">
        <v>43730</v>
      </c>
      <c r="C281" s="4">
        <v>45787545</v>
      </c>
      <c r="D281" s="4">
        <v>9423076</v>
      </c>
      <c r="E281" s="4">
        <v>3364038</v>
      </c>
      <c r="F281" s="4">
        <v>2401923</v>
      </c>
      <c r="G281" s="4">
        <v>1892235</v>
      </c>
      <c r="H281" s="6">
        <f>$G281/$C281</f>
        <v>4.1326413110814308E-2</v>
      </c>
      <c r="I281" s="6">
        <f>G281/G275-1</f>
        <v>0.5310509051659269</v>
      </c>
      <c r="J281" s="6">
        <f>C281/C274-1</f>
        <v>4.081632653061229E-2</v>
      </c>
      <c r="K281" s="6">
        <f>H281/H274-1</f>
        <v>8.370158867720412E-2</v>
      </c>
      <c r="L281" s="6">
        <f>$D281/$C281</f>
        <v>0.20579998337975972</v>
      </c>
      <c r="M281" s="6">
        <f>$E281/$D281</f>
        <v>0.35699998599183536</v>
      </c>
      <c r="N281" s="6">
        <f>$F281/$E281</f>
        <v>0.71399996076144201</v>
      </c>
      <c r="O281" s="6">
        <f>$G281/$F281</f>
        <v>0.78780002522978465</v>
      </c>
      <c r="P281" t="str">
        <f>TEXT($B281,"DDD")</f>
        <v>Sun</v>
      </c>
    </row>
    <row r="282" spans="2:16" x14ac:dyDescent="0.3">
      <c r="B282" s="12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6">
        <f>$G282/$C282</f>
        <v>6.4091176594116686E-2</v>
      </c>
      <c r="I282" s="6">
        <f>G282/G276-1</f>
        <v>0.17336840456005431</v>
      </c>
      <c r="J282" s="6">
        <f>C282/C275-1</f>
        <v>-9.9999815815380311E-3</v>
      </c>
      <c r="K282" s="6">
        <f>H282/H275-1</f>
        <v>0.12621014308084444</v>
      </c>
      <c r="L282" s="6">
        <f>$D282/$C282</f>
        <v>0.26249996104681417</v>
      </c>
      <c r="M282" s="6">
        <f>$E282/$D282</f>
        <v>0.39599999503879751</v>
      </c>
      <c r="N282" s="6">
        <f>$F282/$E282</f>
        <v>0.72999970469032305</v>
      </c>
      <c r="O282" s="6">
        <f>$G282/$F282</f>
        <v>0.84460011510830169</v>
      </c>
      <c r="P282" t="str">
        <f>TEXT($B282,"DDD")</f>
        <v>Mon</v>
      </c>
    </row>
    <row r="283" spans="2:16" x14ac:dyDescent="0.3">
      <c r="B283" s="12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6">
        <f>$G283/$C283</f>
        <v>5.6793730212447123E-2</v>
      </c>
      <c r="I283" s="6">
        <f>G283/G277-1</f>
        <v>0.10398234894890557</v>
      </c>
      <c r="J283" s="6">
        <f>C283/C276-1</f>
        <v>1.9801989677181275E-2</v>
      </c>
      <c r="K283" s="6">
        <f>H283/H276-1</f>
        <v>6.077359956079853E-2</v>
      </c>
      <c r="L283" s="6">
        <f>$D283/$C283</f>
        <v>0.24750000670575076</v>
      </c>
      <c r="M283" s="6">
        <f>$E283/$D283</f>
        <v>0.41599983960386488</v>
      </c>
      <c r="N283" s="6">
        <f>$F283/$E283</f>
        <v>0.70810000620903069</v>
      </c>
      <c r="O283" s="6">
        <f>$G283/$F283</f>
        <v>0.77899992825708242</v>
      </c>
      <c r="P283" t="str">
        <f>TEXT($B283,"DDD")</f>
        <v>Tue</v>
      </c>
    </row>
    <row r="284" spans="2:16" x14ac:dyDescent="0.3">
      <c r="B284" s="12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6">
        <f>$G284/$C284</f>
        <v>6.7975514884468013E-2</v>
      </c>
      <c r="I284" s="6">
        <f>G284/G278-1</f>
        <v>6.9505442338211321E-2</v>
      </c>
      <c r="J284" s="6">
        <f>C284/C277-1</f>
        <v>-4.0404058256849784E-2</v>
      </c>
      <c r="K284" s="6">
        <f>H284/H277-1</f>
        <v>0.27002486365627365</v>
      </c>
      <c r="L284" s="6">
        <f>$D284/$C284</f>
        <v>0.2624999678888657</v>
      </c>
      <c r="M284" s="6">
        <f>$E284/$D284</f>
        <v>0.39999992614149699</v>
      </c>
      <c r="N284" s="6">
        <f>$F284/$E284</f>
        <v>0.76649999261414836</v>
      </c>
      <c r="O284" s="6">
        <f>$G284/$F284</f>
        <v>0.84460021006075381</v>
      </c>
      <c r="P284" t="str">
        <f>TEXT($B284,"DDD")</f>
        <v>Wed</v>
      </c>
    </row>
    <row r="285" spans="2:16" x14ac:dyDescent="0.3">
      <c r="B285" s="12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6">
        <f>$G285/$C285</f>
        <v>5.2965435829443727E-2</v>
      </c>
      <c r="I285" s="6">
        <f>G285/G279-1</f>
        <v>1.0380199193371631E-4</v>
      </c>
      <c r="J285" s="6">
        <f>C285/C278-1</f>
        <v>0</v>
      </c>
      <c r="K285" s="6">
        <f>H285/H278-1</f>
        <v>-0.14034239487284683</v>
      </c>
      <c r="L285" s="6">
        <f>$D285/$C285</f>
        <v>0.2474999639383427</v>
      </c>
      <c r="M285" s="6">
        <f>$E285/$D285</f>
        <v>0.38399993165690244</v>
      </c>
      <c r="N285" s="6">
        <f>$F285/$E285</f>
        <v>0.69350013719048709</v>
      </c>
      <c r="O285" s="6">
        <f>$G285/$F285</f>
        <v>0.80359959993355989</v>
      </c>
      <c r="P285" t="str">
        <f>TEXT($B285,"DDD")</f>
        <v>Thu</v>
      </c>
    </row>
    <row r="286" spans="2:16" x14ac:dyDescent="0.3">
      <c r="B286" s="12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6">
        <f>$G286/$C286</f>
        <v>5.8023887899601341E-2</v>
      </c>
      <c r="I286" s="6">
        <f>G286/G280-1</f>
        <v>-0.25066458417145876</v>
      </c>
      <c r="J286" s="6">
        <f>C286/C279-1</f>
        <v>1.0309259264533743E-2</v>
      </c>
      <c r="K286" s="6">
        <f>H286/H279-1</f>
        <v>8.443873126744883E-2</v>
      </c>
      <c r="L286" s="6">
        <f>$D286/$C286</f>
        <v>0.2474999639383427</v>
      </c>
      <c r="M286" s="6">
        <f>$E286/$D286</f>
        <v>0.38799990128219247</v>
      </c>
      <c r="N286" s="6">
        <f>$F286/$E286</f>
        <v>0.75190001003031115</v>
      </c>
      <c r="O286" s="6">
        <f>$G286/$F286</f>
        <v>0.80360009552708112</v>
      </c>
      <c r="P286" t="str">
        <f>TEXT($B286,"DDD")</f>
        <v>Fri</v>
      </c>
    </row>
    <row r="287" spans="2:16" x14ac:dyDescent="0.3">
      <c r="B287" s="12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6">
        <f>$G287/$C287</f>
        <v>3.6293627458851445E-2</v>
      </c>
      <c r="I287" s="6">
        <f>G287/G281-1</f>
        <v>-0.13039130974746793</v>
      </c>
      <c r="J287" s="6">
        <f>C287/C280-1</f>
        <v>-1.9417475518175187E-2</v>
      </c>
      <c r="K287" s="6">
        <f>H287/H280-1</f>
        <v>1.824321460587619E-2</v>
      </c>
      <c r="L287" s="6">
        <f>$D287/$C287</f>
        <v>0.19949999391247838</v>
      </c>
      <c r="M287" s="6">
        <f>$E287/$D287</f>
        <v>0.3297999128806221</v>
      </c>
      <c r="N287" s="6">
        <f>$F287/$E287</f>
        <v>0.68000006704524885</v>
      </c>
      <c r="O287" s="6">
        <f>$G287/$F287</f>
        <v>0.81120010490608485</v>
      </c>
      <c r="P287" t="str">
        <f>TEXT($B287,"DDD")</f>
        <v>Sat</v>
      </c>
    </row>
    <row r="288" spans="2:16" x14ac:dyDescent="0.3">
      <c r="B288" s="12">
        <v>43541</v>
      </c>
      <c r="C288" s="4">
        <v>42645263</v>
      </c>
      <c r="D288" s="4">
        <v>8686840</v>
      </c>
      <c r="E288" s="4">
        <v>2894455</v>
      </c>
      <c r="F288" s="4">
        <v>1968229</v>
      </c>
      <c r="G288" s="4">
        <v>1504514</v>
      </c>
      <c r="H288" s="6">
        <f>$G288/$C288</f>
        <v>3.5279744903906445E-2</v>
      </c>
      <c r="I288" s="6">
        <f>G288/G282-1</f>
        <v>9.183284699024874E-2</v>
      </c>
      <c r="J288" s="6">
        <f>C288/C281-1</f>
        <v>-6.8627440060392009E-2</v>
      </c>
      <c r="K288" s="6">
        <f>H288/H281-1</f>
        <v>-0.1463148565711252</v>
      </c>
      <c r="L288" s="6">
        <f>$D288/$C288</f>
        <v>0.20369999828585886</v>
      </c>
      <c r="M288" s="6">
        <f>$E288/$D288</f>
        <v>0.33319998986973398</v>
      </c>
      <c r="N288" s="6">
        <f>$F288/$E288</f>
        <v>0.6799998618047266</v>
      </c>
      <c r="O288" s="6">
        <f>$G288/$F288</f>
        <v>0.76439987420163003</v>
      </c>
      <c r="P288" t="str">
        <f>TEXT($B288,"DDD")</f>
        <v>Sun</v>
      </c>
    </row>
    <row r="289" spans="2:16" x14ac:dyDescent="0.3">
      <c r="B289" s="12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6">
        <f>$G289/$C289</f>
        <v>5.2987997398008482E-2</v>
      </c>
      <c r="I289" s="6">
        <f>G289/G283-1</f>
        <v>-0.13041684935032838</v>
      </c>
      <c r="J289" s="6">
        <f>C289/C282-1</f>
        <v>-3.0303066948270674E-2</v>
      </c>
      <c r="K289" s="6">
        <f>H289/H282-1</f>
        <v>-0.17324037076778254</v>
      </c>
      <c r="L289" s="6">
        <f>$D289/$C289</f>
        <v>0.2449999870495187</v>
      </c>
      <c r="M289" s="6">
        <f>$E289/$D289</f>
        <v>0.38799996397749531</v>
      </c>
      <c r="N289" s="6">
        <f>$F289/$E289</f>
        <v>0.70809971582423081</v>
      </c>
      <c r="O289" s="6">
        <f>$G289/$F289</f>
        <v>0.78720046060783988</v>
      </c>
      <c r="P289" t="str">
        <f>TEXT($B289,"DDD")</f>
        <v>Mon</v>
      </c>
    </row>
    <row r="290" spans="2:16" x14ac:dyDescent="0.3">
      <c r="B290" s="12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6">
        <f>$G290/$C290</f>
        <v>5.1365899940427215E-2</v>
      </c>
      <c r="I290" s="6">
        <f>G290/G284-1</f>
        <v>-0.19662159030543302</v>
      </c>
      <c r="J290" s="6">
        <f>C290/C283-1</f>
        <v>-1.9417484842768062E-2</v>
      </c>
      <c r="K290" s="6">
        <f>H290/H283-1</f>
        <v>-9.557094157605317E-2</v>
      </c>
      <c r="L290" s="6">
        <f>$D290/$C290</f>
        <v>0.23750000740841615</v>
      </c>
      <c r="M290" s="6">
        <f>$E290/$D290</f>
        <v>0.38399987561059745</v>
      </c>
      <c r="N290" s="6">
        <f>$F290/$E290</f>
        <v>0.70809982068828303</v>
      </c>
      <c r="O290" s="6">
        <f>$G290/$F290</f>
        <v>0.79540021828419583</v>
      </c>
      <c r="P290" t="str">
        <f>TEXT($B290,"DDD")</f>
        <v>Tue</v>
      </c>
    </row>
    <row r="291" spans="2:16" x14ac:dyDescent="0.3">
      <c r="B291" s="12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6">
        <f>$G291/$C291</f>
        <v>6.3406088358305773E-2</v>
      </c>
      <c r="I291" s="6">
        <f>G291/G285-1</f>
        <v>0.16047541700561441</v>
      </c>
      <c r="J291" s="6">
        <f>C291/C284-1</f>
        <v>0</v>
      </c>
      <c r="K291" s="6">
        <f>H291/H284-1</f>
        <v>-6.7221653766484812E-2</v>
      </c>
      <c r="L291" s="6">
        <f>$D291/$C291</f>
        <v>0.26000000096939274</v>
      </c>
      <c r="M291" s="6">
        <f>$E291/$D291</f>
        <v>0.41999983967735627</v>
      </c>
      <c r="N291" s="6">
        <f>$F291/$E291</f>
        <v>0.73000005326335715</v>
      </c>
      <c r="O291" s="6">
        <f>$G291/$F291</f>
        <v>0.79540001629518109</v>
      </c>
      <c r="P291" t="str">
        <f>TEXT($B291,"DDD")</f>
        <v>Wed</v>
      </c>
    </row>
    <row r="292" spans="2:16" x14ac:dyDescent="0.3">
      <c r="B292" s="12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6">
        <f>$G292/$C292</f>
        <v>5.4013628849125576E-2</v>
      </c>
      <c r="I292" s="6">
        <f>G292/G286-1</f>
        <v>-3.1118564573309082E-2</v>
      </c>
      <c r="J292" s="6">
        <f>C292/C285-1</f>
        <v>4.0816345708519552E-2</v>
      </c>
      <c r="K292" s="6">
        <f>H292/H285-1</f>
        <v>1.9790133004043975E-2</v>
      </c>
      <c r="L292" s="6">
        <f>$D292/$C292</f>
        <v>0.25499999164849158</v>
      </c>
      <c r="M292" s="6">
        <f>$E292/$D292</f>
        <v>0.37999992918699588</v>
      </c>
      <c r="N292" s="6">
        <f>$F292/$E292</f>
        <v>0.70080009392042297</v>
      </c>
      <c r="O292" s="6">
        <f>$G292/$F292</f>
        <v>0.79539988273350593</v>
      </c>
      <c r="P292" t="str">
        <f>TEXT($B292,"DDD")</f>
        <v>Thu</v>
      </c>
    </row>
    <row r="293" spans="2:16" x14ac:dyDescent="0.3">
      <c r="B293" s="12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6">
        <f>$G293/$C293</f>
        <v>6.3480045658600562E-2</v>
      </c>
      <c r="I293" s="6">
        <f>G293/G287-1</f>
        <v>-0.19570356559449265</v>
      </c>
      <c r="J293" s="6">
        <f>C293/C286-1</f>
        <v>-2.0408172854259776E-2</v>
      </c>
      <c r="K293" s="6">
        <f>H293/H286-1</f>
        <v>9.4032957054515309E-2</v>
      </c>
      <c r="L293" s="6">
        <f>$D293/$C293</f>
        <v>0.25499996498573574</v>
      </c>
      <c r="M293" s="6">
        <f>$E293/$D293</f>
        <v>0.41199991573251393</v>
      </c>
      <c r="N293" s="6">
        <f>$F293/$E293</f>
        <v>0.7153999483189506</v>
      </c>
      <c r="O293" s="6">
        <f>$G293/$F293</f>
        <v>0.84460000178687433</v>
      </c>
      <c r="P293" t="str">
        <f>TEXT($B293,"DDD")</f>
        <v>Fri</v>
      </c>
    </row>
    <row r="294" spans="2:16" x14ac:dyDescent="0.3">
      <c r="B294" s="12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6">
        <f>$G294/$C294</f>
        <v>3.671973642090072E-2</v>
      </c>
      <c r="I294" s="6">
        <f>G294/G288-1</f>
        <v>0.12846407544230232</v>
      </c>
      <c r="J294" s="6">
        <f>C294/C287-1</f>
        <v>1.9801979979641171E-2</v>
      </c>
      <c r="K294" s="6">
        <f>H294/H287-1</f>
        <v>1.1740599986385547E-2</v>
      </c>
      <c r="L294" s="6">
        <f>$D294/$C294</f>
        <v>0.2036999905031622</v>
      </c>
      <c r="M294" s="6">
        <f>$E294/$D294</f>
        <v>0.33999995540626327</v>
      </c>
      <c r="N294" s="6">
        <f>$F294/$E294</f>
        <v>0.69360007969413939</v>
      </c>
      <c r="O294" s="6">
        <f>$G294/$F294</f>
        <v>0.76439977740518561</v>
      </c>
      <c r="P294" t="str">
        <f>TEXT($B294,"DDD")</f>
        <v>Sat</v>
      </c>
    </row>
    <row r="295" spans="2:16" x14ac:dyDescent="0.3">
      <c r="B295" s="12">
        <v>43527</v>
      </c>
      <c r="C295" s="4">
        <v>43991955</v>
      </c>
      <c r="D295" s="4">
        <v>8961161</v>
      </c>
      <c r="E295" s="4">
        <v>2924923</v>
      </c>
      <c r="F295" s="4">
        <v>2088395</v>
      </c>
      <c r="G295" s="4">
        <v>1694106</v>
      </c>
      <c r="H295" s="6">
        <f>$G295/$C295</f>
        <v>3.8509450193791116E-2</v>
      </c>
      <c r="I295" s="6">
        <f>G295/G289-1</f>
        <v>0.53350507998348906</v>
      </c>
      <c r="J295" s="6">
        <f>C295/C288-1</f>
        <v>3.1578935273537834E-2</v>
      </c>
      <c r="K295" s="6">
        <f>H295/H288-1</f>
        <v>9.154559645149396E-2</v>
      </c>
      <c r="L295" s="6">
        <f>$D295/$C295</f>
        <v>0.20369999469221134</v>
      </c>
      <c r="M295" s="6">
        <f>$E295/$D295</f>
        <v>0.3264000055349971</v>
      </c>
      <c r="N295" s="6">
        <f>$F295/$E295</f>
        <v>0.71399999247843449</v>
      </c>
      <c r="O295" s="6">
        <f>$G295/$F295</f>
        <v>0.81119998850792119</v>
      </c>
      <c r="P295" t="str">
        <f>TEXT($B295,"DDD")</f>
        <v>Sun</v>
      </c>
    </row>
    <row r="296" spans="2:16" x14ac:dyDescent="0.3">
      <c r="B296" s="12">
        <v>43639</v>
      </c>
      <c r="C296" s="4">
        <v>43543058</v>
      </c>
      <c r="D296" s="4">
        <v>8869720</v>
      </c>
      <c r="E296" s="4">
        <v>3136333</v>
      </c>
      <c r="F296" s="4">
        <v>2068725</v>
      </c>
      <c r="G296" s="4">
        <v>1662014</v>
      </c>
      <c r="H296" s="6">
        <f>$G296/$C296</f>
        <v>3.8169436790590136E-2</v>
      </c>
      <c r="I296" s="6">
        <f>G296/G290-1</f>
        <v>0.47513504206140844</v>
      </c>
      <c r="J296" s="6">
        <f>C296/C289-1</f>
        <v>1.0885316964948228</v>
      </c>
      <c r="K296" s="6">
        <f>H296/H289-1</f>
        <v>-0.27965881586563401</v>
      </c>
      <c r="L296" s="6">
        <f>$D296/$C296</f>
        <v>0.20369997899550371</v>
      </c>
      <c r="M296" s="6">
        <f>$E296/$D296</f>
        <v>0.35360000090194504</v>
      </c>
      <c r="N296" s="6">
        <f>$F296/$E296</f>
        <v>0.65959992130937628</v>
      </c>
      <c r="O296" s="6">
        <f>$G296/$F296</f>
        <v>0.80340016193549169</v>
      </c>
      <c r="P296" t="str">
        <f>TEXT($B296,"DDD")</f>
        <v>Sun</v>
      </c>
    </row>
    <row r="297" spans="2:16" x14ac:dyDescent="0.3">
      <c r="B297" s="12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6">
        <f>$G297/$C297</f>
        <v>6.2186759520272743E-2</v>
      </c>
      <c r="I297" s="6">
        <f>G297/G291-1</f>
        <v>3.2388979643942939E-2</v>
      </c>
      <c r="J297" s="6">
        <f>C297/C290-1</f>
        <v>-9.9009720434640736E-3</v>
      </c>
      <c r="K297" s="6">
        <f>H297/H290-1</f>
        <v>0.21066231862763574</v>
      </c>
      <c r="L297" s="6">
        <f>$D297/$C297</f>
        <v>0.25</v>
      </c>
      <c r="M297" s="6">
        <f>$E297/$D297</f>
        <v>0.38800000368369236</v>
      </c>
      <c r="N297" s="6">
        <f>$F297/$E297</f>
        <v>0.74459954561464969</v>
      </c>
      <c r="O297" s="6">
        <f>$G297/$F297</f>
        <v>0.86100053552302747</v>
      </c>
      <c r="P297" t="str">
        <f>TEXT($B297,"DDD")</f>
        <v>Tue</v>
      </c>
    </row>
    <row r="298" spans="2:16" x14ac:dyDescent="0.3">
      <c r="B298" s="12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6">
        <f>$G298/$C298</f>
        <v>6.0990618556416208E-2</v>
      </c>
      <c r="I298" s="6">
        <f>G298/G292-1</f>
        <v>0.10703029604017744</v>
      </c>
      <c r="J298" s="6">
        <f>C298/C291-1</f>
        <v>5.2631578947368363E-2</v>
      </c>
      <c r="K298" s="6">
        <f>H298/H291-1</f>
        <v>-3.8095234455086113E-2</v>
      </c>
      <c r="L298" s="6">
        <f>$D298/$C298</f>
        <v>0.24499998618615354</v>
      </c>
      <c r="M298" s="6">
        <f>$E298/$D298</f>
        <v>0.39199995940420407</v>
      </c>
      <c r="N298" s="6">
        <f>$F298/$E298</f>
        <v>0.75189969185892924</v>
      </c>
      <c r="O298" s="6">
        <f>$G298/$F298</f>
        <v>0.84459994567234298</v>
      </c>
      <c r="P298" t="str">
        <f>TEXT($B298,"DDD")</f>
        <v>Wed</v>
      </c>
    </row>
    <row r="299" spans="2:16" x14ac:dyDescent="0.3">
      <c r="B299" s="12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6">
        <f>$G299/$C299</f>
        <v>6.2161074195070498E-2</v>
      </c>
      <c r="I299" s="6">
        <f>G299/G293-1</f>
        <v>-1.0577473057629461E-2</v>
      </c>
      <c r="J299" s="6">
        <f>C299/C292-1</f>
        <v>-4.9019607400555998E-2</v>
      </c>
      <c r="K299" s="6">
        <f>H299/H292-1</f>
        <v>0.15084054746076969</v>
      </c>
      <c r="L299" s="6">
        <f>$D299/$C299</f>
        <v>0.25249997389135576</v>
      </c>
      <c r="M299" s="6">
        <f>$E299/$D299</f>
        <v>0.42000000376002117</v>
      </c>
      <c r="N299" s="6">
        <f>$F299/$E299</f>
        <v>0.74459966965528668</v>
      </c>
      <c r="O299" s="6">
        <f>$G299/$F299</f>
        <v>0.7871999172807489</v>
      </c>
      <c r="P299" t="str">
        <f>TEXT($B299,"DDD")</f>
        <v>Thu</v>
      </c>
    </row>
    <row r="300" spans="2:16" x14ac:dyDescent="0.3">
      <c r="B300" s="12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6">
        <f>$G300/$C300</f>
        <v>5.5195571271609192E-2</v>
      </c>
      <c r="I300" s="6">
        <f>G300/G294-1</f>
        <v>-0.30102427273102095</v>
      </c>
      <c r="J300" s="6">
        <f>C300/C293-1</f>
        <v>3.1250038971355698E-2</v>
      </c>
      <c r="K300" s="6">
        <f>H300/H293-1</f>
        <v>-0.13050517372885584</v>
      </c>
      <c r="L300" s="6">
        <f>$D300/$C300</f>
        <v>0.24749998453500385</v>
      </c>
      <c r="M300" s="6">
        <f>$E300/$D300</f>
        <v>0.39599995564986018</v>
      </c>
      <c r="N300" s="6">
        <f>$F300/$E300</f>
        <v>0.71539997276046152</v>
      </c>
      <c r="O300" s="6">
        <f>$G300/$F300</f>
        <v>0.78719984504279561</v>
      </c>
      <c r="P300" t="str">
        <f>TEXT($B300,"DDD")</f>
        <v>Fri</v>
      </c>
    </row>
    <row r="301" spans="2:16" x14ac:dyDescent="0.3">
      <c r="B301" s="12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6">
        <f>$G301/$C301</f>
        <v>3.5966166995760933E-2</v>
      </c>
      <c r="I301" s="6">
        <f>G301/G295-1</f>
        <v>-6.6043092935152869E-2</v>
      </c>
      <c r="J301" s="6">
        <f>C301/C294-1</f>
        <v>-4.8543699609418511E-2</v>
      </c>
      <c r="K301" s="6">
        <f>H301/H294-1</f>
        <v>-2.0522190478220792E-2</v>
      </c>
      <c r="L301" s="6">
        <f>$D301/$C301</f>
        <v>0.2120999850995483</v>
      </c>
      <c r="M301" s="6">
        <f>$E301/$D301</f>
        <v>0.34340000255072156</v>
      </c>
      <c r="N301" s="6">
        <f>$F301/$E301</f>
        <v>0.64599988764606009</v>
      </c>
      <c r="O301" s="6">
        <f>$G301/$F301</f>
        <v>0.76440018223217021</v>
      </c>
      <c r="P301" t="str">
        <f>TEXT($B301,"DDD")</f>
        <v>Sat</v>
      </c>
    </row>
    <row r="302" spans="2:16" x14ac:dyDescent="0.3">
      <c r="B302" s="12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6">
        <f>$G302/$C302</f>
        <v>3.7442660444013759E-2</v>
      </c>
      <c r="I302" s="6">
        <f>G302/G296-1</f>
        <v>-2.9153785708182944E-2</v>
      </c>
      <c r="J302" s="6">
        <f>C302/C295-1</f>
        <v>-2.0408163265306145E-2</v>
      </c>
      <c r="K302" s="6">
        <f>H302/H295-1</f>
        <v>-2.7702024942162229E-2</v>
      </c>
      <c r="L302" s="6">
        <f>$D302/$C302</f>
        <v>0.21629998125035968</v>
      </c>
      <c r="M302" s="6">
        <f>$E302/$D302</f>
        <v>0.33659998545261982</v>
      </c>
      <c r="N302" s="6">
        <f>$F302/$E302</f>
        <v>0.68679996863782999</v>
      </c>
      <c r="O302" s="6">
        <f>$G302/$F302</f>
        <v>0.74880003861037903</v>
      </c>
      <c r="P302" t="str">
        <f>TEXT($B302,"DDD")</f>
        <v>Sun</v>
      </c>
    </row>
    <row r="303" spans="2:16" x14ac:dyDescent="0.3">
      <c r="B303" s="12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6">
        <f>$G303/$C303</f>
        <v>5.8011935922741197E-2</v>
      </c>
      <c r="I303" s="6">
        <f>G303/G297-1</f>
        <v>-9.5119623318531743E-2</v>
      </c>
      <c r="J303" s="6">
        <f>C303/C296-1</f>
        <v>-0.51620715292894681</v>
      </c>
      <c r="K303" s="6">
        <f>H303/H296-1</f>
        <v>0.51985307619322296</v>
      </c>
      <c r="L303" s="6">
        <f>$D303/$C303</f>
        <v>0.25749996914432954</v>
      </c>
      <c r="M303" s="6">
        <f>$E303/$D303</f>
        <v>0.3880000324456977</v>
      </c>
      <c r="N303" s="6">
        <f>$F303/$E303</f>
        <v>0.70809992559460178</v>
      </c>
      <c r="O303" s="6">
        <f>$G303/$F303</f>
        <v>0.82000002683972928</v>
      </c>
      <c r="P303" t="str">
        <f>TEXT($B303,"DDD")</f>
        <v>Mon</v>
      </c>
    </row>
    <row r="304" spans="2:16" x14ac:dyDescent="0.3">
      <c r="B304" s="12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6">
        <f>$G304/$C304</f>
        <v>5.2954522154452614E-2</v>
      </c>
      <c r="I304" s="6">
        <f>G304/G298-1</f>
        <v>-0.11439473211360196</v>
      </c>
      <c r="J304" s="6">
        <f>C304/C297-1</f>
        <v>2.0000009209230951E-2</v>
      </c>
      <c r="K304" s="6">
        <f>H304/H297-1</f>
        <v>-0.14845985603752898</v>
      </c>
      <c r="L304" s="6">
        <f>$D304/$C304</f>
        <v>0.23749997009257129</v>
      </c>
      <c r="M304" s="6">
        <f>$E304/$D304</f>
        <v>0.38399988595378276</v>
      </c>
      <c r="N304" s="6">
        <f>$F304/$E304</f>
        <v>0.70810000628640357</v>
      </c>
      <c r="O304" s="6">
        <f>$G304/$F304</f>
        <v>0.81999990213396878</v>
      </c>
      <c r="P304" t="str">
        <f>TEXT($B304,"DDD")</f>
        <v>Tue</v>
      </c>
    </row>
    <row r="305" spans="2:16" x14ac:dyDescent="0.3">
      <c r="B305" s="12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6">
        <f>$G305/$C305</f>
        <v>6.4013502778838882E-2</v>
      </c>
      <c r="I305" s="6">
        <f>G305/G299-1</f>
        <v>5.1033468400288884E-2</v>
      </c>
      <c r="J305" s="6">
        <f>C305/C298-1</f>
        <v>-9.9999815815380311E-3</v>
      </c>
      <c r="K305" s="6">
        <f>H305/H298-1</f>
        <v>4.9563101571539425E-2</v>
      </c>
      <c r="L305" s="6">
        <f>$D305/$C305</f>
        <v>0.26249996104681417</v>
      </c>
      <c r="M305" s="6">
        <f>$E305/$D305</f>
        <v>0.41200005032076831</v>
      </c>
      <c r="N305" s="6">
        <f>$F305/$E305</f>
        <v>0.70079987338957694</v>
      </c>
      <c r="O305" s="6">
        <f>$G305/$F305</f>
        <v>0.84459997668039255</v>
      </c>
      <c r="P305" t="str">
        <f>TEXT($B305,"DDD")</f>
        <v>Wed</v>
      </c>
    </row>
    <row r="306" spans="2:16" x14ac:dyDescent="0.3">
      <c r="B306" s="12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6">
        <f>$G306/$C306</f>
        <v>5.1895422105828315E-2</v>
      </c>
      <c r="I306" s="6">
        <f>G306/G300-1</f>
        <v>-9.7778403220995069E-2</v>
      </c>
      <c r="J306" s="6">
        <f>C306/C299-1</f>
        <v>-2.0618565999329763E-2</v>
      </c>
      <c r="K306" s="6">
        <f>H306/H299-1</f>
        <v>-0.16514598922513912</v>
      </c>
      <c r="L306" s="6">
        <f>$D306/$C306</f>
        <v>0.24249999018489857</v>
      </c>
      <c r="M306" s="6">
        <f>$E306/$D306</f>
        <v>0.38399986248613871</v>
      </c>
      <c r="N306" s="6">
        <f>$F306/$E306</f>
        <v>0.6935002149695868</v>
      </c>
      <c r="O306" s="6">
        <f>$G306/$F306</f>
        <v>0.80359949382821683</v>
      </c>
      <c r="P306" t="str">
        <f>TEXT($B306,"DDD")</f>
        <v>Thu</v>
      </c>
    </row>
    <row r="307" spans="2:16" x14ac:dyDescent="0.3">
      <c r="B307" s="12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6">
        <f>$G307/$C307</f>
        <v>6.0325968796847214E-2</v>
      </c>
      <c r="I307" s="6">
        <f>G307/G301-1</f>
        <v>-0.19681561753028332</v>
      </c>
      <c r="J307" s="6">
        <f>C307/C300-1</f>
        <v>-2.0202029128424948E-2</v>
      </c>
      <c r="K307" s="6">
        <f>H307/H300-1</f>
        <v>9.2949441541099409E-2</v>
      </c>
      <c r="L307" s="6">
        <f>$D307/$C307</f>
        <v>0.2399999620237902</v>
      </c>
      <c r="M307" s="6">
        <f>$E307/$D307</f>
        <v>0.41599997310018044</v>
      </c>
      <c r="N307" s="6">
        <f>$F307/$E307</f>
        <v>0.75189983315986841</v>
      </c>
      <c r="O307" s="6">
        <f>$G307/$F307</f>
        <v>0.80359983913029187</v>
      </c>
      <c r="P307" t="str">
        <f>TEXT($B307,"DDD")</f>
        <v>Fri</v>
      </c>
    </row>
    <row r="308" spans="2:16" x14ac:dyDescent="0.3">
      <c r="B308" s="12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6">
        <f>$G308/$C308</f>
        <v>3.4171837561419192E-2</v>
      </c>
      <c r="I308" s="6">
        <f>G308/G302-1</f>
        <v>-9.6862217704950515E-2</v>
      </c>
      <c r="J308" s="6">
        <f>C308/C301-1</f>
        <v>-3.0612233532244737E-2</v>
      </c>
      <c r="K308" s="6">
        <f>H308/H301-1</f>
        <v>-4.9889370600798899E-2</v>
      </c>
      <c r="L308" s="6">
        <f>$D308/$C308</f>
        <v>0.2141999921538765</v>
      </c>
      <c r="M308" s="6">
        <f>$E308/$D308</f>
        <v>0.32639996321684056</v>
      </c>
      <c r="N308" s="6">
        <f>$F308/$E308</f>
        <v>0.64599981620224189</v>
      </c>
      <c r="O308" s="6">
        <f>$G308/$F308</f>
        <v>0.75660008732794659</v>
      </c>
      <c r="P308" t="str">
        <f>TEXT($B308,"DDD")</f>
        <v>Sat</v>
      </c>
    </row>
    <row r="309" spans="2:16" x14ac:dyDescent="0.3">
      <c r="B309" s="12">
        <v>43555</v>
      </c>
      <c r="C309" s="4">
        <v>42645263</v>
      </c>
      <c r="D309" s="4">
        <v>8597285</v>
      </c>
      <c r="E309" s="4">
        <v>2806153</v>
      </c>
      <c r="F309" s="4">
        <v>2003593</v>
      </c>
      <c r="G309" s="4">
        <v>1640943</v>
      </c>
      <c r="H309" s="6">
        <f>$G309/$C309</f>
        <v>3.8478904444791441E-2</v>
      </c>
      <c r="I309" s="6">
        <f>G309/G303-1</f>
        <v>0.34275806030592371</v>
      </c>
      <c r="J309" s="6">
        <f>C309/C302-1</f>
        <v>-1.0416655064166447E-2</v>
      </c>
      <c r="K309" s="6">
        <f>H309/H302-1</f>
        <v>2.7675490696691618E-2</v>
      </c>
      <c r="L309" s="6">
        <f>$D309/$C309</f>
        <v>0.20159999951225532</v>
      </c>
      <c r="M309" s="6">
        <f>$E309/$D309</f>
        <v>0.32639990415578873</v>
      </c>
      <c r="N309" s="6">
        <f>$F309/$E309</f>
        <v>0.71399991376093885</v>
      </c>
      <c r="O309" s="6">
        <f>$G309/$F309</f>
        <v>0.81900016620141913</v>
      </c>
      <c r="P309" t="str">
        <f>TEXT($B309,"DDD")</f>
        <v>Sun</v>
      </c>
    </row>
    <row r="310" spans="2:16" x14ac:dyDescent="0.3">
      <c r="B310" s="12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6">
        <f>$G310/$C310</f>
        <v>5.0312237569217828E-2</v>
      </c>
      <c r="I310" s="6">
        <f>G310/G304-1</f>
        <v>-8.7156190112460674E-2</v>
      </c>
      <c r="J310" s="6">
        <f>C310/C303-1</f>
        <v>1.0309259264533743E-2</v>
      </c>
      <c r="K310" s="6">
        <f>H310/H303-1</f>
        <v>-0.13272610594787992</v>
      </c>
      <c r="L310" s="6">
        <f>$D310/$C310</f>
        <v>0.23999998496452074</v>
      </c>
      <c r="M310" s="6">
        <f>$E310/$D310</f>
        <v>0.38000003132391708</v>
      </c>
      <c r="N310" s="6">
        <f>$F310/$E310</f>
        <v>0.70079994477099283</v>
      </c>
      <c r="O310" s="6">
        <f>$G310/$F310</f>
        <v>0.78719934953563986</v>
      </c>
      <c r="P310" t="str">
        <f>TEXT($B310,"DDD")</f>
        <v>Mon</v>
      </c>
    </row>
    <row r="311" spans="2:16" x14ac:dyDescent="0.3">
      <c r="B311" s="12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6">
        <f>$G311/$C311</f>
        <v>6.0399174123825596E-2</v>
      </c>
      <c r="I311" s="6">
        <f>G311/G305-1</f>
        <v>-8.5054068841045716E-2</v>
      </c>
      <c r="J311" s="6">
        <f>C311/C304-1</f>
        <v>-5.8823555966640351E-2</v>
      </c>
      <c r="K311" s="6">
        <f>H311/H304-1</f>
        <v>0.14058576428391034</v>
      </c>
      <c r="L311" s="6">
        <f>$D311/$C311</f>
        <v>0.2600000019185898</v>
      </c>
      <c r="M311" s="6">
        <f>$E311/$D311</f>
        <v>0.39999996310404218</v>
      </c>
      <c r="N311" s="6">
        <f>$F311/$E311</f>
        <v>0.7226996405872177</v>
      </c>
      <c r="O311" s="6">
        <f>$G311/$F311</f>
        <v>0.80359987236758135</v>
      </c>
      <c r="P311" t="str">
        <f>TEXT($B311,"DDD")</f>
        <v>Tue</v>
      </c>
    </row>
    <row r="312" spans="2:16" x14ac:dyDescent="0.3">
      <c r="B312" s="12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6">
        <f>$G312/$C312</f>
        <v>5.4063254485418648E-2</v>
      </c>
      <c r="I312" s="6">
        <f>G312/G306-1</f>
        <v>8.5637245150040231E-2</v>
      </c>
      <c r="J312" s="6">
        <f>C312/C305-1</f>
        <v>0</v>
      </c>
      <c r="K312" s="6">
        <f>H312/H305-1</f>
        <v>-0.15543983474545175</v>
      </c>
      <c r="L312" s="6">
        <f>$D312/$C312</f>
        <v>0.23749996918628585</v>
      </c>
      <c r="M312" s="6">
        <f>$E312/$D312</f>
        <v>0.39599991304839971</v>
      </c>
      <c r="N312" s="6">
        <f>$F312/$E312</f>
        <v>0.72269978091974141</v>
      </c>
      <c r="O312" s="6">
        <f>$G312/$F312</f>
        <v>0.79540005091134036</v>
      </c>
      <c r="P312" t="str">
        <f>TEXT($B312,"DDD")</f>
        <v>Wed</v>
      </c>
    </row>
    <row r="313" spans="2:16" x14ac:dyDescent="0.3">
      <c r="B313" s="12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6">
        <f>$G313/$C313</f>
        <v>5.7998538610133245E-2</v>
      </c>
      <c r="I313" s="6">
        <f>G313/G307-1</f>
        <v>-4.8492464684108505E-2</v>
      </c>
      <c r="J313" s="6">
        <f>C313/C306-1</f>
        <v>1.0526296401619062E-2</v>
      </c>
      <c r="K313" s="6">
        <f>H313/H306-1</f>
        <v>0.11760414033937483</v>
      </c>
      <c r="L313" s="6">
        <f>$D313/$C313</f>
        <v>0.25249999448405425</v>
      </c>
      <c r="M313" s="6">
        <f>$E313/$D313</f>
        <v>0.37999989742192813</v>
      </c>
      <c r="N313" s="6">
        <f>$F313/$E313</f>
        <v>0.74460002789404467</v>
      </c>
      <c r="O313" s="6">
        <f>$G313/$F313</f>
        <v>0.81180019308259455</v>
      </c>
      <c r="P313" t="str">
        <f>TEXT($B313,"DDD")</f>
        <v>Thu</v>
      </c>
    </row>
    <row r="314" spans="2:16" x14ac:dyDescent="0.3">
      <c r="B314" s="12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6">
        <f>$G314/$C314</f>
        <v>5.8514740940537803E-2</v>
      </c>
      <c r="I314" s="6">
        <f>G314/G308-1</f>
        <v>-0.15412824142727444</v>
      </c>
      <c r="J314" s="6">
        <f>C314/C307-1</f>
        <v>0</v>
      </c>
      <c r="K314" s="6">
        <f>H314/H307-1</f>
        <v>-3.0024016065268277E-2</v>
      </c>
      <c r="L314" s="6">
        <f>$D314/$C314</f>
        <v>0.24249998338540821</v>
      </c>
      <c r="M314" s="6">
        <f>$E314/$D314</f>
        <v>0.40799998277367683</v>
      </c>
      <c r="N314" s="6">
        <f>$F314/$E314</f>
        <v>0.69349963440121443</v>
      </c>
      <c r="O314" s="6">
        <f>$G314/$F314</f>
        <v>0.85280000110693854</v>
      </c>
      <c r="P314" t="str">
        <f>TEXT($B314,"DDD")</f>
        <v>Fri</v>
      </c>
    </row>
    <row r="315" spans="2:16" x14ac:dyDescent="0.3">
      <c r="B315" s="12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6">
        <f>$G315/$C315</f>
        <v>4.0184661571176179E-2</v>
      </c>
      <c r="I315" s="6">
        <f>G315/G309-1</f>
        <v>0.12128026384828727</v>
      </c>
      <c r="J315" s="6">
        <f>C315/C308-1</f>
        <v>7.3684197937763818E-2</v>
      </c>
      <c r="K315" s="6">
        <f>H315/H308-1</f>
        <v>0.17595846284092165</v>
      </c>
      <c r="L315" s="6">
        <f>$D315/$C315</f>
        <v>0.2120999935681199</v>
      </c>
      <c r="M315" s="6">
        <f>$E315/$D315</f>
        <v>0.34679996103603777</v>
      </c>
      <c r="N315" s="6">
        <f>$F315/$E315</f>
        <v>0.67999985748053493</v>
      </c>
      <c r="O315" s="6">
        <f>$G315/$F315</f>
        <v>0.80339994576923635</v>
      </c>
      <c r="P315" t="str">
        <f>TEXT($B315,"DDD")</f>
        <v>Sat</v>
      </c>
    </row>
    <row r="316" spans="2:16" x14ac:dyDescent="0.3">
      <c r="B316" s="12">
        <v>43632</v>
      </c>
      <c r="C316" s="4">
        <v>45787545</v>
      </c>
      <c r="D316" s="4">
        <v>9230769</v>
      </c>
      <c r="E316" s="4">
        <v>3201230</v>
      </c>
      <c r="F316" s="4">
        <v>2133300</v>
      </c>
      <c r="G316" s="4">
        <v>1697253</v>
      </c>
      <c r="H316" s="6">
        <f>$G316/$C316</f>
        <v>3.7068006157569708E-2</v>
      </c>
      <c r="I316" s="6">
        <f>G316/G310-1</f>
        <v>0.58504008703813515</v>
      </c>
      <c r="J316" s="6">
        <f>C316/C309-1</f>
        <v>7.3684197937763818E-2</v>
      </c>
      <c r="K316" s="6">
        <f>H316/H309-1</f>
        <v>-3.6666799836935438E-2</v>
      </c>
      <c r="L316" s="6">
        <f>$D316/$C316</f>
        <v>0.20159999842751997</v>
      </c>
      <c r="M316" s="6">
        <f>$E316/$D316</f>
        <v>0.34679992533666482</v>
      </c>
      <c r="N316" s="6">
        <f>$F316/$E316</f>
        <v>0.66640010246061665</v>
      </c>
      <c r="O316" s="6">
        <f>$G316/$F316</f>
        <v>0.79559977499648427</v>
      </c>
      <c r="P316" t="str">
        <f>TEXT($B316,"DDD")</f>
        <v>Sun</v>
      </c>
    </row>
    <row r="317" spans="2:16" x14ac:dyDescent="0.3">
      <c r="B317" s="12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6">
        <f>$G317/$C317</f>
        <v>5.79521079999053E-2</v>
      </c>
      <c r="I317" s="6">
        <f>G317/G311-1</f>
        <v>-1.0530946816375897E-2</v>
      </c>
      <c r="J317" s="6">
        <f>C317/C310-1</f>
        <v>1.0204109920066262E-2</v>
      </c>
      <c r="K317" s="6">
        <f>H317/H310-1</f>
        <v>0.15184914843385378</v>
      </c>
      <c r="L317" s="6">
        <f>$D317/$C317</f>
        <v>0.25499997279090902</v>
      </c>
      <c r="M317" s="6">
        <f>$E317/$D317</f>
        <v>0.38000000729588573</v>
      </c>
      <c r="N317" s="6">
        <f>$F317/$E317</f>
        <v>0.75190005020721273</v>
      </c>
      <c r="O317" s="6">
        <f>$G317/$F317</f>
        <v>0.79539963089289833</v>
      </c>
      <c r="P317" t="str">
        <f>TEXT($B317,"DDD")</f>
        <v>Mon</v>
      </c>
    </row>
    <row r="318" spans="2:16" x14ac:dyDescent="0.3">
      <c r="B318" s="12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6">
        <f>$G318/$C318</f>
        <v>5.9656574205826214E-2</v>
      </c>
      <c r="I318" s="6">
        <f>G318/G312-1</f>
        <v>5.887459145933871E-2</v>
      </c>
      <c r="J318" s="6">
        <f>C318/C311-1</f>
        <v>-1.041664768062156E-2</v>
      </c>
      <c r="K318" s="6">
        <f>H318/H311-1</f>
        <v>-1.2294868742359966E-2</v>
      </c>
      <c r="L318" s="6">
        <f>$D318/$C318</f>
        <v>0.23749995940667931</v>
      </c>
      <c r="M318" s="6">
        <f>$E318/$D318</f>
        <v>0.41199994122417793</v>
      </c>
      <c r="N318" s="6">
        <f>$F318/$E318</f>
        <v>0.76650011467270729</v>
      </c>
      <c r="O318" s="6">
        <f>$G318/$F318</f>
        <v>0.79539964404854069</v>
      </c>
      <c r="P318" t="str">
        <f>TEXT($B318,"DDD")</f>
        <v>Tue</v>
      </c>
    </row>
    <row r="319" spans="2:16" x14ac:dyDescent="0.3">
      <c r="B319" s="12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6">
        <f>$G319/$C319</f>
        <v>6.3340717306986496E-2</v>
      </c>
      <c r="I319" s="6">
        <f>G319/G313-1</f>
        <v>0.12623729419090957</v>
      </c>
      <c r="J319" s="6">
        <f>C319/C312-1</f>
        <v>0</v>
      </c>
      <c r="K319" s="6">
        <f>H319/H312-1</f>
        <v>0.17160385385363841</v>
      </c>
      <c r="L319" s="6">
        <f>$D319/$C319</f>
        <v>0.26249996104681417</v>
      </c>
      <c r="M319" s="6">
        <f>$E319/$D319</f>
        <v>0.40799990361092264</v>
      </c>
      <c r="N319" s="6">
        <f>$F319/$E319</f>
        <v>0.75920009276200162</v>
      </c>
      <c r="O319" s="6">
        <f>$G319/$F319</f>
        <v>0.77899993421748848</v>
      </c>
      <c r="P319" t="str">
        <f>TEXT($B319,"DDD")</f>
        <v>Wed</v>
      </c>
    </row>
    <row r="320" spans="2:16" x14ac:dyDescent="0.3">
      <c r="B320" s="12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6">
        <f>$G320/$C320</f>
        <v>6.4732117375871798E-2</v>
      </c>
      <c r="I320" s="6">
        <f>G320/G314-1</f>
        <v>9.4848461985898691E-2</v>
      </c>
      <c r="J320" s="6">
        <f>C320/C313-1</f>
        <v>0</v>
      </c>
      <c r="K320" s="6">
        <f>H320/H313-1</f>
        <v>0.11609911089315084</v>
      </c>
      <c r="L320" s="6">
        <f>$D320/$C320</f>
        <v>0.24750000551594573</v>
      </c>
      <c r="M320" s="6">
        <f>$E320/$D320</f>
        <v>0.4119999069774653</v>
      </c>
      <c r="N320" s="6">
        <f>$F320/$E320</f>
        <v>0.76650002634133863</v>
      </c>
      <c r="O320" s="6">
        <f>$G320/$F320</f>
        <v>0.82820015587316587</v>
      </c>
      <c r="P320" t="str">
        <f>TEXT($B320,"DDD")</f>
        <v>Thu</v>
      </c>
    </row>
    <row r="321" spans="2:16" x14ac:dyDescent="0.3">
      <c r="B321" s="12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6">
        <f>$G321/$C321</f>
        <v>6.0977080986898025E-2</v>
      </c>
      <c r="I321" s="6">
        <f>G321/G315-1</f>
        <v>-0.28027665863930518</v>
      </c>
      <c r="J321" s="6">
        <f>C321/C314-1</f>
        <v>3.0927825263863395E-2</v>
      </c>
      <c r="K321" s="6">
        <f>H321/H314-1</f>
        <v>4.2080679274687949E-2</v>
      </c>
      <c r="L321" s="6">
        <f>$D321/$C321</f>
        <v>0.23999997237230711</v>
      </c>
      <c r="M321" s="6">
        <f>$E321/$D321</f>
        <v>0.40799986800100763</v>
      </c>
      <c r="N321" s="6">
        <f>$F321/$E321</f>
        <v>0.73730027024853739</v>
      </c>
      <c r="O321" s="6">
        <f>$G321/$F321</f>
        <v>0.84459989514731038</v>
      </c>
      <c r="P321" t="str">
        <f>TEXT($B321,"DDD")</f>
        <v>Fri</v>
      </c>
    </row>
    <row r="322" spans="2:16" x14ac:dyDescent="0.3">
      <c r="B322" s="12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6">
        <f>$G322/$C322</f>
        <v>3.2821300728358017E-2</v>
      </c>
      <c r="I322" s="6">
        <f>G322/G316-1</f>
        <v>-8.8523042822725939E-2</v>
      </c>
      <c r="J322" s="6">
        <f>C322/C315-1</f>
        <v>2.9411775625882486E-2</v>
      </c>
      <c r="K322" s="6">
        <f>H322/H315-1</f>
        <v>-0.18323809520645018</v>
      </c>
      <c r="L322" s="6">
        <f>$D322/$C322</f>
        <v>0.19949998979510394</v>
      </c>
      <c r="M322" s="6">
        <f>$E322/$D322</f>
        <v>0.32299995320781683</v>
      </c>
      <c r="N322" s="6">
        <f>$F322/$E322</f>
        <v>0.65959998801551001</v>
      </c>
      <c r="O322" s="6">
        <f>$G322/$F322</f>
        <v>0.77220002635551188</v>
      </c>
      <c r="P322" t="str">
        <f>TEXT($B322,"DDD")</f>
        <v>Sat</v>
      </c>
    </row>
    <row r="323" spans="2:16" x14ac:dyDescent="0.3">
      <c r="B323" s="12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6">
        <f>$G323/$C323</f>
        <v>1.5904044273549561E-2</v>
      </c>
      <c r="I323" s="6">
        <f>G323/G317-1</f>
        <v>-0.43847413281112058</v>
      </c>
      <c r="J323" s="6">
        <f>C323/C316-1</f>
        <v>-3.9215686274509776E-2</v>
      </c>
      <c r="K323" s="6">
        <f>H323/H316-1</f>
        <v>-0.57094956211175196</v>
      </c>
      <c r="L323" s="6">
        <f>$D323/$C323</f>
        <v>0.2120999850995483</v>
      </c>
      <c r="M323" s="6">
        <f>$E323/$D323</f>
        <v>0.13599997342105244</v>
      </c>
      <c r="N323" s="6">
        <f>$F323/$E323</f>
        <v>0.71399965641534024</v>
      </c>
      <c r="O323" s="6">
        <f>$G323/$F323</f>
        <v>0.77220055913214214</v>
      </c>
      <c r="P323" t="str">
        <f>TEXT($B323,"DDD")</f>
        <v>Sun</v>
      </c>
    </row>
    <row r="324" spans="2:16" x14ac:dyDescent="0.3">
      <c r="B324" s="12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6">
        <f>$G324/$C324</f>
        <v>6.3989376581986918E-2</v>
      </c>
      <c r="I324" s="6">
        <f>G324/G318-1</f>
        <v>0.18553740931733187</v>
      </c>
      <c r="J324" s="6">
        <f>C324/C317-1</f>
        <v>6.0606040874008116E-2</v>
      </c>
      <c r="K324" s="6">
        <f>H324/H317-1</f>
        <v>0.10417685896933171</v>
      </c>
      <c r="L324" s="6">
        <f>$D324/$C324</f>
        <v>0.26249996327270986</v>
      </c>
      <c r="M324" s="6">
        <f>$E324/$D324</f>
        <v>0.38400000935541057</v>
      </c>
      <c r="N324" s="6">
        <f>$F324/$E324</f>
        <v>0.76649976528813868</v>
      </c>
      <c r="O324" s="6">
        <f>$G324/$F324</f>
        <v>0.8282002760737589</v>
      </c>
      <c r="P324" t="str">
        <f>TEXT($B324,"DDD")</f>
        <v>Mon</v>
      </c>
    </row>
    <row r="325" spans="2:16" x14ac:dyDescent="0.3">
      <c r="B325" s="12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6">
        <f>$G325/$C325</f>
        <v>5.6286914157233428E-2</v>
      </c>
      <c r="I325" s="6">
        <f>G325/G319-1</f>
        <v>-0.12033901292079219</v>
      </c>
      <c r="J325" s="6">
        <f>C325/C318-1</f>
        <v>3.1578937674493712E-2</v>
      </c>
      <c r="K325" s="6">
        <f>H325/H318-1</f>
        <v>-5.6484303590193408E-2</v>
      </c>
      <c r="L325" s="6">
        <f>$D325/$C325</f>
        <v>0.25249996558284826</v>
      </c>
      <c r="M325" s="6">
        <f>$E325/$D325</f>
        <v>0.4</v>
      </c>
      <c r="N325" s="6">
        <f>$F325/$E325</f>
        <v>0.71540001730569014</v>
      </c>
      <c r="O325" s="6">
        <f>$G325/$F325</f>
        <v>0.778999499938549</v>
      </c>
      <c r="P325" t="str">
        <f>TEXT($B325,"DDD")</f>
        <v>Tue</v>
      </c>
    </row>
    <row r="326" spans="2:16" x14ac:dyDescent="0.3">
      <c r="B326" s="12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6">
        <f>$G326/$C326</f>
        <v>5.9848020864719971E-2</v>
      </c>
      <c r="I326" s="6">
        <f>G326/G320-1</f>
        <v>-8.0358512333864596E-3</v>
      </c>
      <c r="J326" s="6">
        <f>C326/C319-1</f>
        <v>4.0404011745583279E-2</v>
      </c>
      <c r="K326" s="6">
        <f>H326/H319-1</f>
        <v>-5.5141409677109565E-2</v>
      </c>
      <c r="L326" s="6">
        <f>$D326/$C326</f>
        <v>0.25249999329424921</v>
      </c>
      <c r="M326" s="6">
        <f>$E326/$D326</f>
        <v>0.40399993838676362</v>
      </c>
      <c r="N326" s="6">
        <f>$F326/$E326</f>
        <v>0.72270007585959972</v>
      </c>
      <c r="O326" s="6">
        <f>$G326/$F326</f>
        <v>0.81179995524807302</v>
      </c>
      <c r="P326" t="str">
        <f>TEXT($B326,"DDD")</f>
        <v>Wed</v>
      </c>
    </row>
    <row r="327" spans="2:16" x14ac:dyDescent="0.3">
      <c r="B327" s="12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6">
        <f>$G327/$C327</f>
        <v>5.7343767392114449E-2</v>
      </c>
      <c r="I327" s="6">
        <f>G327/G321-1</f>
        <v>-7.8393215833748697E-2</v>
      </c>
      <c r="J327" s="6">
        <f>C327/C320-1</f>
        <v>2.0833343325988629E-2</v>
      </c>
      <c r="K327" s="6">
        <f>H327/H320-1</f>
        <v>-0.11413731364380297</v>
      </c>
      <c r="L327" s="6">
        <f>$D327/$C327</f>
        <v>0.2374999606493316</v>
      </c>
      <c r="M327" s="6">
        <f>$E327/$D327</f>
        <v>0.41599992877929692</v>
      </c>
      <c r="N327" s="6">
        <f>$F327/$E327</f>
        <v>0.73729989979831256</v>
      </c>
      <c r="O327" s="6">
        <f>$G327/$F327</f>
        <v>0.78720029618850795</v>
      </c>
      <c r="P327" t="str">
        <f>TEXT($B327,"DDD")</f>
        <v>Thu</v>
      </c>
    </row>
    <row r="328" spans="2:16" x14ac:dyDescent="0.3">
      <c r="B328" s="12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6">
        <f>$G328/$C328</f>
        <v>6.6576381120427491E-2</v>
      </c>
      <c r="I328" s="6">
        <f>G328/G322-1</f>
        <v>-1.8650206495510413E-2</v>
      </c>
      <c r="J328" s="6">
        <f>C328/C321-1</f>
        <v>5.0000000000000044E-2</v>
      </c>
      <c r="K328" s="6">
        <f>H328/H321-1</f>
        <v>9.1826306587758255E-2</v>
      </c>
      <c r="L328" s="6">
        <f>$D328/$C328</f>
        <v>0.24249996941219715</v>
      </c>
      <c r="M328" s="6">
        <f>$E328/$D328</f>
        <v>0.41599995804532441</v>
      </c>
      <c r="N328" s="6">
        <f>$F328/$E328</f>
        <v>0.76650015845159969</v>
      </c>
      <c r="O328" s="6">
        <f>$G328/$F328</f>
        <v>0.86099962172060973</v>
      </c>
      <c r="P328" t="str">
        <f>TEXT($B328,"DDD")</f>
        <v>Fri</v>
      </c>
    </row>
    <row r="329" spans="2:16" x14ac:dyDescent="0.3">
      <c r="B329" s="12">
        <v>43590</v>
      </c>
      <c r="C329" s="4">
        <v>43991955</v>
      </c>
      <c r="D329" s="4">
        <v>8868778</v>
      </c>
      <c r="E329" s="4">
        <v>3136000</v>
      </c>
      <c r="F329" s="4">
        <v>2068505</v>
      </c>
      <c r="G329" s="4">
        <v>1532762</v>
      </c>
      <c r="H329" s="6">
        <f>$G329/$C329</f>
        <v>3.4841870519280171E-2</v>
      </c>
      <c r="I329" s="6">
        <f>G329/G323-1</f>
        <v>1.1907553776888444</v>
      </c>
      <c r="J329" s="6">
        <f>C329/C322-1</f>
        <v>-6.6666676567466721E-2</v>
      </c>
      <c r="K329" s="6">
        <f>H329/H322-1</f>
        <v>6.1562757906677312E-2</v>
      </c>
      <c r="L329" s="6">
        <f>$D329/$C329</f>
        <v>0.2015999970903771</v>
      </c>
      <c r="M329" s="6">
        <f>$E329/$D329</f>
        <v>0.35360001118530648</v>
      </c>
      <c r="N329" s="6">
        <f>$F329/$E329</f>
        <v>0.65959980867346935</v>
      </c>
      <c r="O329" s="6">
        <f>$G329/$F329</f>
        <v>0.74099990089460743</v>
      </c>
      <c r="P329" t="str">
        <f>TEXT($B329,"DDD")</f>
        <v>Sun</v>
      </c>
    </row>
    <row r="330" spans="2:16" x14ac:dyDescent="0.3">
      <c r="B330" s="12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6">
        <f>$G330/$C330</f>
        <v>3.5632390666384087E-2</v>
      </c>
      <c r="I330" s="6">
        <f>G330/G324-1</f>
        <v>0.12908222042362638</v>
      </c>
      <c r="J330" s="6">
        <f>C330/C323-1</f>
        <v>5.1020419528979843E-2</v>
      </c>
      <c r="K330" s="6">
        <f>H330/H323-1</f>
        <v>1.2404609829743283</v>
      </c>
      <c r="L330" s="6">
        <f>$D330/$C330</f>
        <v>0.20999999935116115</v>
      </c>
      <c r="M330" s="6">
        <f>$E330/$D330</f>
        <v>0.33999999794019414</v>
      </c>
      <c r="N330" s="6">
        <f>$F330/$E330</f>
        <v>0.65959981607145346</v>
      </c>
      <c r="O330" s="6">
        <f>$G330/$F330</f>
        <v>0.75659980941665428</v>
      </c>
      <c r="P330" t="str">
        <f>TEXT($B330,"DDD")</f>
        <v>Sun</v>
      </c>
    </row>
    <row r="331" spans="2:16" x14ac:dyDescent="0.3">
      <c r="B331" s="12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6">
        <f>$G331/$C331</f>
        <v>6.1619370118402267E-2</v>
      </c>
      <c r="I331" s="6">
        <f>G331/G325-1</f>
        <v>0.13942021146054029</v>
      </c>
      <c r="J331" s="6">
        <f>C331/C324-1</f>
        <v>-2.8571419800732412E-2</v>
      </c>
      <c r="K331" s="6">
        <f>H331/H324-1</f>
        <v>-3.7037498881522302E-2</v>
      </c>
      <c r="L331" s="6">
        <f>$D331/$C331</f>
        <v>0.2525000014671569</v>
      </c>
      <c r="M331" s="6">
        <f>$E331/$D331</f>
        <v>0.39999992848587979</v>
      </c>
      <c r="N331" s="6">
        <f>$F331/$E331</f>
        <v>0.75919984624461412</v>
      </c>
      <c r="O331" s="6">
        <f>$G331/$F331</f>
        <v>0.80359984528189254</v>
      </c>
      <c r="P331" t="str">
        <f>TEXT($B331,"DDD")</f>
        <v>Mon</v>
      </c>
    </row>
    <row r="332" spans="2:16" x14ac:dyDescent="0.3">
      <c r="B332" s="12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6">
        <f>$G332/$C332</f>
        <v>5.97502969264904E-2</v>
      </c>
      <c r="I332" s="6">
        <f>G332/G326-1</f>
        <v>-5.9790159643603014E-2</v>
      </c>
      <c r="J332" s="6">
        <f>C332/C325-1</f>
        <v>-1.0204062934193514E-2</v>
      </c>
      <c r="K332" s="6">
        <f>H332/H325-1</f>
        <v>6.1530869494502038E-2</v>
      </c>
      <c r="L332" s="6">
        <f>$D332/$C332</f>
        <v>0.25749996914432954</v>
      </c>
      <c r="M332" s="6">
        <f>$E332/$D332</f>
        <v>0.40400000147480442</v>
      </c>
      <c r="N332" s="6">
        <f>$F332/$E332</f>
        <v>0.69349986333418057</v>
      </c>
      <c r="O332" s="6">
        <f>$G332/$F332</f>
        <v>0.82819983563507826</v>
      </c>
      <c r="P332" t="str">
        <f>TEXT($B332,"DDD")</f>
        <v>Tue</v>
      </c>
    </row>
    <row r="333" spans="2:16" x14ac:dyDescent="0.3">
      <c r="B333" s="12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6">
        <f>$G333/$C333</f>
        <v>5.9077392052793276E-2</v>
      </c>
      <c r="I333" s="6">
        <f>G333/G327-1</f>
        <v>0.10382015769631936</v>
      </c>
      <c r="J333" s="6">
        <f>C333/C326-1</f>
        <v>1.9417484842767951E-2</v>
      </c>
      <c r="K333" s="6">
        <f>H333/H326-1</f>
        <v>-1.2876429342059903E-2</v>
      </c>
      <c r="L333" s="6">
        <f>$D333/$C333</f>
        <v>0.26249996327270986</v>
      </c>
      <c r="M333" s="6">
        <f>$E333/$D333</f>
        <v>0.40799997861620446</v>
      </c>
      <c r="N333" s="6">
        <f>$F333/$E333</f>
        <v>0.70809995647408119</v>
      </c>
      <c r="O333" s="6">
        <f>$G333/$F333</f>
        <v>0.77899982536670098</v>
      </c>
      <c r="P333" t="str">
        <f>TEXT($B333,"DDD")</f>
        <v>Wed</v>
      </c>
    </row>
    <row r="334" spans="2:16" x14ac:dyDescent="0.3">
      <c r="B334" s="12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6">
        <f>$G334/$C334</f>
        <v>5.6811833528503247E-2</v>
      </c>
      <c r="I334" s="6">
        <f>G334/G328-1</f>
        <v>-0.14666684231847205</v>
      </c>
      <c r="J334" s="6">
        <f>C334/C327-1</f>
        <v>7.1428581496972621E-2</v>
      </c>
      <c r="K334" s="6">
        <f>H334/H327-1</f>
        <v>-9.2762280506242245E-3</v>
      </c>
      <c r="L334" s="6">
        <f>$D334/$C334</f>
        <v>0.23999997017963307</v>
      </c>
      <c r="M334" s="6">
        <f>$E334/$D334</f>
        <v>0.38799993202709632</v>
      </c>
      <c r="N334" s="6">
        <f>$F334/$E334</f>
        <v>0.71540014900392479</v>
      </c>
      <c r="O334" s="6">
        <f>$G334/$F334</f>
        <v>0.8527995102379361</v>
      </c>
      <c r="P334" t="str">
        <f>TEXT($B334,"DDD")</f>
        <v>Thu</v>
      </c>
    </row>
    <row r="335" spans="2:16" x14ac:dyDescent="0.3">
      <c r="B335" s="12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6">
        <f>$G335/$C335</f>
        <v>6.2827860133883806E-2</v>
      </c>
      <c r="I335" s="6">
        <f>G335/G329-1</f>
        <v>-0.10980700200031057</v>
      </c>
      <c r="J335" s="6">
        <f>C335/C328-1</f>
        <v>-4.7619047619047672E-2</v>
      </c>
      <c r="K335" s="6">
        <f>H335/H328-1</f>
        <v>-5.6304066449077927E-2</v>
      </c>
      <c r="L335" s="6">
        <f>$D335/$C335</f>
        <v>0.25499996776769163</v>
      </c>
      <c r="M335" s="6">
        <f>$E335/$D335</f>
        <v>0.39199999422165827</v>
      </c>
      <c r="N335" s="6">
        <f>$F335/$E335</f>
        <v>0.72999979270935778</v>
      </c>
      <c r="O335" s="6">
        <f>$G335/$F335</f>
        <v>0.86100038429234993</v>
      </c>
      <c r="P335" t="str">
        <f>TEXT($B335,"DDD")</f>
        <v>Fri</v>
      </c>
    </row>
    <row r="336" spans="2:16" x14ac:dyDescent="0.3">
      <c r="B336" s="12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6">
        <f>$G336/$C336</f>
        <v>3.6667506961712205E-2</v>
      </c>
      <c r="I336" s="6">
        <f>G336/G330-1</f>
        <v>4.9031420047768837E-2</v>
      </c>
      <c r="J336" s="6">
        <f>C336/C329-1</f>
        <v>7.1428582794285989E-2</v>
      </c>
      <c r="K336" s="6">
        <f>H336/H329-1</f>
        <v>5.239777357595643E-2</v>
      </c>
      <c r="L336" s="6">
        <f>$D336/$C336</f>
        <v>0.21629998558584951</v>
      </c>
      <c r="M336" s="6">
        <f>$E336/$D336</f>
        <v>0.32639999372249606</v>
      </c>
      <c r="N336" s="6">
        <f>$F336/$E336</f>
        <v>0.69359994855293094</v>
      </c>
      <c r="O336" s="6">
        <f>$G336/$F336</f>
        <v>0.74879976361376321</v>
      </c>
      <c r="P336" t="str">
        <f>TEXT($B336,"DDD")</f>
        <v>Sat</v>
      </c>
    </row>
    <row r="337" spans="2:16" x14ac:dyDescent="0.3">
      <c r="B337" s="12">
        <v>43674</v>
      </c>
      <c r="C337" s="4">
        <v>43543058</v>
      </c>
      <c r="D337" s="4">
        <v>8778280</v>
      </c>
      <c r="E337" s="4">
        <v>3074153</v>
      </c>
      <c r="F337" s="4">
        <v>2027711</v>
      </c>
      <c r="G337" s="4">
        <v>1660696</v>
      </c>
      <c r="H337" s="6">
        <f>$G337/$C337</f>
        <v>3.8139167901344917E-2</v>
      </c>
      <c r="I337" s="6">
        <f>G337/G331-1</f>
        <v>0.2166511718546813</v>
      </c>
      <c r="J337" s="6">
        <f>C337/C330-1</f>
        <v>-5.8252426554525449E-2</v>
      </c>
      <c r="K337" s="6">
        <f>H337/H330-1</f>
        <v>7.0351081925180692E-2</v>
      </c>
      <c r="L337" s="6">
        <f>$D337/$C337</f>
        <v>0.2015999886824669</v>
      </c>
      <c r="M337" s="6">
        <f>$E337/$D337</f>
        <v>0.35019992527009847</v>
      </c>
      <c r="N337" s="6">
        <f>$F337/$E337</f>
        <v>0.65959989629663851</v>
      </c>
      <c r="O337" s="6">
        <f>$G337/$F337</f>
        <v>0.8190003407783456</v>
      </c>
      <c r="P337" t="str">
        <f>TEXT($B337,"DDD")</f>
        <v>Sun</v>
      </c>
    </row>
    <row r="338" spans="2:16" x14ac:dyDescent="0.3">
      <c r="B338" s="12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6">
        <f>$G338/$C338</f>
        <v>6.0967619460816282E-2</v>
      </c>
      <c r="I338" s="6">
        <f>G338/G332-1</f>
        <v>4.1412135960511298E-2</v>
      </c>
      <c r="J338" s="6">
        <f>C338/C331-1</f>
        <v>-2.9411755411675844E-2</v>
      </c>
      <c r="K338" s="6">
        <f>H338/H331-1</f>
        <v>-1.0577041867413484E-2</v>
      </c>
      <c r="L338" s="6">
        <f>$D338/$C338</f>
        <v>0.26249996104681417</v>
      </c>
      <c r="M338" s="6">
        <f>$E338/$D338</f>
        <v>0.39200002551475577</v>
      </c>
      <c r="N338" s="6">
        <f>$F338/$E338</f>
        <v>0.71539984098479137</v>
      </c>
      <c r="O338" s="6">
        <f>$G338/$F338</f>
        <v>0.82819968320499993</v>
      </c>
      <c r="P338" t="str">
        <f>TEXT($B338,"DDD")</f>
        <v>Mon</v>
      </c>
    </row>
    <row r="339" spans="2:16" x14ac:dyDescent="0.3">
      <c r="B339" s="12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6">
        <f>$G339/$C339</f>
        <v>6.1533204602351635E-2</v>
      </c>
      <c r="I339" s="6">
        <f>G339/G333-1</f>
        <v>-4.7707982903216761E-2</v>
      </c>
      <c r="J339" s="6">
        <f>C339/C332-1</f>
        <v>-1.030930673479602E-2</v>
      </c>
      <c r="K339" s="6">
        <f>H339/H332-1</f>
        <v>2.9839310724341761E-2</v>
      </c>
      <c r="L339" s="6">
        <f>$D339/$C339</f>
        <v>0.2600000019185898</v>
      </c>
      <c r="M339" s="6">
        <f>$E339/$D339</f>
        <v>0.41599989521547975</v>
      </c>
      <c r="N339" s="6">
        <f>$F339/$E339</f>
        <v>0.7007998708641151</v>
      </c>
      <c r="O339" s="6">
        <f>$G339/$F339</f>
        <v>0.81179981471825535</v>
      </c>
      <c r="P339" t="str">
        <f>TEXT($B339,"DDD")</f>
        <v>Tue</v>
      </c>
    </row>
    <row r="340" spans="2:16" x14ac:dyDescent="0.3">
      <c r="B340" s="12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6">
        <f>$G340/$C340</f>
        <v>5.9726870300945152E-2</v>
      </c>
      <c r="I340" s="6">
        <f>G340/G334-1</f>
        <v>3.1285411256881446E-2</v>
      </c>
      <c r="J340" s="6">
        <f>C340/C333-1</f>
        <v>-1.9047627818315149E-2</v>
      </c>
      <c r="K340" s="6">
        <f>H340/H333-1</f>
        <v>1.0993685157453914E-2</v>
      </c>
      <c r="L340" s="6">
        <f>$D340/$C340</f>
        <v>0.2574999798827477</v>
      </c>
      <c r="M340" s="6">
        <f>$E340/$D340</f>
        <v>0.3959999173608385</v>
      </c>
      <c r="N340" s="6">
        <f>$F340/$E340</f>
        <v>0.69349990705635189</v>
      </c>
      <c r="O340" s="6">
        <f>$G340/$F340</f>
        <v>0.84459995954078793</v>
      </c>
      <c r="P340" t="str">
        <f>TEXT($B340,"DDD")</f>
        <v>Wed</v>
      </c>
    </row>
    <row r="341" spans="2:16" x14ac:dyDescent="0.3">
      <c r="B341" s="12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6">
        <f>$G341/$C341</f>
        <v>6.2820325162000548E-2</v>
      </c>
      <c r="I341" s="6">
        <f>G341/G335-1</f>
        <v>3.9875290775650996E-2</v>
      </c>
      <c r="J341" s="6">
        <f>C341/C334-1</f>
        <v>-9.5237919824172623E-3</v>
      </c>
      <c r="K341" s="6">
        <f>H341/H334-1</f>
        <v>0.10576126944543618</v>
      </c>
      <c r="L341" s="6">
        <f>$D341/$C341</f>
        <v>0.25749996657226321</v>
      </c>
      <c r="M341" s="6">
        <f>$E341/$D341</f>
        <v>0.41599988858136044</v>
      </c>
      <c r="N341" s="6">
        <f>$F341/$E341</f>
        <v>0.73730013247003923</v>
      </c>
      <c r="O341" s="6">
        <f>$G341/$F341</f>
        <v>0.79539979874820266</v>
      </c>
      <c r="P341" t="str">
        <f>TEXT($B341,"DDD")</f>
        <v>Thu</v>
      </c>
    </row>
    <row r="342" spans="2:16" x14ac:dyDescent="0.3">
      <c r="B342" s="12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6">
        <f>$G342/$C342</f>
        <v>6.3442296573311643E-2</v>
      </c>
      <c r="I342" s="6">
        <f>G342/G336-1</f>
        <v>-0.22671534662774584</v>
      </c>
      <c r="J342" s="6">
        <f>C342/C335-1</f>
        <v>-2.9999990790768982E-2</v>
      </c>
      <c r="K342" s="6">
        <f>H342/H335-1</f>
        <v>9.7796811497079528E-3</v>
      </c>
      <c r="L342" s="6">
        <f>$D342/$C342</f>
        <v>0.24249998338540821</v>
      </c>
      <c r="M342" s="6">
        <f>$E342/$D342</f>
        <v>0.41599984809515039</v>
      </c>
      <c r="N342" s="6">
        <f>$F342/$E342</f>
        <v>0.74460018474259559</v>
      </c>
      <c r="O342" s="6">
        <f>$G342/$F342</f>
        <v>0.8445995990808689</v>
      </c>
      <c r="P342" t="str">
        <f>TEXT($B342,"DDD")</f>
        <v>Fri</v>
      </c>
    </row>
    <row r="343" spans="2:16" x14ac:dyDescent="0.3">
      <c r="B343" s="12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6">
        <f>$G343/$C343</f>
        <v>3.7862968354100197E-2</v>
      </c>
      <c r="I343" s="6">
        <f>G343/G337-1</f>
        <v>2.9927211241551621E-3</v>
      </c>
      <c r="J343" s="6">
        <f>C343/C336-1</f>
        <v>-6.6666676567466721E-2</v>
      </c>
      <c r="K343" s="6">
        <f>H343/H336-1</f>
        <v>3.2602745358070839E-2</v>
      </c>
      <c r="L343" s="6">
        <f>$D343/$C343</f>
        <v>0.20789998989587982</v>
      </c>
      <c r="M343" s="6">
        <f>$E343/$D343</f>
        <v>0.34339996372155607</v>
      </c>
      <c r="N343" s="6">
        <f>$F343/$E343</f>
        <v>0.68679989976791878</v>
      </c>
      <c r="O343" s="6">
        <f>$G343/$F343</f>
        <v>0.77219986648369987</v>
      </c>
      <c r="P343" t="str">
        <f>TEXT($B343,"DDD")</f>
        <v>Sat</v>
      </c>
    </row>
    <row r="344" spans="2:16" x14ac:dyDescent="0.3">
      <c r="B344" s="12">
        <v>43828</v>
      </c>
      <c r="C344" s="4">
        <v>43543058</v>
      </c>
      <c r="D344" s="4">
        <v>8778280</v>
      </c>
      <c r="E344" s="4">
        <v>3133846</v>
      </c>
      <c r="F344" s="4">
        <v>2109705</v>
      </c>
      <c r="G344" s="4">
        <v>1596202</v>
      </c>
      <c r="H344" s="6">
        <f>$G344/$C344</f>
        <v>3.6658013316382146E-2</v>
      </c>
      <c r="I344" s="6">
        <f>G344/G338-1</f>
        <v>0.21771815070635503</v>
      </c>
      <c r="J344" s="6">
        <f>C344/C337-1</f>
        <v>0</v>
      </c>
      <c r="K344" s="6">
        <f>H344/H337-1</f>
        <v>-3.8835524382548003E-2</v>
      </c>
      <c r="L344" s="6">
        <f>$D344/$C344</f>
        <v>0.2015999886824669</v>
      </c>
      <c r="M344" s="6">
        <f>$E344/$D344</f>
        <v>0.35700000455670133</v>
      </c>
      <c r="N344" s="6">
        <f>$F344/$E344</f>
        <v>0.67319995941089639</v>
      </c>
      <c r="O344" s="6">
        <f>$G344/$F344</f>
        <v>0.75659961937806475</v>
      </c>
      <c r="P344" t="str">
        <f>TEXT($B344,"DDD")</f>
        <v>Sun</v>
      </c>
    </row>
    <row r="345" spans="2:16" x14ac:dyDescent="0.3">
      <c r="B345" s="12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6">
        <f>$G345/$C345</f>
        <v>5.5144874040302959E-2</v>
      </c>
      <c r="I345" s="6">
        <f>G345/G339-1</f>
        <v>-2.9137474627479953E-2</v>
      </c>
      <c r="J345" s="6">
        <f>C345/C338-1</f>
        <v>5.0505049565428894E-2</v>
      </c>
      <c r="K345" s="6">
        <f>H345/H338-1</f>
        <v>-9.5505540022857272E-2</v>
      </c>
      <c r="L345" s="6">
        <f>$D345/$C345</f>
        <v>0.24499998538920112</v>
      </c>
      <c r="M345" s="6">
        <f>$E345/$D345</f>
        <v>0.40799985109092163</v>
      </c>
      <c r="N345" s="6">
        <f>$F345/$E345</f>
        <v>0.70080023953591686</v>
      </c>
      <c r="O345" s="6">
        <f>$G345/$F345</f>
        <v>0.78719956313882733</v>
      </c>
      <c r="P345" t="str">
        <f>TEXT($B345,"DDD")</f>
        <v>Mon</v>
      </c>
    </row>
    <row r="346" spans="2:16" x14ac:dyDescent="0.3">
      <c r="B346" s="12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6">
        <f>$G346/$C346</f>
        <v>5.7477786102777713E-2</v>
      </c>
      <c r="I346" s="6">
        <f>G346/G340-1</f>
        <v>-7.5028704617139508E-2</v>
      </c>
      <c r="J346" s="6">
        <f>C346/C339-1</f>
        <v>3.1250038971355698E-2</v>
      </c>
      <c r="K346" s="6">
        <f>H346/H339-1</f>
        <v>-6.5906180667517744E-2</v>
      </c>
      <c r="L346" s="6">
        <f>$D346/$C346</f>
        <v>0.24249997686064484</v>
      </c>
      <c r="M346" s="6">
        <f>$E346/$D346</f>
        <v>0.40399996931215104</v>
      </c>
      <c r="N346" s="6">
        <f>$F346/$E346</f>
        <v>0.72269984727286884</v>
      </c>
      <c r="O346" s="6">
        <f>$G346/$F346</f>
        <v>0.81179997819052285</v>
      </c>
      <c r="P346" t="str">
        <f>TEXT($B346,"DDD")</f>
        <v>Tue</v>
      </c>
    </row>
    <row r="347" spans="2:16" x14ac:dyDescent="0.3">
      <c r="B347" s="12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6">
        <f>$G347/$C347</f>
        <v>5.5178921629180228E-2</v>
      </c>
      <c r="I347" s="6">
        <f>G347/G341-1</f>
        <v>-0.12163903184382974</v>
      </c>
      <c r="J347" s="6">
        <f>C347/C340-1</f>
        <v>9.7087647738864913E-3</v>
      </c>
      <c r="K347" s="6">
        <f>H347/H340-1</f>
        <v>-7.6145772394388356E-2</v>
      </c>
      <c r="L347" s="6">
        <f>$D347/$C347</f>
        <v>0.24249998915258872</v>
      </c>
      <c r="M347" s="6">
        <f>$E347/$D347</f>
        <v>0.40399988095918415</v>
      </c>
      <c r="N347" s="6">
        <f>$F347/$E347</f>
        <v>0.70809981954605872</v>
      </c>
      <c r="O347" s="6">
        <f>$G347/$F347</f>
        <v>0.79540032549382522</v>
      </c>
      <c r="P347" t="str">
        <f>TEXT($B347,"DDD")</f>
        <v>Wed</v>
      </c>
    </row>
    <row r="348" spans="2:16" x14ac:dyDescent="0.3">
      <c r="B348" s="12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6">
        <f>$G348/$C348</f>
        <v>6.2888882009826244E-2</v>
      </c>
      <c r="I348" s="6">
        <f>G348/G342-1</f>
        <v>3.2154251816734369E-2</v>
      </c>
      <c r="J348" s="6">
        <f>C348/C341-1</f>
        <v>-2.8846188755405233E-2</v>
      </c>
      <c r="K348" s="6">
        <f>H348/H341-1</f>
        <v>1.0913163478365462E-3</v>
      </c>
      <c r="L348" s="6">
        <f>$D348/$C348</f>
        <v>0.25749999555495034</v>
      </c>
      <c r="M348" s="6">
        <f>$E348/$D348</f>
        <v>0.39999985836037616</v>
      </c>
      <c r="N348" s="6">
        <f>$F348/$E348</f>
        <v>0.74460020874146948</v>
      </c>
      <c r="O348" s="6">
        <f>$G348/$F348</f>
        <v>0.81999963144400834</v>
      </c>
      <c r="P348" t="str">
        <f>TEXT($B348,"DDD")</f>
        <v>Thu</v>
      </c>
    </row>
    <row r="349" spans="2:16" x14ac:dyDescent="0.3">
      <c r="B349" s="12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6">
        <f>$G349/$C349</f>
        <v>5.7373640470833771E-2</v>
      </c>
      <c r="I349" s="6">
        <f>G349/G343-1</f>
        <v>-0.21454661378691764</v>
      </c>
      <c r="J349" s="6">
        <f>C349/C342-1</f>
        <v>8.2474216527056665E-2</v>
      </c>
      <c r="K349" s="6">
        <f>H349/H342-1</f>
        <v>-9.5656311802413296E-2</v>
      </c>
      <c r="L349" s="6">
        <f>$D349/$C349</f>
        <v>0.25999996404014575</v>
      </c>
      <c r="M349" s="6">
        <f>$E349/$D349</f>
        <v>0.38400002158940894</v>
      </c>
      <c r="N349" s="6">
        <f>$F349/$E349</f>
        <v>0.72999975402693051</v>
      </c>
      <c r="O349" s="6">
        <f>$G349/$F349</f>
        <v>0.78720012996624489</v>
      </c>
      <c r="P349" t="str">
        <f>TEXT($B349,"DDD")</f>
        <v>Fri</v>
      </c>
    </row>
    <row r="350" spans="2:16" x14ac:dyDescent="0.3">
      <c r="B350" s="12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6">
        <f>$G350/$C350</f>
        <v>3.8955484510034333E-2</v>
      </c>
      <c r="I350" s="6">
        <f>G350/G344-1</f>
        <v>0.11745004704918305</v>
      </c>
      <c r="J350" s="6">
        <f>C350/C343-1</f>
        <v>4.081632653061229E-2</v>
      </c>
      <c r="K350" s="6">
        <f>H350/H343-1</f>
        <v>2.8854477169268922E-2</v>
      </c>
      <c r="L350" s="6">
        <f>$D350/$C350</f>
        <v>0.20159999842751997</v>
      </c>
      <c r="M350" s="6">
        <f>$E350/$D350</f>
        <v>0.35019996708833251</v>
      </c>
      <c r="N350" s="6">
        <f>$F350/$E350</f>
        <v>0.68680000556824738</v>
      </c>
      <c r="O350" s="6">
        <f>$G350/$F350</f>
        <v>0.80339975497261462</v>
      </c>
      <c r="P350" t="str">
        <f>TEXT($B350,"DDD")</f>
        <v>Sat</v>
      </c>
    </row>
    <row r="351" spans="2:16" x14ac:dyDescent="0.3">
      <c r="B351" s="12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6">
        <f>$G351/$C351</f>
        <v>3.2154820978062923E-2</v>
      </c>
      <c r="I351" s="6">
        <f>G351/G345-1</f>
        <v>0.11254961846770462</v>
      </c>
      <c r="J351" s="6">
        <f>C351/C344-1</f>
        <v>-1.0309289715021874E-2</v>
      </c>
      <c r="K351" s="6">
        <f>H351/H344-1</f>
        <v>-0.12284332758171557</v>
      </c>
      <c r="L351" s="6">
        <f>$D351/$C351</f>
        <v>0.20159998477751973</v>
      </c>
      <c r="M351" s="6">
        <f>$E351/$D351</f>
        <v>0.3229999325489521</v>
      </c>
      <c r="N351" s="6">
        <f>$F351/$E351</f>
        <v>0.64600005773028057</v>
      </c>
      <c r="O351" s="6">
        <f>$G351/$F351</f>
        <v>0.76439988415550741</v>
      </c>
      <c r="P351" t="str">
        <f>TEXT($B351,"DDD")</f>
        <v>Sun</v>
      </c>
    </row>
    <row r="352" spans="2:16" x14ac:dyDescent="0.3">
      <c r="B352" s="12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6">
        <f>$G352/$C352</f>
        <v>6.2253415203397382E-2</v>
      </c>
      <c r="I352" s="6">
        <f>G352/G346-1</f>
        <v>7.2146219964362546E-2</v>
      </c>
      <c r="J352" s="6">
        <f>C352/C345-1</f>
        <v>-5.7692333235662363E-2</v>
      </c>
      <c r="K352" s="6">
        <f>H352/H345-1</f>
        <v>0.12890665337088447</v>
      </c>
      <c r="L352" s="6">
        <f>$D352/$C352</f>
        <v>0.25499998989803735</v>
      </c>
      <c r="M352" s="6">
        <f>$E352/$D352</f>
        <v>0.40799990713380085</v>
      </c>
      <c r="N352" s="6">
        <f>$F352/$E352</f>
        <v>0.71539984518683708</v>
      </c>
      <c r="O352" s="6">
        <f>$G352/$F352</f>
        <v>0.83640016993908828</v>
      </c>
      <c r="P352" t="str">
        <f>TEXT($B352,"DDD")</f>
        <v>Mon</v>
      </c>
    </row>
    <row r="353" spans="2:16" x14ac:dyDescent="0.3">
      <c r="B353" s="12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6">
        <f>$G353/$C353</f>
        <v>5.2424970876994104E-2</v>
      </c>
      <c r="I353" s="6">
        <f>G353/G347-1</f>
        <v>-0.11385787865098573</v>
      </c>
      <c r="J353" s="6">
        <f>C353/C346-1</f>
        <v>-2.0202029128424948E-2</v>
      </c>
      <c r="K353" s="6">
        <f>H353/H346-1</f>
        <v>-8.7909009173535724E-2</v>
      </c>
      <c r="L353" s="6">
        <f>$D353/$C353</f>
        <v>0.24249998338540821</v>
      </c>
      <c r="M353" s="6">
        <f>$E353/$D353</f>
        <v>0.39599989116095824</v>
      </c>
      <c r="N353" s="6">
        <f>$F353/$E353</f>
        <v>0.69350008650732842</v>
      </c>
      <c r="O353" s="6">
        <f>$G353/$F353</f>
        <v>0.7871996612769403</v>
      </c>
      <c r="P353" t="str">
        <f>TEXT($B353,"DDD")</f>
        <v>Tue</v>
      </c>
    </row>
    <row r="354" spans="2:16" x14ac:dyDescent="0.3">
      <c r="B354" s="12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6">
        <f>$G354/$C354</f>
        <v>5.7403640596793933E-2</v>
      </c>
      <c r="I354" s="6">
        <f>G354/G348-1</f>
        <v>-6.9146325638648198E-2</v>
      </c>
      <c r="J354" s="6">
        <f>C354/C347-1</f>
        <v>-9.6154110101844825E-3</v>
      </c>
      <c r="K354" s="6">
        <f>H354/H347-1</f>
        <v>4.0318275564798389E-2</v>
      </c>
      <c r="L354" s="6">
        <f>$D354/$C354</f>
        <v>0.24249997541224722</v>
      </c>
      <c r="M354" s="6">
        <f>$E354/$D354</f>
        <v>0.3880000324456977</v>
      </c>
      <c r="N354" s="6">
        <f>$F354/$E354</f>
        <v>0.75919970960038696</v>
      </c>
      <c r="O354" s="6">
        <f>$G354/$F354</f>
        <v>0.8036000267855411</v>
      </c>
      <c r="P354" t="str">
        <f>TEXT($B354,"DDD")</f>
        <v>Wed</v>
      </c>
    </row>
    <row r="355" spans="2:16" x14ac:dyDescent="0.3">
      <c r="B355" s="12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6">
        <f>$G355/$C355</f>
        <v>5.7495364528890876E-2</v>
      </c>
      <c r="I355" s="6">
        <f>G355/G349-1</f>
        <v>-7.4230510822034357E-2</v>
      </c>
      <c r="J355" s="6">
        <f>C355/C348-1</f>
        <v>-3.9603933764109533E-2</v>
      </c>
      <c r="K355" s="6">
        <f>H355/H348-1</f>
        <v>-8.5762654837664987E-2</v>
      </c>
      <c r="L355" s="6">
        <f>$D355/$C355</f>
        <v>0.247499978638382</v>
      </c>
      <c r="M355" s="6">
        <f>$E355/$D355</f>
        <v>0.39600003068784895</v>
      </c>
      <c r="N355" s="6">
        <f>$F355/$E355</f>
        <v>0.7299997432992632</v>
      </c>
      <c r="O355" s="6">
        <f>$G355/$F355</f>
        <v>0.80359965021277835</v>
      </c>
      <c r="P355" t="str">
        <f>TEXT($B355,"DDD")</f>
        <v>Thu</v>
      </c>
    </row>
    <row r="356" spans="2:16" x14ac:dyDescent="0.3">
      <c r="B356" s="12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6">
        <f>$G356/$C356</f>
        <v>5.5590303348002343E-2</v>
      </c>
      <c r="I356" s="6">
        <f>G356/G350-1</f>
        <v>-0.30961732960470401</v>
      </c>
      <c r="J356" s="6">
        <f>C356/C349-1</f>
        <v>-2.8571419800732412E-2</v>
      </c>
      <c r="K356" s="6">
        <f>H356/H349-1</f>
        <v>-3.1082865026457518E-2</v>
      </c>
      <c r="L356" s="6">
        <f>$D356/$C356</f>
        <v>0.23749997009257129</v>
      </c>
      <c r="M356" s="6">
        <f>$E356/$D356</f>
        <v>0.39200003801540573</v>
      </c>
      <c r="N356" s="6">
        <f>$F356/$E356</f>
        <v>0.69349985113866797</v>
      </c>
      <c r="O356" s="6">
        <f>$G356/$F356</f>
        <v>0.8609997063388849</v>
      </c>
      <c r="P356" t="str">
        <f>TEXT($B356,"DDD")</f>
        <v>Fri</v>
      </c>
    </row>
    <row r="357" spans="2:16" x14ac:dyDescent="0.3">
      <c r="B357" s="12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6">
        <f>$G357/$C357</f>
        <v>3.2493286734881402E-2</v>
      </c>
      <c r="I357" s="6">
        <f>G357/G351-1</f>
        <v>8.4210336404016761E-2</v>
      </c>
      <c r="J357" s="6">
        <f>C357/C350-1</f>
        <v>9.8039324886276535E-3</v>
      </c>
      <c r="K357" s="6">
        <f>H357/H350-1</f>
        <v>-0.16588672574431385</v>
      </c>
      <c r="L357" s="6">
        <f>$D357/$C357</f>
        <v>0.20159998034450877</v>
      </c>
      <c r="M357" s="6">
        <f>$E357/$D357</f>
        <v>0.32639997614058003</v>
      </c>
      <c r="N357" s="6">
        <f>$F357/$E357</f>
        <v>0.64600006376416985</v>
      </c>
      <c r="O357" s="6">
        <f>$G357/$F357</f>
        <v>0.7643996479141969</v>
      </c>
      <c r="P357" t="str">
        <f>TEXT($B357,"DDD")</f>
        <v>Sat</v>
      </c>
    </row>
    <row r="358" spans="2:16" x14ac:dyDescent="0.3">
      <c r="B358" s="12">
        <v>43646</v>
      </c>
      <c r="C358" s="4">
        <v>43991955</v>
      </c>
      <c r="D358" s="4">
        <v>8776395</v>
      </c>
      <c r="E358" s="4">
        <v>3133173</v>
      </c>
      <c r="F358" s="4">
        <v>2066640</v>
      </c>
      <c r="G358" s="4">
        <v>1692578</v>
      </c>
      <c r="H358" s="6">
        <f>$G358/$C358</f>
        <v>3.8474716570336555E-2</v>
      </c>
      <c r="I358" s="6">
        <f>G358/G352-1</f>
        <v>0.27747617060106156</v>
      </c>
      <c r="J358" s="6">
        <f>C358/C351-1</f>
        <v>2.0833333333333259E-2</v>
      </c>
      <c r="K358" s="6">
        <f>H358/H351-1</f>
        <v>0.1965458180154469</v>
      </c>
      <c r="L358" s="6">
        <f>$D358/$C358</f>
        <v>0.19949999948854286</v>
      </c>
      <c r="M358" s="6">
        <f>$E358/$D358</f>
        <v>0.35699999829086998</v>
      </c>
      <c r="N358" s="6">
        <f>$F358/$E358</f>
        <v>0.65959970930427403</v>
      </c>
      <c r="O358" s="6">
        <f>$G358/$F358</f>
        <v>0.81899992257964616</v>
      </c>
      <c r="P358" t="str">
        <f>TEXT($B358,"DDD")</f>
        <v>Sun</v>
      </c>
    </row>
    <row r="359" spans="2:16" x14ac:dyDescent="0.3">
      <c r="B359" s="12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6">
        <f>$G359/$C359</f>
        <v>5.5655149097213988E-2</v>
      </c>
      <c r="I359" s="6">
        <f>G359/G353-1</f>
        <v>8.3504244482173196E-2</v>
      </c>
      <c r="J359" s="6">
        <f>C359/C352-1</f>
        <v>1.0204109920066262E-2</v>
      </c>
      <c r="K359" s="6">
        <f>H359/H352-1</f>
        <v>-0.10599042774802347</v>
      </c>
      <c r="L359" s="6">
        <f>$D359/$C359</f>
        <v>0.23749996918628585</v>
      </c>
      <c r="M359" s="6">
        <f>$E359/$D359</f>
        <v>0.38000003525064874</v>
      </c>
      <c r="N359" s="6">
        <f>$F359/$E359</f>
        <v>0.73729971809790817</v>
      </c>
      <c r="O359" s="6">
        <f>$G359/$F359</f>
        <v>0.83640012330068381</v>
      </c>
      <c r="P359" t="str">
        <f>TEXT($B359,"DDD")</f>
        <v>Mon</v>
      </c>
    </row>
    <row r="360" spans="2:16" x14ac:dyDescent="0.3">
      <c r="B360" s="12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6">
        <f>$G360/$C360</f>
        <v>6.1655519973154153E-2</v>
      </c>
      <c r="I360" s="6">
        <f>G360/G354-1</f>
        <v>2.1930541861946651E-2</v>
      </c>
      <c r="J360" s="6">
        <f>C360/C353-1</f>
        <v>1.0309259264533743E-2</v>
      </c>
      <c r="K360" s="6">
        <f>H360/H353-1</f>
        <v>0.17607161132846216</v>
      </c>
      <c r="L360" s="6">
        <f>$D360/$C360</f>
        <v>0.24999998825353181</v>
      </c>
      <c r="M360" s="6">
        <f>$E360/$D360</f>
        <v>0.39599996090775208</v>
      </c>
      <c r="N360" s="6">
        <f>$F360/$E360</f>
        <v>0.74459994608488977</v>
      </c>
      <c r="O360" s="6">
        <f>$G360/$F360</f>
        <v>0.83639963184021249</v>
      </c>
      <c r="P360" t="str">
        <f>TEXT($B360,"DDD")</f>
        <v>Tue</v>
      </c>
    </row>
    <row r="361" spans="2:16" x14ac:dyDescent="0.3">
      <c r="B361" s="12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6">
        <f>$G361/$C361</f>
        <v>6.1002236728322792E-2</v>
      </c>
      <c r="I361" s="6">
        <f>G361/G355-1</f>
        <v>3.9117824084967889E-2</v>
      </c>
      <c r="J361" s="6">
        <f>C361/C354-1</f>
        <v>-7.7669894666066996E-2</v>
      </c>
      <c r="K361" s="6">
        <f>H361/H354-1</f>
        <v>6.2689336322857558E-2</v>
      </c>
      <c r="L361" s="6">
        <f>$D361/$C361</f>
        <v>0.25499997019117343</v>
      </c>
      <c r="M361" s="6">
        <f>$E361/$D361</f>
        <v>0.41199994297689141</v>
      </c>
      <c r="N361" s="6">
        <f>$F361/$E361</f>
        <v>0.73000015685970565</v>
      </c>
      <c r="O361" s="6">
        <f>$G361/$F361</f>
        <v>0.79539987840531479</v>
      </c>
      <c r="P361" t="str">
        <f>TEXT($B361,"DDD")</f>
        <v>Wed</v>
      </c>
    </row>
    <row r="362" spans="2:16" x14ac:dyDescent="0.3">
      <c r="B362" s="12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6">
        <f>$G362/$C362</f>
        <v>6.2770506012828076E-2</v>
      </c>
      <c r="I362" s="6">
        <f>G362/G356-1</f>
        <v>5.167128329187709E-2</v>
      </c>
      <c r="J362" s="6">
        <f>C362/C355-1</f>
        <v>-2.0618565999329763E-2</v>
      </c>
      <c r="K362" s="6">
        <f>H362/H355-1</f>
        <v>9.1748987542926042E-2</v>
      </c>
      <c r="L362" s="6">
        <f>$D362/$C362</f>
        <v>0.25250000327170047</v>
      </c>
      <c r="M362" s="6">
        <f>$E362/$D362</f>
        <v>0.41199996851873144</v>
      </c>
      <c r="N362" s="6">
        <f>$F362/$E362</f>
        <v>0.76649961887758045</v>
      </c>
      <c r="O362" s="6">
        <f>$G362/$F362</f>
        <v>0.78720005446371477</v>
      </c>
      <c r="P362" t="str">
        <f>TEXT($B362,"DDD")</f>
        <v>Thu</v>
      </c>
    </row>
    <row r="363" spans="2:16" x14ac:dyDescent="0.3">
      <c r="B363" s="12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6">
        <f>$G363/$C363</f>
        <v>5.8538432445819771E-2</v>
      </c>
      <c r="I363" s="6">
        <f>G363/G357-1</f>
        <v>-0.12842075275530596</v>
      </c>
      <c r="J363" s="6">
        <f>C363/C356-1</f>
        <v>9.80390342279569E-3</v>
      </c>
      <c r="K363" s="6">
        <f>H363/H356-1</f>
        <v>5.3033153630440921E-2</v>
      </c>
      <c r="L363" s="6">
        <f>$D363/$C363</f>
        <v>0.25249999329424921</v>
      </c>
      <c r="M363" s="6">
        <f>$E363/$D363</f>
        <v>0.41600000141639626</v>
      </c>
      <c r="N363" s="6">
        <f>$F363/$E363</f>
        <v>0.69350002659998933</v>
      </c>
      <c r="O363" s="6">
        <f>$G363/$F363</f>
        <v>0.80359995458632127</v>
      </c>
      <c r="P363" t="str">
        <f>TEXT($B363,"DDD")</f>
        <v>Fri</v>
      </c>
    </row>
    <row r="364" spans="2:16" x14ac:dyDescent="0.3">
      <c r="B364" s="12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6">
        <f>$G364/$C364</f>
        <v>3.9002773086661079E-2</v>
      </c>
      <c r="I364" s="6">
        <f>G364/G358-1</f>
        <v>4.4757169241240291E-2</v>
      </c>
      <c r="J364" s="6">
        <f>C364/C357-1</f>
        <v>-1.9417475518175187E-2</v>
      </c>
      <c r="K364" s="6">
        <f>H364/H357-1</f>
        <v>0.2003332689885069</v>
      </c>
      <c r="L364" s="6">
        <f>$D364/$C364</f>
        <v>0.20999999823550097</v>
      </c>
      <c r="M364" s="6">
        <f>$E364/$D364</f>
        <v>0.34339997538103728</v>
      </c>
      <c r="N364" s="6">
        <f>$F364/$E364</f>
        <v>0.6731997757490249</v>
      </c>
      <c r="O364" s="6">
        <f>$G364/$F364</f>
        <v>0.80340026923379226</v>
      </c>
      <c r="P364" t="str">
        <f>TEXT($B364,"DDD")</f>
        <v>Sat</v>
      </c>
    </row>
    <row r="365" spans="2:16" x14ac:dyDescent="0.3">
      <c r="B365" s="12">
        <v>43604</v>
      </c>
      <c r="C365" s="4">
        <v>47134238</v>
      </c>
      <c r="D365" s="4">
        <v>9403280</v>
      </c>
      <c r="E365" s="4">
        <v>3069230</v>
      </c>
      <c r="F365" s="4">
        <v>2066206</v>
      </c>
      <c r="G365" s="4">
        <v>1547175</v>
      </c>
      <c r="H365" s="6">
        <f>$G365/$C365</f>
        <v>3.2824865016381509E-2</v>
      </c>
      <c r="I365" s="6">
        <f>G365/G359-1</f>
        <v>0.29298133453674802</v>
      </c>
      <c r="J365" s="6">
        <f>C365/C358-1</f>
        <v>7.1428582794285989E-2</v>
      </c>
      <c r="K365" s="6">
        <f>H365/H358-1</f>
        <v>-0.14684582649560052</v>
      </c>
      <c r="L365" s="6">
        <f>$D365/$C365</f>
        <v>0.19949998979510394</v>
      </c>
      <c r="M365" s="6">
        <f>$E365/$D365</f>
        <v>0.32639993704324449</v>
      </c>
      <c r="N365" s="6">
        <f>$F365/$E365</f>
        <v>0.67320011859652096</v>
      </c>
      <c r="O365" s="6">
        <f>$G365/$F365</f>
        <v>0.74879997444591684</v>
      </c>
      <c r="P365" t="str">
        <f>TEXT($B365,"DDD")</f>
        <v>Sun</v>
      </c>
    </row>
    <row r="366" spans="2:16" x14ac:dyDescent="0.3">
      <c r="B366" s="12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6">
        <f>$G366/$C366</f>
        <v>5.2932672802753128E-2</v>
      </c>
      <c r="I366" s="6">
        <f>G366/G360-1</f>
        <v>-0.10643538325303648</v>
      </c>
      <c r="J366" s="6">
        <f>C366/C359-1</f>
        <v>3.0303020437004058E-2</v>
      </c>
      <c r="K366" s="6">
        <f>H366/H359-1</f>
        <v>-4.8916880802986507E-2</v>
      </c>
      <c r="L366" s="6">
        <f>$D366/$C366</f>
        <v>0.23999996027390599</v>
      </c>
      <c r="M366" s="6">
        <f>$E366/$D366</f>
        <v>0.38399997441879885</v>
      </c>
      <c r="N366" s="6">
        <f>$F366/$E366</f>
        <v>0.69349972740618537</v>
      </c>
      <c r="O366" s="6">
        <f>$G366/$F366</f>
        <v>0.82819988147867707</v>
      </c>
      <c r="P366" t="str">
        <f>TEXT($B366,"DDD")</f>
        <v>Mon</v>
      </c>
    </row>
    <row r="367" spans="2:16" x14ac:dyDescent="0.3">
      <c r="B367" s="12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6">
        <f>$G367/$C367</f>
        <v>5.854700307228157E-2</v>
      </c>
      <c r="I367" s="6">
        <f>G367/G361-1</f>
        <v>2.0367624741173707E-2</v>
      </c>
      <c r="J367" s="6">
        <f>C367/C360-1</f>
        <v>3.061223578845329E-2</v>
      </c>
      <c r="K367" s="6">
        <f>H367/H360-1</f>
        <v>-5.0417495501231424E-2</v>
      </c>
      <c r="L367" s="6">
        <f>$D367/$C367</f>
        <v>0.24249998164992312</v>
      </c>
      <c r="M367" s="6">
        <f>$E367/$D367</f>
        <v>0.39599997668786879</v>
      </c>
      <c r="N367" s="6">
        <f>$F367/$E367</f>
        <v>0.70809985515372176</v>
      </c>
      <c r="O367" s="6">
        <f>$G367/$F367</f>
        <v>0.86100028092128778</v>
      </c>
      <c r="P367" t="str">
        <f>TEXT($B367,"DDD")</f>
        <v>Tue</v>
      </c>
    </row>
    <row r="368" spans="2:16" x14ac:dyDescent="0.3">
      <c r="B368" s="12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6">
        <f>$G368/$C368</f>
        <v>5.914702260958294E-2</v>
      </c>
      <c r="I368" s="6">
        <f>G368/G362-1</f>
        <v>-8.1325170958914672E-3</v>
      </c>
      <c r="J368" s="6">
        <f>C368/C361-1</f>
        <v>5.2631578947368363E-2</v>
      </c>
      <c r="K368" s="6">
        <f>H368/H361-1</f>
        <v>-3.0412231062971751E-2</v>
      </c>
      <c r="L368" s="6">
        <f>$D368/$C368</f>
        <v>0.24749997006999935</v>
      </c>
      <c r="M368" s="6">
        <f>$E368/$D368</f>
        <v>0.37999989209384638</v>
      </c>
      <c r="N368" s="6">
        <f>$F368/$E368</f>
        <v>0.74460016205511348</v>
      </c>
      <c r="O368" s="6">
        <f>$G368/$F368</f>
        <v>0.84460011690776982</v>
      </c>
      <c r="P368" t="str">
        <f>TEXT($B368,"DDD")</f>
        <v>Wed</v>
      </c>
    </row>
  </sheetData>
  <conditionalFormatting sqref="I3:I368">
    <cfRule type="cellIs" dxfId="1" priority="1" operator="lessThan">
      <formula>-0.2</formula>
    </cfRule>
    <cfRule type="cellIs" dxfId="0" priority="2" operator="greaterThan">
      <formula>0.2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H368"/>
  <sheetViews>
    <sheetView workbookViewId="0">
      <selection activeCell="I6" sqref="I6"/>
    </sheetView>
  </sheetViews>
  <sheetFormatPr defaultColWidth="11.19921875" defaultRowHeight="15.6" x14ac:dyDescent="0.3"/>
  <sheetData>
    <row r="2" spans="2:7" x14ac:dyDescent="0.3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  <c r="G2" s="7" t="s">
        <v>50</v>
      </c>
    </row>
    <row r="3" spans="2:7" x14ac:dyDescent="0.3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  <c r="G3" t="str">
        <f>TEXT(B3,"DDD")</f>
        <v>Tue</v>
      </c>
    </row>
    <row r="4" spans="2:7" x14ac:dyDescent="0.3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  <c r="G4" t="str">
        <f t="shared" ref="G4:G67" si="0">TEXT(B4,"DDD")</f>
        <v>Wed</v>
      </c>
    </row>
    <row r="5" spans="2:7" x14ac:dyDescent="0.3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  <c r="G5" t="str">
        <f t="shared" si="0"/>
        <v>Thu</v>
      </c>
    </row>
    <row r="6" spans="2:7" x14ac:dyDescent="0.3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  <c r="G6" t="str">
        <f t="shared" si="0"/>
        <v>Fri</v>
      </c>
    </row>
    <row r="7" spans="2:7" x14ac:dyDescent="0.3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  <c r="G7" t="str">
        <f t="shared" si="0"/>
        <v>Sat</v>
      </c>
    </row>
    <row r="8" spans="2:7" x14ac:dyDescent="0.3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  <c r="G8" t="str">
        <f t="shared" si="0"/>
        <v>Sun</v>
      </c>
    </row>
    <row r="9" spans="2:7" x14ac:dyDescent="0.3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  <c r="G9" t="str">
        <f t="shared" si="0"/>
        <v>Mon</v>
      </c>
    </row>
    <row r="10" spans="2:7" x14ac:dyDescent="0.3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  <c r="G10" t="str">
        <f t="shared" si="0"/>
        <v>Tue</v>
      </c>
    </row>
    <row r="11" spans="2:7" x14ac:dyDescent="0.3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  <c r="G11" t="str">
        <f t="shared" si="0"/>
        <v>Wed</v>
      </c>
    </row>
    <row r="12" spans="2:7" x14ac:dyDescent="0.3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  <c r="G12" t="str">
        <f t="shared" si="0"/>
        <v>Thu</v>
      </c>
    </row>
    <row r="13" spans="2:7" x14ac:dyDescent="0.3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  <c r="G13" t="str">
        <f t="shared" si="0"/>
        <v>Fri</v>
      </c>
    </row>
    <row r="14" spans="2:7" x14ac:dyDescent="0.3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  <c r="G14" t="str">
        <f t="shared" si="0"/>
        <v>Sat</v>
      </c>
    </row>
    <row r="15" spans="2:7" x14ac:dyDescent="0.3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  <c r="G15" t="str">
        <f t="shared" si="0"/>
        <v>Sun</v>
      </c>
    </row>
    <row r="16" spans="2:7" x14ac:dyDescent="0.3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  <c r="G16" t="str">
        <f t="shared" si="0"/>
        <v>Mon</v>
      </c>
    </row>
    <row r="17" spans="2:8" x14ac:dyDescent="0.3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  <c r="G17" t="str">
        <f t="shared" si="0"/>
        <v>Tue</v>
      </c>
    </row>
    <row r="18" spans="2:8" x14ac:dyDescent="0.3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  <c r="G18" t="str">
        <f t="shared" si="0"/>
        <v>Wed</v>
      </c>
    </row>
    <row r="19" spans="2:8" x14ac:dyDescent="0.3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  <c r="G19" t="str">
        <f t="shared" si="0"/>
        <v>Thu</v>
      </c>
      <c r="H19" s="23"/>
    </row>
    <row r="20" spans="2:8" x14ac:dyDescent="0.3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  <c r="G20" t="str">
        <f t="shared" si="0"/>
        <v>Fri</v>
      </c>
    </row>
    <row r="21" spans="2:8" x14ac:dyDescent="0.3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  <c r="G21" t="str">
        <f t="shared" si="0"/>
        <v>Sat</v>
      </c>
    </row>
    <row r="22" spans="2:8" x14ac:dyDescent="0.3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  <c r="G22" t="str">
        <f t="shared" si="0"/>
        <v>Sun</v>
      </c>
    </row>
    <row r="23" spans="2:8" x14ac:dyDescent="0.3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  <c r="G23" t="str">
        <f t="shared" si="0"/>
        <v>Mon</v>
      </c>
    </row>
    <row r="24" spans="2:8" x14ac:dyDescent="0.3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  <c r="G24" t="str">
        <f t="shared" si="0"/>
        <v>Tue</v>
      </c>
    </row>
    <row r="25" spans="2:8" x14ac:dyDescent="0.3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  <c r="G25" t="str">
        <f t="shared" si="0"/>
        <v>Wed</v>
      </c>
    </row>
    <row r="26" spans="2:8" x14ac:dyDescent="0.3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  <c r="G26" t="str">
        <f t="shared" si="0"/>
        <v>Thu</v>
      </c>
    </row>
    <row r="27" spans="2:8" x14ac:dyDescent="0.3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  <c r="G27" t="str">
        <f t="shared" si="0"/>
        <v>Fri</v>
      </c>
    </row>
    <row r="28" spans="2:8" x14ac:dyDescent="0.3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  <c r="G28" t="str">
        <f t="shared" si="0"/>
        <v>Sat</v>
      </c>
    </row>
    <row r="29" spans="2:8" x14ac:dyDescent="0.3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  <c r="G29" t="str">
        <f t="shared" si="0"/>
        <v>Sun</v>
      </c>
    </row>
    <row r="30" spans="2:8" x14ac:dyDescent="0.3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  <c r="G30" t="str">
        <f t="shared" si="0"/>
        <v>Mon</v>
      </c>
    </row>
    <row r="31" spans="2:8" x14ac:dyDescent="0.3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  <c r="G31" t="str">
        <f t="shared" si="0"/>
        <v>Tue</v>
      </c>
    </row>
    <row r="32" spans="2:8" x14ac:dyDescent="0.3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  <c r="G32" t="str">
        <f t="shared" si="0"/>
        <v>Wed</v>
      </c>
    </row>
    <row r="33" spans="2:7" x14ac:dyDescent="0.3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  <c r="G33" t="str">
        <f t="shared" si="0"/>
        <v>Thu</v>
      </c>
    </row>
    <row r="34" spans="2:7" x14ac:dyDescent="0.3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  <c r="G34" t="str">
        <f t="shared" si="0"/>
        <v>Fri</v>
      </c>
    </row>
    <row r="35" spans="2:7" x14ac:dyDescent="0.3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  <c r="G35" t="str">
        <f t="shared" si="0"/>
        <v>Sat</v>
      </c>
    </row>
    <row r="36" spans="2:7" x14ac:dyDescent="0.3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  <c r="G36" t="str">
        <f t="shared" si="0"/>
        <v>Sun</v>
      </c>
    </row>
    <row r="37" spans="2:7" x14ac:dyDescent="0.3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  <c r="G37" t="str">
        <f t="shared" si="0"/>
        <v>Mon</v>
      </c>
    </row>
    <row r="38" spans="2:7" x14ac:dyDescent="0.3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  <c r="G38" t="str">
        <f t="shared" si="0"/>
        <v>Tue</v>
      </c>
    </row>
    <row r="39" spans="2:7" x14ac:dyDescent="0.3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  <c r="G39" t="str">
        <f t="shared" si="0"/>
        <v>Wed</v>
      </c>
    </row>
    <row r="40" spans="2:7" x14ac:dyDescent="0.3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  <c r="G40" t="str">
        <f t="shared" si="0"/>
        <v>Thu</v>
      </c>
    </row>
    <row r="41" spans="2:7" x14ac:dyDescent="0.3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  <c r="G41" t="str">
        <f t="shared" si="0"/>
        <v>Fri</v>
      </c>
    </row>
    <row r="42" spans="2:7" x14ac:dyDescent="0.3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  <c r="G42" t="str">
        <f t="shared" si="0"/>
        <v>Sat</v>
      </c>
    </row>
    <row r="43" spans="2:7" x14ac:dyDescent="0.3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  <c r="G43" t="str">
        <f t="shared" si="0"/>
        <v>Sun</v>
      </c>
    </row>
    <row r="44" spans="2:7" x14ac:dyDescent="0.3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  <c r="G44" t="str">
        <f t="shared" si="0"/>
        <v>Mon</v>
      </c>
    </row>
    <row r="45" spans="2:7" x14ac:dyDescent="0.3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  <c r="G45" t="str">
        <f t="shared" si="0"/>
        <v>Tue</v>
      </c>
    </row>
    <row r="46" spans="2:7" x14ac:dyDescent="0.3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  <c r="G46" t="str">
        <f t="shared" si="0"/>
        <v>Wed</v>
      </c>
    </row>
    <row r="47" spans="2:7" x14ac:dyDescent="0.3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  <c r="G47" t="str">
        <f t="shared" si="0"/>
        <v>Thu</v>
      </c>
    </row>
    <row r="48" spans="2:7" x14ac:dyDescent="0.3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  <c r="G48" t="str">
        <f t="shared" si="0"/>
        <v>Fri</v>
      </c>
    </row>
    <row r="49" spans="2:7" x14ac:dyDescent="0.3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  <c r="G49" t="str">
        <f t="shared" si="0"/>
        <v>Sat</v>
      </c>
    </row>
    <row r="50" spans="2:7" x14ac:dyDescent="0.3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  <c r="G50" t="str">
        <f t="shared" si="0"/>
        <v>Sun</v>
      </c>
    </row>
    <row r="51" spans="2:7" x14ac:dyDescent="0.3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  <c r="G51" t="str">
        <f t="shared" si="0"/>
        <v>Mon</v>
      </c>
    </row>
    <row r="52" spans="2:7" x14ac:dyDescent="0.3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  <c r="G52" t="str">
        <f t="shared" si="0"/>
        <v>Tue</v>
      </c>
    </row>
    <row r="53" spans="2:7" x14ac:dyDescent="0.3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  <c r="G53" t="str">
        <f t="shared" si="0"/>
        <v>Wed</v>
      </c>
    </row>
    <row r="54" spans="2:7" x14ac:dyDescent="0.3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  <c r="G54" t="str">
        <f t="shared" si="0"/>
        <v>Thu</v>
      </c>
    </row>
    <row r="55" spans="2:7" x14ac:dyDescent="0.3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  <c r="G55" t="str">
        <f t="shared" si="0"/>
        <v>Fri</v>
      </c>
    </row>
    <row r="56" spans="2:7" x14ac:dyDescent="0.3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  <c r="G56" t="str">
        <f t="shared" si="0"/>
        <v>Sat</v>
      </c>
    </row>
    <row r="57" spans="2:7" x14ac:dyDescent="0.3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  <c r="G57" t="str">
        <f t="shared" si="0"/>
        <v>Sun</v>
      </c>
    </row>
    <row r="58" spans="2:7" x14ac:dyDescent="0.3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  <c r="G58" t="str">
        <f t="shared" si="0"/>
        <v>Mon</v>
      </c>
    </row>
    <row r="59" spans="2:7" x14ac:dyDescent="0.3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  <c r="G59" t="str">
        <f t="shared" si="0"/>
        <v>Tue</v>
      </c>
    </row>
    <row r="60" spans="2:7" x14ac:dyDescent="0.3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  <c r="G60" t="str">
        <f t="shared" si="0"/>
        <v>Wed</v>
      </c>
    </row>
    <row r="61" spans="2:7" x14ac:dyDescent="0.3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  <c r="G61" t="str">
        <f t="shared" si="0"/>
        <v>Thu</v>
      </c>
    </row>
    <row r="62" spans="2:7" x14ac:dyDescent="0.3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  <c r="G62" t="str">
        <f t="shared" si="0"/>
        <v>Fri</v>
      </c>
    </row>
    <row r="63" spans="2:7" x14ac:dyDescent="0.3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  <c r="G63" t="str">
        <f t="shared" si="0"/>
        <v>Sat</v>
      </c>
    </row>
    <row r="64" spans="2:7" x14ac:dyDescent="0.3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  <c r="G64" t="str">
        <f t="shared" si="0"/>
        <v>Sun</v>
      </c>
    </row>
    <row r="65" spans="2:7" x14ac:dyDescent="0.3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  <c r="G65" t="str">
        <f t="shared" si="0"/>
        <v>Mon</v>
      </c>
    </row>
    <row r="66" spans="2:7" x14ac:dyDescent="0.3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  <c r="G66" t="str">
        <f t="shared" si="0"/>
        <v>Tue</v>
      </c>
    </row>
    <row r="67" spans="2:7" x14ac:dyDescent="0.3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  <c r="G67" t="str">
        <f t="shared" si="0"/>
        <v>Wed</v>
      </c>
    </row>
    <row r="68" spans="2:7" x14ac:dyDescent="0.3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  <c r="G68" t="str">
        <f t="shared" ref="G68:G131" si="1">TEXT(B68,"DDD")</f>
        <v>Thu</v>
      </c>
    </row>
    <row r="69" spans="2:7" x14ac:dyDescent="0.3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  <c r="G69" t="str">
        <f t="shared" si="1"/>
        <v>Fri</v>
      </c>
    </row>
    <row r="70" spans="2:7" x14ac:dyDescent="0.3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  <c r="G70" t="str">
        <f t="shared" si="1"/>
        <v>Sat</v>
      </c>
    </row>
    <row r="71" spans="2:7" x14ac:dyDescent="0.3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  <c r="G71" t="str">
        <f t="shared" si="1"/>
        <v>Sun</v>
      </c>
    </row>
    <row r="72" spans="2:7" x14ac:dyDescent="0.3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  <c r="G72" t="str">
        <f t="shared" si="1"/>
        <v>Mon</v>
      </c>
    </row>
    <row r="73" spans="2:7" x14ac:dyDescent="0.3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  <c r="G73" t="str">
        <f t="shared" si="1"/>
        <v>Tue</v>
      </c>
    </row>
    <row r="74" spans="2:7" x14ac:dyDescent="0.3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  <c r="G74" t="str">
        <f t="shared" si="1"/>
        <v>Wed</v>
      </c>
    </row>
    <row r="75" spans="2:7" x14ac:dyDescent="0.3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  <c r="G75" t="str">
        <f t="shared" si="1"/>
        <v>Thu</v>
      </c>
    </row>
    <row r="76" spans="2:7" x14ac:dyDescent="0.3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  <c r="G76" t="str">
        <f t="shared" si="1"/>
        <v>Fri</v>
      </c>
    </row>
    <row r="77" spans="2:7" x14ac:dyDescent="0.3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  <c r="G77" t="str">
        <f t="shared" si="1"/>
        <v>Sat</v>
      </c>
    </row>
    <row r="78" spans="2:7" x14ac:dyDescent="0.3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  <c r="G78" t="str">
        <f t="shared" si="1"/>
        <v>Sun</v>
      </c>
    </row>
    <row r="79" spans="2:7" x14ac:dyDescent="0.3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  <c r="G79" t="str">
        <f t="shared" si="1"/>
        <v>Mon</v>
      </c>
    </row>
    <row r="80" spans="2:7" x14ac:dyDescent="0.3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  <c r="G80" t="str">
        <f t="shared" si="1"/>
        <v>Tue</v>
      </c>
    </row>
    <row r="81" spans="2:7" x14ac:dyDescent="0.3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  <c r="G81" t="str">
        <f t="shared" si="1"/>
        <v>Wed</v>
      </c>
    </row>
    <row r="82" spans="2:7" x14ac:dyDescent="0.3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  <c r="G82" t="str">
        <f t="shared" si="1"/>
        <v>Thu</v>
      </c>
    </row>
    <row r="83" spans="2:7" x14ac:dyDescent="0.3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  <c r="G83" t="str">
        <f t="shared" si="1"/>
        <v>Fri</v>
      </c>
    </row>
    <row r="84" spans="2:7" x14ac:dyDescent="0.3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  <c r="G84" t="str">
        <f t="shared" si="1"/>
        <v>Sat</v>
      </c>
    </row>
    <row r="85" spans="2:7" x14ac:dyDescent="0.3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  <c r="G85" t="str">
        <f t="shared" si="1"/>
        <v>Sun</v>
      </c>
    </row>
    <row r="86" spans="2:7" x14ac:dyDescent="0.3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  <c r="G86" t="str">
        <f t="shared" si="1"/>
        <v>Mon</v>
      </c>
    </row>
    <row r="87" spans="2:7" x14ac:dyDescent="0.3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  <c r="G87" t="str">
        <f t="shared" si="1"/>
        <v>Tue</v>
      </c>
    </row>
    <row r="88" spans="2:7" x14ac:dyDescent="0.3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  <c r="G88" t="str">
        <f t="shared" si="1"/>
        <v>Wed</v>
      </c>
    </row>
    <row r="89" spans="2:7" x14ac:dyDescent="0.3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  <c r="G89" t="str">
        <f t="shared" si="1"/>
        <v>Thu</v>
      </c>
    </row>
    <row r="90" spans="2:7" x14ac:dyDescent="0.3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  <c r="G90" t="str">
        <f t="shared" si="1"/>
        <v>Fri</v>
      </c>
    </row>
    <row r="91" spans="2:7" x14ac:dyDescent="0.3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  <c r="G91" t="str">
        <f t="shared" si="1"/>
        <v>Sat</v>
      </c>
    </row>
    <row r="92" spans="2:7" x14ac:dyDescent="0.3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  <c r="G92" t="str">
        <f t="shared" si="1"/>
        <v>Sun</v>
      </c>
    </row>
    <row r="93" spans="2:7" x14ac:dyDescent="0.3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  <c r="G93" t="str">
        <f t="shared" si="1"/>
        <v>Mon</v>
      </c>
    </row>
    <row r="94" spans="2:7" x14ac:dyDescent="0.3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  <c r="G94" t="str">
        <f t="shared" si="1"/>
        <v>Tue</v>
      </c>
    </row>
    <row r="95" spans="2:7" x14ac:dyDescent="0.3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  <c r="G95" t="str">
        <f t="shared" si="1"/>
        <v>Wed</v>
      </c>
    </row>
    <row r="96" spans="2:7" x14ac:dyDescent="0.3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  <c r="G96" t="str">
        <f t="shared" si="1"/>
        <v>Thu</v>
      </c>
    </row>
    <row r="97" spans="2:7" x14ac:dyDescent="0.3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  <c r="G97" t="str">
        <f t="shared" si="1"/>
        <v>Fri</v>
      </c>
    </row>
    <row r="98" spans="2:7" x14ac:dyDescent="0.3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  <c r="G98" t="str">
        <f t="shared" si="1"/>
        <v>Sat</v>
      </c>
    </row>
    <row r="99" spans="2:7" x14ac:dyDescent="0.3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  <c r="G99" t="str">
        <f t="shared" si="1"/>
        <v>Sun</v>
      </c>
    </row>
    <row r="100" spans="2:7" x14ac:dyDescent="0.3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  <c r="G100" t="str">
        <f t="shared" si="1"/>
        <v>Mon</v>
      </c>
    </row>
    <row r="101" spans="2:7" x14ac:dyDescent="0.3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  <c r="G101" t="str">
        <f t="shared" si="1"/>
        <v>Tue</v>
      </c>
    </row>
    <row r="102" spans="2:7" x14ac:dyDescent="0.3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  <c r="G102" t="str">
        <f t="shared" si="1"/>
        <v>Wed</v>
      </c>
    </row>
    <row r="103" spans="2:7" x14ac:dyDescent="0.3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  <c r="G103" t="str">
        <f t="shared" si="1"/>
        <v>Thu</v>
      </c>
    </row>
    <row r="104" spans="2:7" x14ac:dyDescent="0.3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  <c r="G104" t="str">
        <f t="shared" si="1"/>
        <v>Fri</v>
      </c>
    </row>
    <row r="105" spans="2:7" x14ac:dyDescent="0.3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  <c r="G105" t="str">
        <f t="shared" si="1"/>
        <v>Sat</v>
      </c>
    </row>
    <row r="106" spans="2:7" x14ac:dyDescent="0.3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  <c r="G106" t="str">
        <f t="shared" si="1"/>
        <v>Sun</v>
      </c>
    </row>
    <row r="107" spans="2:7" x14ac:dyDescent="0.3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  <c r="G107" t="str">
        <f t="shared" si="1"/>
        <v>Mon</v>
      </c>
    </row>
    <row r="108" spans="2:7" x14ac:dyDescent="0.3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  <c r="G108" t="str">
        <f t="shared" si="1"/>
        <v>Tue</v>
      </c>
    </row>
    <row r="109" spans="2:7" x14ac:dyDescent="0.3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  <c r="G109" t="str">
        <f t="shared" si="1"/>
        <v>Wed</v>
      </c>
    </row>
    <row r="110" spans="2:7" x14ac:dyDescent="0.3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  <c r="G110" t="str">
        <f t="shared" si="1"/>
        <v>Thu</v>
      </c>
    </row>
    <row r="111" spans="2:7" x14ac:dyDescent="0.3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  <c r="G111" t="str">
        <f t="shared" si="1"/>
        <v>Fri</v>
      </c>
    </row>
    <row r="112" spans="2:7" x14ac:dyDescent="0.3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  <c r="G112" t="str">
        <f t="shared" si="1"/>
        <v>Sat</v>
      </c>
    </row>
    <row r="113" spans="2:7" x14ac:dyDescent="0.3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  <c r="G113" t="str">
        <f t="shared" si="1"/>
        <v>Sun</v>
      </c>
    </row>
    <row r="114" spans="2:7" x14ac:dyDescent="0.3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  <c r="G114" t="str">
        <f t="shared" si="1"/>
        <v>Mon</v>
      </c>
    </row>
    <row r="115" spans="2:7" x14ac:dyDescent="0.3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  <c r="G115" t="str">
        <f t="shared" si="1"/>
        <v>Tue</v>
      </c>
    </row>
    <row r="116" spans="2:7" x14ac:dyDescent="0.3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  <c r="G116" t="str">
        <f t="shared" si="1"/>
        <v>Wed</v>
      </c>
    </row>
    <row r="117" spans="2:7" x14ac:dyDescent="0.3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  <c r="G117" t="str">
        <f t="shared" si="1"/>
        <v>Thu</v>
      </c>
    </row>
    <row r="118" spans="2:7" x14ac:dyDescent="0.3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  <c r="G118" t="str">
        <f t="shared" si="1"/>
        <v>Fri</v>
      </c>
    </row>
    <row r="119" spans="2:7" x14ac:dyDescent="0.3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  <c r="G119" t="str">
        <f t="shared" si="1"/>
        <v>Sat</v>
      </c>
    </row>
    <row r="120" spans="2:7" x14ac:dyDescent="0.3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  <c r="G120" t="str">
        <f t="shared" si="1"/>
        <v>Sun</v>
      </c>
    </row>
    <row r="121" spans="2:7" x14ac:dyDescent="0.3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  <c r="G121" t="str">
        <f t="shared" si="1"/>
        <v>Mon</v>
      </c>
    </row>
    <row r="122" spans="2:7" x14ac:dyDescent="0.3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  <c r="G122" t="str">
        <f t="shared" si="1"/>
        <v>Tue</v>
      </c>
    </row>
    <row r="123" spans="2:7" x14ac:dyDescent="0.3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  <c r="G123" t="str">
        <f t="shared" si="1"/>
        <v>Wed</v>
      </c>
    </row>
    <row r="124" spans="2:7" x14ac:dyDescent="0.3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  <c r="G124" t="str">
        <f t="shared" si="1"/>
        <v>Thu</v>
      </c>
    </row>
    <row r="125" spans="2:7" x14ac:dyDescent="0.3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  <c r="G125" t="str">
        <f t="shared" si="1"/>
        <v>Fri</v>
      </c>
    </row>
    <row r="126" spans="2:7" x14ac:dyDescent="0.3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  <c r="G126" t="str">
        <f t="shared" si="1"/>
        <v>Sat</v>
      </c>
    </row>
    <row r="127" spans="2:7" x14ac:dyDescent="0.3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  <c r="G127" t="str">
        <f t="shared" si="1"/>
        <v>Sun</v>
      </c>
    </row>
    <row r="128" spans="2:7" x14ac:dyDescent="0.3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  <c r="G128" t="str">
        <f t="shared" si="1"/>
        <v>Mon</v>
      </c>
    </row>
    <row r="129" spans="2:7" x14ac:dyDescent="0.3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  <c r="G129" t="str">
        <f t="shared" si="1"/>
        <v>Tue</v>
      </c>
    </row>
    <row r="130" spans="2:7" x14ac:dyDescent="0.3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  <c r="G130" t="str">
        <f t="shared" si="1"/>
        <v>Wed</v>
      </c>
    </row>
    <row r="131" spans="2:7" x14ac:dyDescent="0.3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  <c r="G131" t="str">
        <f t="shared" si="1"/>
        <v>Thu</v>
      </c>
    </row>
    <row r="132" spans="2:7" x14ac:dyDescent="0.3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  <c r="G132" t="str">
        <f t="shared" ref="G132:G195" si="2">TEXT(B132,"DDD")</f>
        <v>Fri</v>
      </c>
    </row>
    <row r="133" spans="2:7" x14ac:dyDescent="0.3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  <c r="G133" t="str">
        <f t="shared" si="2"/>
        <v>Sat</v>
      </c>
    </row>
    <row r="134" spans="2:7" x14ac:dyDescent="0.3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  <c r="G134" t="str">
        <f t="shared" si="2"/>
        <v>Sun</v>
      </c>
    </row>
    <row r="135" spans="2:7" x14ac:dyDescent="0.3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  <c r="G135" t="str">
        <f t="shared" si="2"/>
        <v>Mon</v>
      </c>
    </row>
    <row r="136" spans="2:7" x14ac:dyDescent="0.3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  <c r="G136" t="str">
        <f t="shared" si="2"/>
        <v>Tue</v>
      </c>
    </row>
    <row r="137" spans="2:7" x14ac:dyDescent="0.3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  <c r="G137" t="str">
        <f t="shared" si="2"/>
        <v>Wed</v>
      </c>
    </row>
    <row r="138" spans="2:7" x14ac:dyDescent="0.3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  <c r="G138" t="str">
        <f t="shared" si="2"/>
        <v>Thu</v>
      </c>
    </row>
    <row r="139" spans="2:7" x14ac:dyDescent="0.3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  <c r="G139" t="str">
        <f t="shared" si="2"/>
        <v>Fri</v>
      </c>
    </row>
    <row r="140" spans="2:7" x14ac:dyDescent="0.3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  <c r="G140" t="str">
        <f t="shared" si="2"/>
        <v>Sat</v>
      </c>
    </row>
    <row r="141" spans="2:7" x14ac:dyDescent="0.3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  <c r="G141" t="str">
        <f t="shared" si="2"/>
        <v>Sun</v>
      </c>
    </row>
    <row r="142" spans="2:7" x14ac:dyDescent="0.3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  <c r="G142" t="str">
        <f t="shared" si="2"/>
        <v>Mon</v>
      </c>
    </row>
    <row r="143" spans="2:7" x14ac:dyDescent="0.3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  <c r="G143" t="str">
        <f t="shared" si="2"/>
        <v>Tue</v>
      </c>
    </row>
    <row r="144" spans="2:7" x14ac:dyDescent="0.3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  <c r="G144" t="str">
        <f t="shared" si="2"/>
        <v>Wed</v>
      </c>
    </row>
    <row r="145" spans="2:7" x14ac:dyDescent="0.3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  <c r="G145" t="str">
        <f t="shared" si="2"/>
        <v>Thu</v>
      </c>
    </row>
    <row r="146" spans="2:7" x14ac:dyDescent="0.3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  <c r="G146" t="str">
        <f t="shared" si="2"/>
        <v>Fri</v>
      </c>
    </row>
    <row r="147" spans="2:7" x14ac:dyDescent="0.3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  <c r="G147" t="str">
        <f t="shared" si="2"/>
        <v>Sat</v>
      </c>
    </row>
    <row r="148" spans="2:7" x14ac:dyDescent="0.3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  <c r="G148" t="str">
        <f t="shared" si="2"/>
        <v>Sun</v>
      </c>
    </row>
    <row r="149" spans="2:7" x14ac:dyDescent="0.3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  <c r="G149" t="str">
        <f t="shared" si="2"/>
        <v>Mon</v>
      </c>
    </row>
    <row r="150" spans="2:7" x14ac:dyDescent="0.3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  <c r="G150" t="str">
        <f t="shared" si="2"/>
        <v>Tue</v>
      </c>
    </row>
    <row r="151" spans="2:7" x14ac:dyDescent="0.3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  <c r="G151" t="str">
        <f t="shared" si="2"/>
        <v>Wed</v>
      </c>
    </row>
    <row r="152" spans="2:7" x14ac:dyDescent="0.3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  <c r="G152" t="str">
        <f t="shared" si="2"/>
        <v>Thu</v>
      </c>
    </row>
    <row r="153" spans="2:7" x14ac:dyDescent="0.3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  <c r="G153" t="str">
        <f t="shared" si="2"/>
        <v>Fri</v>
      </c>
    </row>
    <row r="154" spans="2:7" x14ac:dyDescent="0.3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  <c r="G154" t="str">
        <f t="shared" si="2"/>
        <v>Sat</v>
      </c>
    </row>
    <row r="155" spans="2:7" x14ac:dyDescent="0.3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  <c r="G155" t="str">
        <f t="shared" si="2"/>
        <v>Sun</v>
      </c>
    </row>
    <row r="156" spans="2:7" x14ac:dyDescent="0.3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  <c r="G156" t="str">
        <f t="shared" si="2"/>
        <v>Mon</v>
      </c>
    </row>
    <row r="157" spans="2:7" x14ac:dyDescent="0.3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  <c r="G157" t="str">
        <f t="shared" si="2"/>
        <v>Tue</v>
      </c>
    </row>
    <row r="158" spans="2:7" x14ac:dyDescent="0.3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  <c r="G158" t="str">
        <f t="shared" si="2"/>
        <v>Wed</v>
      </c>
    </row>
    <row r="159" spans="2:7" x14ac:dyDescent="0.3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  <c r="G159" t="str">
        <f t="shared" si="2"/>
        <v>Thu</v>
      </c>
    </row>
    <row r="160" spans="2:7" x14ac:dyDescent="0.3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  <c r="G160" t="str">
        <f t="shared" si="2"/>
        <v>Fri</v>
      </c>
    </row>
    <row r="161" spans="2:7" x14ac:dyDescent="0.3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  <c r="G161" t="str">
        <f t="shared" si="2"/>
        <v>Sat</v>
      </c>
    </row>
    <row r="162" spans="2:7" x14ac:dyDescent="0.3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  <c r="G162" t="str">
        <f t="shared" si="2"/>
        <v>Sun</v>
      </c>
    </row>
    <row r="163" spans="2:7" x14ac:dyDescent="0.3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  <c r="G163" t="str">
        <f t="shared" si="2"/>
        <v>Mon</v>
      </c>
    </row>
    <row r="164" spans="2:7" x14ac:dyDescent="0.3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  <c r="G164" t="str">
        <f t="shared" si="2"/>
        <v>Tue</v>
      </c>
    </row>
    <row r="165" spans="2:7" x14ac:dyDescent="0.3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  <c r="G165" t="str">
        <f t="shared" si="2"/>
        <v>Wed</v>
      </c>
    </row>
    <row r="166" spans="2:7" x14ac:dyDescent="0.3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  <c r="G166" t="str">
        <f t="shared" si="2"/>
        <v>Thu</v>
      </c>
    </row>
    <row r="167" spans="2:7" x14ac:dyDescent="0.3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  <c r="G167" t="str">
        <f t="shared" si="2"/>
        <v>Fri</v>
      </c>
    </row>
    <row r="168" spans="2:7" x14ac:dyDescent="0.3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  <c r="G168" t="str">
        <f t="shared" si="2"/>
        <v>Sat</v>
      </c>
    </row>
    <row r="169" spans="2:7" x14ac:dyDescent="0.3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  <c r="G169" t="str">
        <f t="shared" si="2"/>
        <v>Sun</v>
      </c>
    </row>
    <row r="170" spans="2:7" x14ac:dyDescent="0.3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  <c r="G170" t="str">
        <f t="shared" si="2"/>
        <v>Mon</v>
      </c>
    </row>
    <row r="171" spans="2:7" x14ac:dyDescent="0.3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  <c r="G171" t="str">
        <f t="shared" si="2"/>
        <v>Tue</v>
      </c>
    </row>
    <row r="172" spans="2:7" x14ac:dyDescent="0.3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  <c r="G172" t="str">
        <f t="shared" si="2"/>
        <v>Wed</v>
      </c>
    </row>
    <row r="173" spans="2:7" x14ac:dyDescent="0.3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  <c r="G173" t="str">
        <f t="shared" si="2"/>
        <v>Thu</v>
      </c>
    </row>
    <row r="174" spans="2:7" x14ac:dyDescent="0.3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  <c r="G174" t="str">
        <f t="shared" si="2"/>
        <v>Fri</v>
      </c>
    </row>
    <row r="175" spans="2:7" x14ac:dyDescent="0.3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  <c r="G175" t="str">
        <f t="shared" si="2"/>
        <v>Sat</v>
      </c>
    </row>
    <row r="176" spans="2:7" x14ac:dyDescent="0.3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  <c r="G176" t="str">
        <f t="shared" si="2"/>
        <v>Sun</v>
      </c>
    </row>
    <row r="177" spans="2:7" x14ac:dyDescent="0.3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  <c r="G177" t="str">
        <f t="shared" si="2"/>
        <v>Mon</v>
      </c>
    </row>
    <row r="178" spans="2:7" x14ac:dyDescent="0.3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  <c r="G178" t="str">
        <f t="shared" si="2"/>
        <v>Tue</v>
      </c>
    </row>
    <row r="179" spans="2:7" x14ac:dyDescent="0.3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  <c r="G179" t="str">
        <f t="shared" si="2"/>
        <v>Wed</v>
      </c>
    </row>
    <row r="180" spans="2:7" x14ac:dyDescent="0.3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  <c r="G180" t="str">
        <f t="shared" si="2"/>
        <v>Thu</v>
      </c>
    </row>
    <row r="181" spans="2:7" x14ac:dyDescent="0.3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  <c r="G181" t="str">
        <f t="shared" si="2"/>
        <v>Fri</v>
      </c>
    </row>
    <row r="182" spans="2:7" x14ac:dyDescent="0.3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  <c r="G182" t="str">
        <f t="shared" si="2"/>
        <v>Sat</v>
      </c>
    </row>
    <row r="183" spans="2:7" x14ac:dyDescent="0.3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  <c r="G183" t="str">
        <f t="shared" si="2"/>
        <v>Sun</v>
      </c>
    </row>
    <row r="184" spans="2:7" x14ac:dyDescent="0.3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  <c r="G184" t="str">
        <f t="shared" si="2"/>
        <v>Mon</v>
      </c>
    </row>
    <row r="185" spans="2:7" x14ac:dyDescent="0.3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  <c r="G185" t="str">
        <f t="shared" si="2"/>
        <v>Tue</v>
      </c>
    </row>
    <row r="186" spans="2:7" x14ac:dyDescent="0.3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  <c r="G186" t="str">
        <f t="shared" si="2"/>
        <v>Wed</v>
      </c>
    </row>
    <row r="187" spans="2:7" x14ac:dyDescent="0.3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  <c r="G187" t="str">
        <f t="shared" si="2"/>
        <v>Thu</v>
      </c>
    </row>
    <row r="188" spans="2:7" x14ac:dyDescent="0.3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  <c r="G188" t="str">
        <f t="shared" si="2"/>
        <v>Fri</v>
      </c>
    </row>
    <row r="189" spans="2:7" x14ac:dyDescent="0.3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  <c r="G189" t="str">
        <f t="shared" si="2"/>
        <v>Sat</v>
      </c>
    </row>
    <row r="190" spans="2:7" x14ac:dyDescent="0.3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  <c r="G190" t="str">
        <f t="shared" si="2"/>
        <v>Sun</v>
      </c>
    </row>
    <row r="191" spans="2:7" x14ac:dyDescent="0.3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  <c r="G191" t="str">
        <f t="shared" si="2"/>
        <v>Mon</v>
      </c>
    </row>
    <row r="192" spans="2:7" x14ac:dyDescent="0.3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  <c r="G192" t="str">
        <f t="shared" si="2"/>
        <v>Tue</v>
      </c>
    </row>
    <row r="193" spans="2:7" x14ac:dyDescent="0.3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  <c r="G193" t="str">
        <f t="shared" si="2"/>
        <v>Wed</v>
      </c>
    </row>
    <row r="194" spans="2:7" x14ac:dyDescent="0.3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  <c r="G194" t="str">
        <f t="shared" si="2"/>
        <v>Thu</v>
      </c>
    </row>
    <row r="195" spans="2:7" x14ac:dyDescent="0.3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  <c r="G195" t="str">
        <f t="shared" si="2"/>
        <v>Fri</v>
      </c>
    </row>
    <row r="196" spans="2:7" x14ac:dyDescent="0.3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  <c r="G196" t="str">
        <f t="shared" ref="G196:G259" si="3">TEXT(B196,"DDD")</f>
        <v>Sat</v>
      </c>
    </row>
    <row r="197" spans="2:7" x14ac:dyDescent="0.3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  <c r="G197" t="str">
        <f t="shared" si="3"/>
        <v>Sun</v>
      </c>
    </row>
    <row r="198" spans="2:7" x14ac:dyDescent="0.3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  <c r="G198" t="str">
        <f t="shared" si="3"/>
        <v>Mon</v>
      </c>
    </row>
    <row r="199" spans="2:7" x14ac:dyDescent="0.3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  <c r="G199" t="str">
        <f t="shared" si="3"/>
        <v>Tue</v>
      </c>
    </row>
    <row r="200" spans="2:7" x14ac:dyDescent="0.3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  <c r="G200" t="str">
        <f t="shared" si="3"/>
        <v>Wed</v>
      </c>
    </row>
    <row r="201" spans="2:7" x14ac:dyDescent="0.3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  <c r="G201" t="str">
        <f t="shared" si="3"/>
        <v>Thu</v>
      </c>
    </row>
    <row r="202" spans="2:7" x14ac:dyDescent="0.3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  <c r="G202" t="str">
        <f t="shared" si="3"/>
        <v>Fri</v>
      </c>
    </row>
    <row r="203" spans="2:7" x14ac:dyDescent="0.3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  <c r="G203" t="str">
        <f t="shared" si="3"/>
        <v>Sat</v>
      </c>
    </row>
    <row r="204" spans="2:7" x14ac:dyDescent="0.3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  <c r="G204" t="str">
        <f t="shared" si="3"/>
        <v>Sun</v>
      </c>
    </row>
    <row r="205" spans="2:7" x14ac:dyDescent="0.3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  <c r="G205" t="str">
        <f t="shared" si="3"/>
        <v>Mon</v>
      </c>
    </row>
    <row r="206" spans="2:7" x14ac:dyDescent="0.3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  <c r="G206" t="str">
        <f t="shared" si="3"/>
        <v>Tue</v>
      </c>
    </row>
    <row r="207" spans="2:7" x14ac:dyDescent="0.3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  <c r="G207" t="str">
        <f t="shared" si="3"/>
        <v>Wed</v>
      </c>
    </row>
    <row r="208" spans="2:7" x14ac:dyDescent="0.3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  <c r="G208" t="str">
        <f t="shared" si="3"/>
        <v>Thu</v>
      </c>
    </row>
    <row r="209" spans="2:7" x14ac:dyDescent="0.3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  <c r="G209" t="str">
        <f t="shared" si="3"/>
        <v>Fri</v>
      </c>
    </row>
    <row r="210" spans="2:7" x14ac:dyDescent="0.3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  <c r="G210" t="str">
        <f t="shared" si="3"/>
        <v>Sat</v>
      </c>
    </row>
    <row r="211" spans="2:7" x14ac:dyDescent="0.3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  <c r="G211" t="str">
        <f t="shared" si="3"/>
        <v>Sun</v>
      </c>
    </row>
    <row r="212" spans="2:7" x14ac:dyDescent="0.3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  <c r="G212" t="str">
        <f t="shared" si="3"/>
        <v>Mon</v>
      </c>
    </row>
    <row r="213" spans="2:7" x14ac:dyDescent="0.3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  <c r="G213" t="str">
        <f t="shared" si="3"/>
        <v>Tue</v>
      </c>
    </row>
    <row r="214" spans="2:7" x14ac:dyDescent="0.3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  <c r="G214" t="str">
        <f t="shared" si="3"/>
        <v>Wed</v>
      </c>
    </row>
    <row r="215" spans="2:7" x14ac:dyDescent="0.3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  <c r="G215" t="str">
        <f t="shared" si="3"/>
        <v>Thu</v>
      </c>
    </row>
    <row r="216" spans="2:7" x14ac:dyDescent="0.3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  <c r="G216" t="str">
        <f t="shared" si="3"/>
        <v>Fri</v>
      </c>
    </row>
    <row r="217" spans="2:7" x14ac:dyDescent="0.3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  <c r="G217" t="str">
        <f t="shared" si="3"/>
        <v>Sat</v>
      </c>
    </row>
    <row r="218" spans="2:7" x14ac:dyDescent="0.3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  <c r="G218" t="str">
        <f t="shared" si="3"/>
        <v>Sun</v>
      </c>
    </row>
    <row r="219" spans="2:7" x14ac:dyDescent="0.3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  <c r="G219" t="str">
        <f t="shared" si="3"/>
        <v>Mon</v>
      </c>
    </row>
    <row r="220" spans="2:7" x14ac:dyDescent="0.3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  <c r="G220" t="str">
        <f t="shared" si="3"/>
        <v>Tue</v>
      </c>
    </row>
    <row r="221" spans="2:7" x14ac:dyDescent="0.3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  <c r="G221" t="str">
        <f t="shared" si="3"/>
        <v>Wed</v>
      </c>
    </row>
    <row r="222" spans="2:7" x14ac:dyDescent="0.3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  <c r="G222" t="str">
        <f t="shared" si="3"/>
        <v>Thu</v>
      </c>
    </row>
    <row r="223" spans="2:7" x14ac:dyDescent="0.3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  <c r="G223" t="str">
        <f t="shared" si="3"/>
        <v>Fri</v>
      </c>
    </row>
    <row r="224" spans="2:7" x14ac:dyDescent="0.3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  <c r="G224" t="str">
        <f t="shared" si="3"/>
        <v>Sat</v>
      </c>
    </row>
    <row r="225" spans="2:7" x14ac:dyDescent="0.3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  <c r="G225" t="str">
        <f t="shared" si="3"/>
        <v>Sun</v>
      </c>
    </row>
    <row r="226" spans="2:7" x14ac:dyDescent="0.3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  <c r="G226" t="str">
        <f t="shared" si="3"/>
        <v>Mon</v>
      </c>
    </row>
    <row r="227" spans="2:7" x14ac:dyDescent="0.3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  <c r="G227" t="str">
        <f t="shared" si="3"/>
        <v>Tue</v>
      </c>
    </row>
    <row r="228" spans="2:7" x14ac:dyDescent="0.3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  <c r="G228" t="str">
        <f t="shared" si="3"/>
        <v>Wed</v>
      </c>
    </row>
    <row r="229" spans="2:7" x14ac:dyDescent="0.3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  <c r="G229" t="str">
        <f t="shared" si="3"/>
        <v>Thu</v>
      </c>
    </row>
    <row r="230" spans="2:7" x14ac:dyDescent="0.3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  <c r="G230" t="str">
        <f t="shared" si="3"/>
        <v>Fri</v>
      </c>
    </row>
    <row r="231" spans="2:7" x14ac:dyDescent="0.3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  <c r="G231" t="str">
        <f t="shared" si="3"/>
        <v>Sat</v>
      </c>
    </row>
    <row r="232" spans="2:7" x14ac:dyDescent="0.3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  <c r="G232" t="str">
        <f t="shared" si="3"/>
        <v>Sun</v>
      </c>
    </row>
    <row r="233" spans="2:7" x14ac:dyDescent="0.3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  <c r="G233" t="str">
        <f t="shared" si="3"/>
        <v>Mon</v>
      </c>
    </row>
    <row r="234" spans="2:7" x14ac:dyDescent="0.3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  <c r="G234" t="str">
        <f t="shared" si="3"/>
        <v>Tue</v>
      </c>
    </row>
    <row r="235" spans="2:7" x14ac:dyDescent="0.3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  <c r="G235" t="str">
        <f t="shared" si="3"/>
        <v>Wed</v>
      </c>
    </row>
    <row r="236" spans="2:7" x14ac:dyDescent="0.3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  <c r="G236" t="str">
        <f t="shared" si="3"/>
        <v>Thu</v>
      </c>
    </row>
    <row r="237" spans="2:7" x14ac:dyDescent="0.3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  <c r="G237" t="str">
        <f t="shared" si="3"/>
        <v>Fri</v>
      </c>
    </row>
    <row r="238" spans="2:7" x14ac:dyDescent="0.3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  <c r="G238" t="str">
        <f t="shared" si="3"/>
        <v>Sat</v>
      </c>
    </row>
    <row r="239" spans="2:7" x14ac:dyDescent="0.3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  <c r="G239" t="str">
        <f t="shared" si="3"/>
        <v>Sun</v>
      </c>
    </row>
    <row r="240" spans="2:7" x14ac:dyDescent="0.3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  <c r="G240" t="str">
        <f t="shared" si="3"/>
        <v>Mon</v>
      </c>
    </row>
    <row r="241" spans="2:7" x14ac:dyDescent="0.3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  <c r="G241" t="str">
        <f t="shared" si="3"/>
        <v>Tue</v>
      </c>
    </row>
    <row r="242" spans="2:7" x14ac:dyDescent="0.3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  <c r="G242" t="str">
        <f t="shared" si="3"/>
        <v>Wed</v>
      </c>
    </row>
    <row r="243" spans="2:7" x14ac:dyDescent="0.3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  <c r="G243" t="str">
        <f t="shared" si="3"/>
        <v>Thu</v>
      </c>
    </row>
    <row r="244" spans="2:7" x14ac:dyDescent="0.3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  <c r="G244" t="str">
        <f t="shared" si="3"/>
        <v>Fri</v>
      </c>
    </row>
    <row r="245" spans="2:7" x14ac:dyDescent="0.3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  <c r="G245" t="str">
        <f t="shared" si="3"/>
        <v>Sat</v>
      </c>
    </row>
    <row r="246" spans="2:7" x14ac:dyDescent="0.3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  <c r="G246" t="str">
        <f t="shared" si="3"/>
        <v>Sun</v>
      </c>
    </row>
    <row r="247" spans="2:7" x14ac:dyDescent="0.3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  <c r="G247" t="str">
        <f t="shared" si="3"/>
        <v>Mon</v>
      </c>
    </row>
    <row r="248" spans="2:7" x14ac:dyDescent="0.3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  <c r="G248" t="str">
        <f t="shared" si="3"/>
        <v>Tue</v>
      </c>
    </row>
    <row r="249" spans="2:7" x14ac:dyDescent="0.3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  <c r="G249" t="str">
        <f t="shared" si="3"/>
        <v>Wed</v>
      </c>
    </row>
    <row r="250" spans="2:7" x14ac:dyDescent="0.3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  <c r="G250" t="str">
        <f t="shared" si="3"/>
        <v>Thu</v>
      </c>
    </row>
    <row r="251" spans="2:7" x14ac:dyDescent="0.3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  <c r="G251" t="str">
        <f t="shared" si="3"/>
        <v>Fri</v>
      </c>
    </row>
    <row r="252" spans="2:7" x14ac:dyDescent="0.3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  <c r="G252" t="str">
        <f t="shared" si="3"/>
        <v>Sat</v>
      </c>
    </row>
    <row r="253" spans="2:7" x14ac:dyDescent="0.3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  <c r="G253" t="str">
        <f t="shared" si="3"/>
        <v>Sun</v>
      </c>
    </row>
    <row r="254" spans="2:7" x14ac:dyDescent="0.3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  <c r="G254" t="str">
        <f t="shared" si="3"/>
        <v>Mon</v>
      </c>
    </row>
    <row r="255" spans="2:7" x14ac:dyDescent="0.3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  <c r="G255" t="str">
        <f t="shared" si="3"/>
        <v>Tue</v>
      </c>
    </row>
    <row r="256" spans="2:7" x14ac:dyDescent="0.3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  <c r="G256" t="str">
        <f t="shared" si="3"/>
        <v>Wed</v>
      </c>
    </row>
    <row r="257" spans="2:7" x14ac:dyDescent="0.3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  <c r="G257" t="str">
        <f t="shared" si="3"/>
        <v>Thu</v>
      </c>
    </row>
    <row r="258" spans="2:7" x14ac:dyDescent="0.3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  <c r="G258" t="str">
        <f t="shared" si="3"/>
        <v>Fri</v>
      </c>
    </row>
    <row r="259" spans="2:7" x14ac:dyDescent="0.3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  <c r="G259" t="str">
        <f t="shared" si="3"/>
        <v>Sat</v>
      </c>
    </row>
    <row r="260" spans="2:7" x14ac:dyDescent="0.3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  <c r="G260" t="str">
        <f t="shared" ref="G260:G323" si="4">TEXT(B260,"DDD")</f>
        <v>Sun</v>
      </c>
    </row>
    <row r="261" spans="2:7" x14ac:dyDescent="0.3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  <c r="G261" t="str">
        <f t="shared" si="4"/>
        <v>Mon</v>
      </c>
    </row>
    <row r="262" spans="2:7" x14ac:dyDescent="0.3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  <c r="G262" t="str">
        <f t="shared" si="4"/>
        <v>Tue</v>
      </c>
    </row>
    <row r="263" spans="2:7" x14ac:dyDescent="0.3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  <c r="G263" t="str">
        <f t="shared" si="4"/>
        <v>Wed</v>
      </c>
    </row>
    <row r="264" spans="2:7" x14ac:dyDescent="0.3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  <c r="G264" t="str">
        <f t="shared" si="4"/>
        <v>Thu</v>
      </c>
    </row>
    <row r="265" spans="2:7" x14ac:dyDescent="0.3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  <c r="G265" t="str">
        <f t="shared" si="4"/>
        <v>Fri</v>
      </c>
    </row>
    <row r="266" spans="2:7" x14ac:dyDescent="0.3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  <c r="G266" t="str">
        <f t="shared" si="4"/>
        <v>Sat</v>
      </c>
    </row>
    <row r="267" spans="2:7" x14ac:dyDescent="0.3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  <c r="G267" t="str">
        <f t="shared" si="4"/>
        <v>Sun</v>
      </c>
    </row>
    <row r="268" spans="2:7" x14ac:dyDescent="0.3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  <c r="G268" t="str">
        <f t="shared" si="4"/>
        <v>Mon</v>
      </c>
    </row>
    <row r="269" spans="2:7" x14ac:dyDescent="0.3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  <c r="G269" t="str">
        <f t="shared" si="4"/>
        <v>Tue</v>
      </c>
    </row>
    <row r="270" spans="2:7" x14ac:dyDescent="0.3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  <c r="G270" t="str">
        <f t="shared" si="4"/>
        <v>Wed</v>
      </c>
    </row>
    <row r="271" spans="2:7" x14ac:dyDescent="0.3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  <c r="G271" t="str">
        <f t="shared" si="4"/>
        <v>Thu</v>
      </c>
    </row>
    <row r="272" spans="2:7" x14ac:dyDescent="0.3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  <c r="G272" t="str">
        <f t="shared" si="4"/>
        <v>Fri</v>
      </c>
    </row>
    <row r="273" spans="2:7" x14ac:dyDescent="0.3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  <c r="G273" t="str">
        <f t="shared" si="4"/>
        <v>Sat</v>
      </c>
    </row>
    <row r="274" spans="2:7" x14ac:dyDescent="0.3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  <c r="G274" t="str">
        <f t="shared" si="4"/>
        <v>Sun</v>
      </c>
    </row>
    <row r="275" spans="2:7" x14ac:dyDescent="0.3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  <c r="G275" t="str">
        <f t="shared" si="4"/>
        <v>Mon</v>
      </c>
    </row>
    <row r="276" spans="2:7" x14ac:dyDescent="0.3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  <c r="G276" t="str">
        <f t="shared" si="4"/>
        <v>Tue</v>
      </c>
    </row>
    <row r="277" spans="2:7" x14ac:dyDescent="0.3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  <c r="G277" t="str">
        <f t="shared" si="4"/>
        <v>Wed</v>
      </c>
    </row>
    <row r="278" spans="2:7" x14ac:dyDescent="0.3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  <c r="G278" t="str">
        <f t="shared" si="4"/>
        <v>Thu</v>
      </c>
    </row>
    <row r="279" spans="2:7" x14ac:dyDescent="0.3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  <c r="G279" t="str">
        <f t="shared" si="4"/>
        <v>Fri</v>
      </c>
    </row>
    <row r="280" spans="2:7" x14ac:dyDescent="0.3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  <c r="G280" t="str">
        <f t="shared" si="4"/>
        <v>Sat</v>
      </c>
    </row>
    <row r="281" spans="2:7" x14ac:dyDescent="0.3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  <c r="G281" t="str">
        <f t="shared" si="4"/>
        <v>Sun</v>
      </c>
    </row>
    <row r="282" spans="2:7" x14ac:dyDescent="0.3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  <c r="G282" t="str">
        <f t="shared" si="4"/>
        <v>Mon</v>
      </c>
    </row>
    <row r="283" spans="2:7" x14ac:dyDescent="0.3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  <c r="G283" t="str">
        <f t="shared" si="4"/>
        <v>Tue</v>
      </c>
    </row>
    <row r="284" spans="2:7" x14ac:dyDescent="0.3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  <c r="G284" t="str">
        <f t="shared" si="4"/>
        <v>Wed</v>
      </c>
    </row>
    <row r="285" spans="2:7" x14ac:dyDescent="0.3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  <c r="G285" t="str">
        <f t="shared" si="4"/>
        <v>Thu</v>
      </c>
    </row>
    <row r="286" spans="2:7" x14ac:dyDescent="0.3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  <c r="G286" t="str">
        <f t="shared" si="4"/>
        <v>Fri</v>
      </c>
    </row>
    <row r="287" spans="2:7" x14ac:dyDescent="0.3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  <c r="G287" t="str">
        <f t="shared" si="4"/>
        <v>Sat</v>
      </c>
    </row>
    <row r="288" spans="2:7" x14ac:dyDescent="0.3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  <c r="G288" t="str">
        <f t="shared" si="4"/>
        <v>Sun</v>
      </c>
    </row>
    <row r="289" spans="2:7" x14ac:dyDescent="0.3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  <c r="G289" t="str">
        <f t="shared" si="4"/>
        <v>Mon</v>
      </c>
    </row>
    <row r="290" spans="2:7" x14ac:dyDescent="0.3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  <c r="G290" t="str">
        <f t="shared" si="4"/>
        <v>Tue</v>
      </c>
    </row>
    <row r="291" spans="2:7" x14ac:dyDescent="0.3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  <c r="G291" t="str">
        <f t="shared" si="4"/>
        <v>Wed</v>
      </c>
    </row>
    <row r="292" spans="2:7" x14ac:dyDescent="0.3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  <c r="G292" t="str">
        <f t="shared" si="4"/>
        <v>Thu</v>
      </c>
    </row>
    <row r="293" spans="2:7" x14ac:dyDescent="0.3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  <c r="G293" t="str">
        <f t="shared" si="4"/>
        <v>Fri</v>
      </c>
    </row>
    <row r="294" spans="2:7" x14ac:dyDescent="0.3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  <c r="G294" t="str">
        <f t="shared" si="4"/>
        <v>Sat</v>
      </c>
    </row>
    <row r="295" spans="2:7" x14ac:dyDescent="0.3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  <c r="G295" t="str">
        <f t="shared" si="4"/>
        <v>Sun</v>
      </c>
    </row>
    <row r="296" spans="2:7" x14ac:dyDescent="0.3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  <c r="G296" t="str">
        <f t="shared" si="4"/>
        <v>Mon</v>
      </c>
    </row>
    <row r="297" spans="2:7" x14ac:dyDescent="0.3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  <c r="G297" t="str">
        <f t="shared" si="4"/>
        <v>Tue</v>
      </c>
    </row>
    <row r="298" spans="2:7" x14ac:dyDescent="0.3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  <c r="G298" t="str">
        <f t="shared" si="4"/>
        <v>Wed</v>
      </c>
    </row>
    <row r="299" spans="2:7" x14ac:dyDescent="0.3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  <c r="G299" t="str">
        <f t="shared" si="4"/>
        <v>Thu</v>
      </c>
    </row>
    <row r="300" spans="2:7" x14ac:dyDescent="0.3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  <c r="G300" t="str">
        <f t="shared" si="4"/>
        <v>Fri</v>
      </c>
    </row>
    <row r="301" spans="2:7" x14ac:dyDescent="0.3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  <c r="G301" t="str">
        <f t="shared" si="4"/>
        <v>Sat</v>
      </c>
    </row>
    <row r="302" spans="2:7" x14ac:dyDescent="0.3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  <c r="G302" t="str">
        <f t="shared" si="4"/>
        <v>Sun</v>
      </c>
    </row>
    <row r="303" spans="2:7" x14ac:dyDescent="0.3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  <c r="G303" t="str">
        <f t="shared" si="4"/>
        <v>Mon</v>
      </c>
    </row>
    <row r="304" spans="2:7" x14ac:dyDescent="0.3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  <c r="G304" t="str">
        <f t="shared" si="4"/>
        <v>Tue</v>
      </c>
    </row>
    <row r="305" spans="2:7" x14ac:dyDescent="0.3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  <c r="G305" t="str">
        <f t="shared" si="4"/>
        <v>Wed</v>
      </c>
    </row>
    <row r="306" spans="2:7" x14ac:dyDescent="0.3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  <c r="G306" t="str">
        <f t="shared" si="4"/>
        <v>Thu</v>
      </c>
    </row>
    <row r="307" spans="2:7" x14ac:dyDescent="0.3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  <c r="G307" t="str">
        <f t="shared" si="4"/>
        <v>Fri</v>
      </c>
    </row>
    <row r="308" spans="2:7" x14ac:dyDescent="0.3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  <c r="G308" t="str">
        <f t="shared" si="4"/>
        <v>Sat</v>
      </c>
    </row>
    <row r="309" spans="2:7" x14ac:dyDescent="0.3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  <c r="G309" t="str">
        <f t="shared" si="4"/>
        <v>Sun</v>
      </c>
    </row>
    <row r="310" spans="2:7" x14ac:dyDescent="0.3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  <c r="G310" t="str">
        <f t="shared" si="4"/>
        <v>Mon</v>
      </c>
    </row>
    <row r="311" spans="2:7" x14ac:dyDescent="0.3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  <c r="G311" t="str">
        <f t="shared" si="4"/>
        <v>Tue</v>
      </c>
    </row>
    <row r="312" spans="2:7" x14ac:dyDescent="0.3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  <c r="G312" t="str">
        <f t="shared" si="4"/>
        <v>Wed</v>
      </c>
    </row>
    <row r="313" spans="2:7" x14ac:dyDescent="0.3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  <c r="G313" t="str">
        <f t="shared" si="4"/>
        <v>Thu</v>
      </c>
    </row>
    <row r="314" spans="2:7" x14ac:dyDescent="0.3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  <c r="G314" t="str">
        <f t="shared" si="4"/>
        <v>Fri</v>
      </c>
    </row>
    <row r="315" spans="2:7" x14ac:dyDescent="0.3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  <c r="G315" t="str">
        <f t="shared" si="4"/>
        <v>Sat</v>
      </c>
    </row>
    <row r="316" spans="2:7" x14ac:dyDescent="0.3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  <c r="G316" t="str">
        <f t="shared" si="4"/>
        <v>Sun</v>
      </c>
    </row>
    <row r="317" spans="2:7" x14ac:dyDescent="0.3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  <c r="G317" t="str">
        <f t="shared" si="4"/>
        <v>Mon</v>
      </c>
    </row>
    <row r="318" spans="2:7" x14ac:dyDescent="0.3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  <c r="G318" t="str">
        <f t="shared" si="4"/>
        <v>Tue</v>
      </c>
    </row>
    <row r="319" spans="2:7" x14ac:dyDescent="0.3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  <c r="G319" t="str">
        <f t="shared" si="4"/>
        <v>Wed</v>
      </c>
    </row>
    <row r="320" spans="2:7" x14ac:dyDescent="0.3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  <c r="G320" t="str">
        <f t="shared" si="4"/>
        <v>Thu</v>
      </c>
    </row>
    <row r="321" spans="2:7" x14ac:dyDescent="0.3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  <c r="G321" t="str">
        <f t="shared" si="4"/>
        <v>Fri</v>
      </c>
    </row>
    <row r="322" spans="2:7" x14ac:dyDescent="0.3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  <c r="G322" t="str">
        <f t="shared" si="4"/>
        <v>Sat</v>
      </c>
    </row>
    <row r="323" spans="2:7" x14ac:dyDescent="0.3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  <c r="G323" t="str">
        <f t="shared" si="4"/>
        <v>Sun</v>
      </c>
    </row>
    <row r="324" spans="2:7" x14ac:dyDescent="0.3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  <c r="G324" t="str">
        <f t="shared" ref="G324:G368" si="5">TEXT(B324,"DDD")</f>
        <v>Mon</v>
      </c>
    </row>
    <row r="325" spans="2:7" x14ac:dyDescent="0.3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  <c r="G325" t="str">
        <f t="shared" si="5"/>
        <v>Tue</v>
      </c>
    </row>
    <row r="326" spans="2:7" x14ac:dyDescent="0.3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  <c r="G326" t="str">
        <f t="shared" si="5"/>
        <v>Wed</v>
      </c>
    </row>
    <row r="327" spans="2:7" x14ac:dyDescent="0.3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  <c r="G327" t="str">
        <f t="shared" si="5"/>
        <v>Thu</v>
      </c>
    </row>
    <row r="328" spans="2:7" x14ac:dyDescent="0.3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  <c r="G328" t="str">
        <f t="shared" si="5"/>
        <v>Fri</v>
      </c>
    </row>
    <row r="329" spans="2:7" x14ac:dyDescent="0.3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  <c r="G329" t="str">
        <f t="shared" si="5"/>
        <v>Sat</v>
      </c>
    </row>
    <row r="330" spans="2:7" x14ac:dyDescent="0.3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  <c r="G330" t="str">
        <f t="shared" si="5"/>
        <v>Sun</v>
      </c>
    </row>
    <row r="331" spans="2:7" x14ac:dyDescent="0.3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  <c r="G331" t="str">
        <f t="shared" si="5"/>
        <v>Mon</v>
      </c>
    </row>
    <row r="332" spans="2:7" x14ac:dyDescent="0.3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  <c r="G332" t="str">
        <f t="shared" si="5"/>
        <v>Tue</v>
      </c>
    </row>
    <row r="333" spans="2:7" x14ac:dyDescent="0.3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  <c r="G333" t="str">
        <f t="shared" si="5"/>
        <v>Wed</v>
      </c>
    </row>
    <row r="334" spans="2:7" x14ac:dyDescent="0.3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  <c r="G334" t="str">
        <f t="shared" si="5"/>
        <v>Thu</v>
      </c>
    </row>
    <row r="335" spans="2:7" x14ac:dyDescent="0.3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  <c r="G335" t="str">
        <f t="shared" si="5"/>
        <v>Fri</v>
      </c>
    </row>
    <row r="336" spans="2:7" x14ac:dyDescent="0.3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  <c r="G336" t="str">
        <f t="shared" si="5"/>
        <v>Sat</v>
      </c>
    </row>
    <row r="337" spans="2:7" x14ac:dyDescent="0.3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  <c r="G337" t="str">
        <f t="shared" si="5"/>
        <v>Sun</v>
      </c>
    </row>
    <row r="338" spans="2:7" x14ac:dyDescent="0.3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  <c r="G338" t="str">
        <f t="shared" si="5"/>
        <v>Mon</v>
      </c>
    </row>
    <row r="339" spans="2:7" x14ac:dyDescent="0.3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  <c r="G339" t="str">
        <f t="shared" si="5"/>
        <v>Tue</v>
      </c>
    </row>
    <row r="340" spans="2:7" x14ac:dyDescent="0.3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  <c r="G340" t="str">
        <f t="shared" si="5"/>
        <v>Wed</v>
      </c>
    </row>
    <row r="341" spans="2:7" x14ac:dyDescent="0.3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  <c r="G341" t="str">
        <f t="shared" si="5"/>
        <v>Thu</v>
      </c>
    </row>
    <row r="342" spans="2:7" x14ac:dyDescent="0.3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  <c r="G342" t="str">
        <f t="shared" si="5"/>
        <v>Fri</v>
      </c>
    </row>
    <row r="343" spans="2:7" x14ac:dyDescent="0.3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  <c r="G343" t="str">
        <f t="shared" si="5"/>
        <v>Sat</v>
      </c>
    </row>
    <row r="344" spans="2:7" x14ac:dyDescent="0.3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  <c r="G344" t="str">
        <f t="shared" si="5"/>
        <v>Sun</v>
      </c>
    </row>
    <row r="345" spans="2:7" x14ac:dyDescent="0.3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  <c r="G345" t="str">
        <f t="shared" si="5"/>
        <v>Mon</v>
      </c>
    </row>
    <row r="346" spans="2:7" x14ac:dyDescent="0.3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  <c r="G346" t="str">
        <f t="shared" si="5"/>
        <v>Tue</v>
      </c>
    </row>
    <row r="347" spans="2:7" x14ac:dyDescent="0.3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  <c r="G347" t="str">
        <f t="shared" si="5"/>
        <v>Wed</v>
      </c>
    </row>
    <row r="348" spans="2:7" x14ac:dyDescent="0.3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  <c r="G348" t="str">
        <f t="shared" si="5"/>
        <v>Thu</v>
      </c>
    </row>
    <row r="349" spans="2:7" x14ac:dyDescent="0.3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  <c r="G349" t="str">
        <f t="shared" si="5"/>
        <v>Fri</v>
      </c>
    </row>
    <row r="350" spans="2:7" x14ac:dyDescent="0.3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  <c r="G350" t="str">
        <f t="shared" si="5"/>
        <v>Sat</v>
      </c>
    </row>
    <row r="351" spans="2:7" x14ac:dyDescent="0.3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  <c r="G351" t="str">
        <f t="shared" si="5"/>
        <v>Sun</v>
      </c>
    </row>
    <row r="352" spans="2:7" x14ac:dyDescent="0.3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  <c r="G352" t="str">
        <f t="shared" si="5"/>
        <v>Mon</v>
      </c>
    </row>
    <row r="353" spans="2:7" x14ac:dyDescent="0.3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  <c r="G353" t="str">
        <f t="shared" si="5"/>
        <v>Tue</v>
      </c>
    </row>
    <row r="354" spans="2:7" x14ac:dyDescent="0.3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  <c r="G354" t="str">
        <f t="shared" si="5"/>
        <v>Wed</v>
      </c>
    </row>
    <row r="355" spans="2:7" x14ac:dyDescent="0.3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  <c r="G355" t="str">
        <f t="shared" si="5"/>
        <v>Thu</v>
      </c>
    </row>
    <row r="356" spans="2:7" x14ac:dyDescent="0.3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  <c r="G356" t="str">
        <f t="shared" si="5"/>
        <v>Fri</v>
      </c>
    </row>
    <row r="357" spans="2:7" x14ac:dyDescent="0.3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  <c r="G357" t="str">
        <f t="shared" si="5"/>
        <v>Sat</v>
      </c>
    </row>
    <row r="358" spans="2:7" x14ac:dyDescent="0.3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  <c r="G358" t="str">
        <f t="shared" si="5"/>
        <v>Sun</v>
      </c>
    </row>
    <row r="359" spans="2:7" x14ac:dyDescent="0.3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  <c r="G359" t="str">
        <f t="shared" si="5"/>
        <v>Mon</v>
      </c>
    </row>
    <row r="360" spans="2:7" x14ac:dyDescent="0.3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  <c r="G360" t="str">
        <f t="shared" si="5"/>
        <v>Tue</v>
      </c>
    </row>
    <row r="361" spans="2:7" x14ac:dyDescent="0.3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  <c r="G361" t="str">
        <f t="shared" si="5"/>
        <v>Wed</v>
      </c>
    </row>
    <row r="362" spans="2:7" x14ac:dyDescent="0.3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  <c r="G362" t="str">
        <f t="shared" si="5"/>
        <v>Thu</v>
      </c>
    </row>
    <row r="363" spans="2:7" x14ac:dyDescent="0.3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  <c r="G363" t="str">
        <f t="shared" si="5"/>
        <v>Fri</v>
      </c>
    </row>
    <row r="364" spans="2:7" x14ac:dyDescent="0.3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  <c r="G364" t="str">
        <f t="shared" si="5"/>
        <v>Sat</v>
      </c>
    </row>
    <row r="365" spans="2:7" x14ac:dyDescent="0.3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  <c r="G365" t="str">
        <f t="shared" si="5"/>
        <v>Sun</v>
      </c>
    </row>
    <row r="366" spans="2:7" x14ac:dyDescent="0.3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  <c r="G366" t="str">
        <f t="shared" si="5"/>
        <v>Mon</v>
      </c>
    </row>
    <row r="367" spans="2:7" x14ac:dyDescent="0.3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  <c r="G367" t="str">
        <f t="shared" si="5"/>
        <v>Tue</v>
      </c>
    </row>
    <row r="368" spans="2:7" x14ac:dyDescent="0.3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  <c r="G368" t="str">
        <f t="shared" si="5"/>
        <v>Wed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K368"/>
  <sheetViews>
    <sheetView topLeftCell="D1" workbookViewId="0">
      <selection activeCell="F26" sqref="F26"/>
    </sheetView>
  </sheetViews>
  <sheetFormatPr defaultColWidth="11.19921875" defaultRowHeight="15.6" x14ac:dyDescent="0.3"/>
  <cols>
    <col min="2" max="2" width="10.09765625" bestFit="1" customWidth="1"/>
    <col min="3" max="3" width="18" bestFit="1" customWidth="1"/>
    <col min="4" max="4" width="15.69921875" bestFit="1" customWidth="1"/>
    <col min="5" max="5" width="29" bestFit="1" customWidth="1"/>
    <col min="6" max="6" width="24" bestFit="1" customWidth="1"/>
    <col min="7" max="7" width="22.796875" bestFit="1" customWidth="1"/>
    <col min="8" max="8" width="14.796875" bestFit="1" customWidth="1"/>
    <col min="9" max="9" width="29.19921875" bestFit="1" customWidth="1"/>
    <col min="10" max="10" width="23" bestFit="1" customWidth="1"/>
  </cols>
  <sheetData>
    <row r="2" spans="2:11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7" t="s">
        <v>50</v>
      </c>
    </row>
    <row r="3" spans="2:11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  <c r="K3" t="str">
        <f>TEXT($B3,"DDD")</f>
        <v>Tue</v>
      </c>
    </row>
    <row r="4" spans="2:11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  <c r="K4" t="str">
        <f t="shared" ref="K4:K67" si="0">TEXT($B4,"DDD")</f>
        <v>Wed</v>
      </c>
    </row>
    <row r="5" spans="2:11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  <c r="K5" t="str">
        <f t="shared" si="0"/>
        <v>Thu</v>
      </c>
    </row>
    <row r="6" spans="2:11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  <c r="K6" t="str">
        <f t="shared" si="0"/>
        <v>Fri</v>
      </c>
    </row>
    <row r="7" spans="2:11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  <c r="K7" t="str">
        <f t="shared" si="0"/>
        <v>Sat</v>
      </c>
    </row>
    <row r="8" spans="2:11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  <c r="K8" t="str">
        <f t="shared" si="0"/>
        <v>Sun</v>
      </c>
    </row>
    <row r="9" spans="2:11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  <c r="K9" t="str">
        <f t="shared" si="0"/>
        <v>Mon</v>
      </c>
    </row>
    <row r="10" spans="2:11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  <c r="K10" t="str">
        <f t="shared" si="0"/>
        <v>Tue</v>
      </c>
    </row>
    <row r="11" spans="2:11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  <c r="K11" t="str">
        <f t="shared" si="0"/>
        <v>Wed</v>
      </c>
    </row>
    <row r="12" spans="2:11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  <c r="K12" t="str">
        <f t="shared" si="0"/>
        <v>Thu</v>
      </c>
    </row>
    <row r="13" spans="2:11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  <c r="K13" t="str">
        <f t="shared" si="0"/>
        <v>Fri</v>
      </c>
    </row>
    <row r="14" spans="2:11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  <c r="K14" t="str">
        <f t="shared" si="0"/>
        <v>Sat</v>
      </c>
    </row>
    <row r="15" spans="2:11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  <c r="K15" t="str">
        <f t="shared" si="0"/>
        <v>Sun</v>
      </c>
    </row>
    <row r="16" spans="2:11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  <c r="K16" t="str">
        <f t="shared" si="0"/>
        <v>Mon</v>
      </c>
    </row>
    <row r="17" spans="2:11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  <c r="K17" t="str">
        <f t="shared" si="0"/>
        <v>Tue</v>
      </c>
    </row>
    <row r="18" spans="2:11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  <c r="K18" t="str">
        <f t="shared" si="0"/>
        <v>Wed</v>
      </c>
    </row>
    <row r="19" spans="2:11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  <c r="K19" t="str">
        <f t="shared" si="0"/>
        <v>Thu</v>
      </c>
    </row>
    <row r="20" spans="2:11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  <c r="K20" t="str">
        <f t="shared" si="0"/>
        <v>Fri</v>
      </c>
    </row>
    <row r="21" spans="2:11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  <c r="K21" t="str">
        <f t="shared" si="0"/>
        <v>Sat</v>
      </c>
    </row>
    <row r="22" spans="2:11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  <c r="K22" t="str">
        <f t="shared" si="0"/>
        <v>Sun</v>
      </c>
    </row>
    <row r="23" spans="2:11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  <c r="K23" t="str">
        <f t="shared" si="0"/>
        <v>Mon</v>
      </c>
    </row>
    <row r="24" spans="2:11" x14ac:dyDescent="0.3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  <c r="K24" t="str">
        <f t="shared" si="0"/>
        <v>Tue</v>
      </c>
    </row>
    <row r="25" spans="2:11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  <c r="K25" t="str">
        <f t="shared" si="0"/>
        <v>Wed</v>
      </c>
    </row>
    <row r="26" spans="2:11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  <c r="K26" t="str">
        <f t="shared" si="0"/>
        <v>Thu</v>
      </c>
    </row>
    <row r="27" spans="2:11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  <c r="K27" t="str">
        <f t="shared" si="0"/>
        <v>Fri</v>
      </c>
    </row>
    <row r="28" spans="2:11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  <c r="K28" t="str">
        <f t="shared" si="0"/>
        <v>Sat</v>
      </c>
    </row>
    <row r="29" spans="2:11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  <c r="K29" t="str">
        <f t="shared" si="0"/>
        <v>Sun</v>
      </c>
    </row>
    <row r="30" spans="2:11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  <c r="K30" t="str">
        <f t="shared" si="0"/>
        <v>Mon</v>
      </c>
    </row>
    <row r="31" spans="2:11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  <c r="K31" t="str">
        <f t="shared" si="0"/>
        <v>Tue</v>
      </c>
    </row>
    <row r="32" spans="2:11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  <c r="K32" t="str">
        <f t="shared" si="0"/>
        <v>Wed</v>
      </c>
    </row>
    <row r="33" spans="2:11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  <c r="K33" t="str">
        <f t="shared" si="0"/>
        <v>Thu</v>
      </c>
    </row>
    <row r="34" spans="2:11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  <c r="K34" t="str">
        <f t="shared" si="0"/>
        <v>Fri</v>
      </c>
    </row>
    <row r="35" spans="2:11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  <c r="K35" t="str">
        <f t="shared" si="0"/>
        <v>Sat</v>
      </c>
    </row>
    <row r="36" spans="2:11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  <c r="K36" t="str">
        <f t="shared" si="0"/>
        <v>Sun</v>
      </c>
    </row>
    <row r="37" spans="2:11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  <c r="K37" t="str">
        <f t="shared" si="0"/>
        <v>Mon</v>
      </c>
    </row>
    <row r="38" spans="2:11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  <c r="K38" t="str">
        <f t="shared" si="0"/>
        <v>Tue</v>
      </c>
    </row>
    <row r="39" spans="2:11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  <c r="K39" t="str">
        <f t="shared" si="0"/>
        <v>Wed</v>
      </c>
    </row>
    <row r="40" spans="2:11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  <c r="K40" t="str">
        <f t="shared" si="0"/>
        <v>Thu</v>
      </c>
    </row>
    <row r="41" spans="2:11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  <c r="K41" t="str">
        <f t="shared" si="0"/>
        <v>Fri</v>
      </c>
    </row>
    <row r="42" spans="2:11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  <c r="K42" t="str">
        <f t="shared" si="0"/>
        <v>Sat</v>
      </c>
    </row>
    <row r="43" spans="2:11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  <c r="K43" t="str">
        <f t="shared" si="0"/>
        <v>Sun</v>
      </c>
    </row>
    <row r="44" spans="2:11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  <c r="K44" t="str">
        <f t="shared" si="0"/>
        <v>Mon</v>
      </c>
    </row>
    <row r="45" spans="2:11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  <c r="K45" t="str">
        <f t="shared" si="0"/>
        <v>Tue</v>
      </c>
    </row>
    <row r="46" spans="2:11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  <c r="K46" t="str">
        <f t="shared" si="0"/>
        <v>Wed</v>
      </c>
    </row>
    <row r="47" spans="2:11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  <c r="K47" t="str">
        <f t="shared" si="0"/>
        <v>Thu</v>
      </c>
    </row>
    <row r="48" spans="2:11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  <c r="K48" t="str">
        <f t="shared" si="0"/>
        <v>Fri</v>
      </c>
    </row>
    <row r="49" spans="2:11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  <c r="K49" t="str">
        <f t="shared" si="0"/>
        <v>Sat</v>
      </c>
    </row>
    <row r="50" spans="2:11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  <c r="K50" t="str">
        <f t="shared" si="0"/>
        <v>Sun</v>
      </c>
    </row>
    <row r="51" spans="2:11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  <c r="K51" t="str">
        <f t="shared" si="0"/>
        <v>Mon</v>
      </c>
    </row>
    <row r="52" spans="2:11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  <c r="K52" t="str">
        <f t="shared" si="0"/>
        <v>Tue</v>
      </c>
    </row>
    <row r="53" spans="2:11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  <c r="K53" t="str">
        <f t="shared" si="0"/>
        <v>Wed</v>
      </c>
    </row>
    <row r="54" spans="2:11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  <c r="K54" t="str">
        <f t="shared" si="0"/>
        <v>Thu</v>
      </c>
    </row>
    <row r="55" spans="2:11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  <c r="K55" t="str">
        <f t="shared" si="0"/>
        <v>Fri</v>
      </c>
    </row>
    <row r="56" spans="2:11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  <c r="K56" t="str">
        <f t="shared" si="0"/>
        <v>Sat</v>
      </c>
    </row>
    <row r="57" spans="2:11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  <c r="K57" t="str">
        <f t="shared" si="0"/>
        <v>Sun</v>
      </c>
    </row>
    <row r="58" spans="2:11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  <c r="K58" t="str">
        <f t="shared" si="0"/>
        <v>Mon</v>
      </c>
    </row>
    <row r="59" spans="2:11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  <c r="K59" t="str">
        <f t="shared" si="0"/>
        <v>Tue</v>
      </c>
    </row>
    <row r="60" spans="2:11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  <c r="K60" t="str">
        <f t="shared" si="0"/>
        <v>Wed</v>
      </c>
    </row>
    <row r="61" spans="2:11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  <c r="K61" t="str">
        <f t="shared" si="0"/>
        <v>Thu</v>
      </c>
    </row>
    <row r="62" spans="2:11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  <c r="K62" t="str">
        <f t="shared" si="0"/>
        <v>Fri</v>
      </c>
    </row>
    <row r="63" spans="2:11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  <c r="K63" t="str">
        <f t="shared" si="0"/>
        <v>Sat</v>
      </c>
    </row>
    <row r="64" spans="2:11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  <c r="K64" t="str">
        <f t="shared" si="0"/>
        <v>Sun</v>
      </c>
    </row>
    <row r="65" spans="2:11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  <c r="K65" t="str">
        <f t="shared" si="0"/>
        <v>Mon</v>
      </c>
    </row>
    <row r="66" spans="2:11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  <c r="K66" t="str">
        <f t="shared" si="0"/>
        <v>Tue</v>
      </c>
    </row>
    <row r="67" spans="2:11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  <c r="K67" t="str">
        <f t="shared" si="0"/>
        <v>Wed</v>
      </c>
    </row>
    <row r="68" spans="2:11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  <c r="K68" t="str">
        <f t="shared" ref="K68:K131" si="1">TEXT($B68,"DDD")</f>
        <v>Thu</v>
      </c>
    </row>
    <row r="69" spans="2:11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  <c r="K69" t="str">
        <f t="shared" si="1"/>
        <v>Fri</v>
      </c>
    </row>
    <row r="70" spans="2:11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  <c r="K70" t="str">
        <f t="shared" si="1"/>
        <v>Sat</v>
      </c>
    </row>
    <row r="71" spans="2:11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  <c r="K71" t="str">
        <f t="shared" si="1"/>
        <v>Sun</v>
      </c>
    </row>
    <row r="72" spans="2:11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  <c r="K72" t="str">
        <f t="shared" si="1"/>
        <v>Mon</v>
      </c>
    </row>
    <row r="73" spans="2:11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  <c r="K73" t="str">
        <f t="shared" si="1"/>
        <v>Tue</v>
      </c>
    </row>
    <row r="74" spans="2:11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  <c r="K74" t="str">
        <f t="shared" si="1"/>
        <v>Wed</v>
      </c>
    </row>
    <row r="75" spans="2:11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  <c r="K75" t="str">
        <f t="shared" si="1"/>
        <v>Thu</v>
      </c>
    </row>
    <row r="76" spans="2:11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  <c r="K76" t="str">
        <f t="shared" si="1"/>
        <v>Fri</v>
      </c>
    </row>
    <row r="77" spans="2:11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  <c r="K77" t="str">
        <f t="shared" si="1"/>
        <v>Sat</v>
      </c>
    </row>
    <row r="78" spans="2:11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  <c r="K78" t="str">
        <f t="shared" si="1"/>
        <v>Sun</v>
      </c>
    </row>
    <row r="79" spans="2:11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  <c r="K79" t="str">
        <f t="shared" si="1"/>
        <v>Mon</v>
      </c>
    </row>
    <row r="80" spans="2:11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  <c r="K80" t="str">
        <f t="shared" si="1"/>
        <v>Tue</v>
      </c>
    </row>
    <row r="81" spans="2:11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  <c r="K81" t="str">
        <f t="shared" si="1"/>
        <v>Wed</v>
      </c>
    </row>
    <row r="82" spans="2:11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  <c r="K82" t="str">
        <f t="shared" si="1"/>
        <v>Thu</v>
      </c>
    </row>
    <row r="83" spans="2:11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  <c r="K83" t="str">
        <f t="shared" si="1"/>
        <v>Fri</v>
      </c>
    </row>
    <row r="84" spans="2:11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  <c r="K84" t="str">
        <f t="shared" si="1"/>
        <v>Sat</v>
      </c>
    </row>
    <row r="85" spans="2:11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  <c r="K85" t="str">
        <f t="shared" si="1"/>
        <v>Sun</v>
      </c>
    </row>
    <row r="86" spans="2:11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  <c r="K86" t="str">
        <f t="shared" si="1"/>
        <v>Mon</v>
      </c>
    </row>
    <row r="87" spans="2:11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  <c r="K87" t="str">
        <f t="shared" si="1"/>
        <v>Tue</v>
      </c>
    </row>
    <row r="88" spans="2:11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  <c r="K88" t="str">
        <f t="shared" si="1"/>
        <v>Wed</v>
      </c>
    </row>
    <row r="89" spans="2:11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  <c r="K89" t="str">
        <f t="shared" si="1"/>
        <v>Thu</v>
      </c>
    </row>
    <row r="90" spans="2:11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  <c r="K90" t="str">
        <f t="shared" si="1"/>
        <v>Fri</v>
      </c>
    </row>
    <row r="91" spans="2:11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  <c r="K91" t="str">
        <f t="shared" si="1"/>
        <v>Sat</v>
      </c>
    </row>
    <row r="92" spans="2:11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  <c r="K92" t="str">
        <f t="shared" si="1"/>
        <v>Sun</v>
      </c>
    </row>
    <row r="93" spans="2:11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  <c r="K93" t="str">
        <f t="shared" si="1"/>
        <v>Mon</v>
      </c>
    </row>
    <row r="94" spans="2:11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  <c r="K94" t="str">
        <f t="shared" si="1"/>
        <v>Tue</v>
      </c>
    </row>
    <row r="95" spans="2:11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  <c r="K95" t="str">
        <f t="shared" si="1"/>
        <v>Wed</v>
      </c>
    </row>
    <row r="96" spans="2:11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  <c r="K96" t="str">
        <f t="shared" si="1"/>
        <v>Thu</v>
      </c>
    </row>
    <row r="97" spans="2:11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  <c r="K97" t="str">
        <f t="shared" si="1"/>
        <v>Fri</v>
      </c>
    </row>
    <row r="98" spans="2:11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  <c r="K98" t="str">
        <f t="shared" si="1"/>
        <v>Sat</v>
      </c>
    </row>
    <row r="99" spans="2:11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  <c r="K99" t="str">
        <f t="shared" si="1"/>
        <v>Sun</v>
      </c>
    </row>
    <row r="100" spans="2:11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  <c r="K100" t="str">
        <f t="shared" si="1"/>
        <v>Mon</v>
      </c>
    </row>
    <row r="101" spans="2:11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  <c r="K101" t="str">
        <f t="shared" si="1"/>
        <v>Tue</v>
      </c>
    </row>
    <row r="102" spans="2:11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  <c r="K102" t="str">
        <f t="shared" si="1"/>
        <v>Wed</v>
      </c>
    </row>
    <row r="103" spans="2:11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  <c r="K103" t="str">
        <f t="shared" si="1"/>
        <v>Thu</v>
      </c>
    </row>
    <row r="104" spans="2:11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  <c r="K104" t="str">
        <f t="shared" si="1"/>
        <v>Fri</v>
      </c>
    </row>
    <row r="105" spans="2:11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  <c r="K105" t="str">
        <f t="shared" si="1"/>
        <v>Sat</v>
      </c>
    </row>
    <row r="106" spans="2:11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  <c r="K106" t="str">
        <f t="shared" si="1"/>
        <v>Sun</v>
      </c>
    </row>
    <row r="107" spans="2:11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  <c r="K107" t="str">
        <f t="shared" si="1"/>
        <v>Mon</v>
      </c>
    </row>
    <row r="108" spans="2:11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  <c r="K108" t="str">
        <f t="shared" si="1"/>
        <v>Tue</v>
      </c>
    </row>
    <row r="109" spans="2:11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  <c r="K109" t="str">
        <f t="shared" si="1"/>
        <v>Wed</v>
      </c>
    </row>
    <row r="110" spans="2:11" x14ac:dyDescent="0.3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  <c r="K110" t="str">
        <f t="shared" si="1"/>
        <v>Thu</v>
      </c>
    </row>
    <row r="111" spans="2:11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  <c r="K111" t="str">
        <f t="shared" si="1"/>
        <v>Fri</v>
      </c>
    </row>
    <row r="112" spans="2:11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  <c r="K112" t="str">
        <f t="shared" si="1"/>
        <v>Sat</v>
      </c>
    </row>
    <row r="113" spans="2:11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  <c r="K113" t="str">
        <f t="shared" si="1"/>
        <v>Sun</v>
      </c>
    </row>
    <row r="114" spans="2:11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  <c r="K114" t="str">
        <f t="shared" si="1"/>
        <v>Mon</v>
      </c>
    </row>
    <row r="115" spans="2:11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  <c r="K115" t="str">
        <f t="shared" si="1"/>
        <v>Tue</v>
      </c>
    </row>
    <row r="116" spans="2:11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  <c r="K116" t="str">
        <f t="shared" si="1"/>
        <v>Wed</v>
      </c>
    </row>
    <row r="117" spans="2:11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  <c r="K117" t="str">
        <f t="shared" si="1"/>
        <v>Thu</v>
      </c>
    </row>
    <row r="118" spans="2:11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  <c r="K118" t="str">
        <f t="shared" si="1"/>
        <v>Fri</v>
      </c>
    </row>
    <row r="119" spans="2:11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  <c r="K119" t="str">
        <f t="shared" si="1"/>
        <v>Sat</v>
      </c>
    </row>
    <row r="120" spans="2:11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  <c r="K120" t="str">
        <f t="shared" si="1"/>
        <v>Sun</v>
      </c>
    </row>
    <row r="121" spans="2:11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  <c r="K121" t="str">
        <f t="shared" si="1"/>
        <v>Mon</v>
      </c>
    </row>
    <row r="122" spans="2:11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  <c r="K122" t="str">
        <f t="shared" si="1"/>
        <v>Tue</v>
      </c>
    </row>
    <row r="123" spans="2:11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  <c r="K123" t="str">
        <f t="shared" si="1"/>
        <v>Wed</v>
      </c>
    </row>
    <row r="124" spans="2:11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  <c r="K124" t="str">
        <f t="shared" si="1"/>
        <v>Thu</v>
      </c>
    </row>
    <row r="125" spans="2:11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  <c r="K125" t="str">
        <f t="shared" si="1"/>
        <v>Fri</v>
      </c>
    </row>
    <row r="126" spans="2:11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  <c r="K126" t="str">
        <f t="shared" si="1"/>
        <v>Sat</v>
      </c>
    </row>
    <row r="127" spans="2:11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  <c r="K127" t="str">
        <f t="shared" si="1"/>
        <v>Sun</v>
      </c>
    </row>
    <row r="128" spans="2:11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  <c r="K128" t="str">
        <f t="shared" si="1"/>
        <v>Mon</v>
      </c>
    </row>
    <row r="129" spans="2:11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  <c r="K129" t="str">
        <f t="shared" si="1"/>
        <v>Tue</v>
      </c>
    </row>
    <row r="130" spans="2:11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  <c r="K130" t="str">
        <f t="shared" si="1"/>
        <v>Wed</v>
      </c>
    </row>
    <row r="131" spans="2:11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  <c r="K131" t="str">
        <f t="shared" si="1"/>
        <v>Thu</v>
      </c>
    </row>
    <row r="132" spans="2:11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  <c r="K132" t="str">
        <f t="shared" ref="K132:K195" si="2">TEXT($B132,"DDD")</f>
        <v>Fri</v>
      </c>
    </row>
    <row r="133" spans="2:11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  <c r="K133" t="str">
        <f t="shared" si="2"/>
        <v>Sat</v>
      </c>
    </row>
    <row r="134" spans="2:11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  <c r="K134" t="str">
        <f t="shared" si="2"/>
        <v>Sun</v>
      </c>
    </row>
    <row r="135" spans="2:11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  <c r="K135" t="str">
        <f t="shared" si="2"/>
        <v>Mon</v>
      </c>
    </row>
    <row r="136" spans="2:11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  <c r="K136" t="str">
        <f t="shared" si="2"/>
        <v>Tue</v>
      </c>
    </row>
    <row r="137" spans="2:11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  <c r="K137" t="str">
        <f t="shared" si="2"/>
        <v>Wed</v>
      </c>
    </row>
    <row r="138" spans="2:11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  <c r="K138" t="str">
        <f t="shared" si="2"/>
        <v>Thu</v>
      </c>
    </row>
    <row r="139" spans="2:11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  <c r="K139" t="str">
        <f t="shared" si="2"/>
        <v>Fri</v>
      </c>
    </row>
    <row r="140" spans="2:11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  <c r="K140" t="str">
        <f t="shared" si="2"/>
        <v>Sat</v>
      </c>
    </row>
    <row r="141" spans="2:11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  <c r="K141" t="str">
        <f t="shared" si="2"/>
        <v>Sun</v>
      </c>
    </row>
    <row r="142" spans="2:11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  <c r="K142" t="str">
        <f t="shared" si="2"/>
        <v>Mon</v>
      </c>
    </row>
    <row r="143" spans="2:11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  <c r="K143" t="str">
        <f t="shared" si="2"/>
        <v>Tue</v>
      </c>
    </row>
    <row r="144" spans="2:11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  <c r="K144" t="str">
        <f t="shared" si="2"/>
        <v>Wed</v>
      </c>
    </row>
    <row r="145" spans="2:11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  <c r="K145" t="str">
        <f t="shared" si="2"/>
        <v>Thu</v>
      </c>
    </row>
    <row r="146" spans="2:11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  <c r="K146" t="str">
        <f t="shared" si="2"/>
        <v>Fri</v>
      </c>
    </row>
    <row r="147" spans="2:11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  <c r="K147" t="str">
        <f t="shared" si="2"/>
        <v>Sat</v>
      </c>
    </row>
    <row r="148" spans="2:11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  <c r="K148" t="str">
        <f t="shared" si="2"/>
        <v>Sun</v>
      </c>
    </row>
    <row r="149" spans="2:11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  <c r="K149" t="str">
        <f t="shared" si="2"/>
        <v>Mon</v>
      </c>
    </row>
    <row r="150" spans="2:11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  <c r="K150" t="str">
        <f t="shared" si="2"/>
        <v>Tue</v>
      </c>
    </row>
    <row r="151" spans="2:11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  <c r="K151" t="str">
        <f t="shared" si="2"/>
        <v>Wed</v>
      </c>
    </row>
    <row r="152" spans="2:11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  <c r="K152" t="str">
        <f t="shared" si="2"/>
        <v>Thu</v>
      </c>
    </row>
    <row r="153" spans="2:11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  <c r="K153" t="str">
        <f t="shared" si="2"/>
        <v>Fri</v>
      </c>
    </row>
    <row r="154" spans="2:11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  <c r="K154" t="str">
        <f t="shared" si="2"/>
        <v>Sat</v>
      </c>
    </row>
    <row r="155" spans="2:11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  <c r="K155" t="str">
        <f t="shared" si="2"/>
        <v>Sun</v>
      </c>
    </row>
    <row r="156" spans="2:11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  <c r="K156" t="str">
        <f t="shared" si="2"/>
        <v>Mon</v>
      </c>
    </row>
    <row r="157" spans="2:11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  <c r="K157" t="str">
        <f t="shared" si="2"/>
        <v>Tue</v>
      </c>
    </row>
    <row r="158" spans="2:11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  <c r="K158" t="str">
        <f t="shared" si="2"/>
        <v>Wed</v>
      </c>
    </row>
    <row r="159" spans="2:11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  <c r="K159" t="str">
        <f t="shared" si="2"/>
        <v>Thu</v>
      </c>
    </row>
    <row r="160" spans="2:11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  <c r="K160" t="str">
        <f t="shared" si="2"/>
        <v>Fri</v>
      </c>
    </row>
    <row r="161" spans="2:11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  <c r="K161" t="str">
        <f t="shared" si="2"/>
        <v>Sat</v>
      </c>
    </row>
    <row r="162" spans="2:11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  <c r="K162" t="str">
        <f t="shared" si="2"/>
        <v>Sun</v>
      </c>
    </row>
    <row r="163" spans="2:11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  <c r="K163" t="str">
        <f t="shared" si="2"/>
        <v>Mon</v>
      </c>
    </row>
    <row r="164" spans="2:11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  <c r="K164" t="str">
        <f t="shared" si="2"/>
        <v>Tue</v>
      </c>
    </row>
    <row r="165" spans="2:11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  <c r="K165" t="str">
        <f t="shared" si="2"/>
        <v>Wed</v>
      </c>
    </row>
    <row r="166" spans="2:11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  <c r="K166" t="str">
        <f t="shared" si="2"/>
        <v>Thu</v>
      </c>
    </row>
    <row r="167" spans="2:11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  <c r="K167" t="str">
        <f t="shared" si="2"/>
        <v>Fri</v>
      </c>
    </row>
    <row r="168" spans="2:11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  <c r="K168" t="str">
        <f t="shared" si="2"/>
        <v>Sat</v>
      </c>
    </row>
    <row r="169" spans="2:11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  <c r="K169" t="str">
        <f t="shared" si="2"/>
        <v>Sun</v>
      </c>
    </row>
    <row r="170" spans="2:11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  <c r="K170" t="str">
        <f t="shared" si="2"/>
        <v>Mon</v>
      </c>
    </row>
    <row r="171" spans="2:11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  <c r="K171" t="str">
        <f t="shared" si="2"/>
        <v>Tue</v>
      </c>
    </row>
    <row r="172" spans="2:11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  <c r="K172" t="str">
        <f t="shared" si="2"/>
        <v>Wed</v>
      </c>
    </row>
    <row r="173" spans="2:11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  <c r="K173" t="str">
        <f t="shared" si="2"/>
        <v>Thu</v>
      </c>
    </row>
    <row r="174" spans="2:11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  <c r="K174" t="str">
        <f t="shared" si="2"/>
        <v>Fri</v>
      </c>
    </row>
    <row r="175" spans="2:11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  <c r="K175" t="str">
        <f t="shared" si="2"/>
        <v>Sat</v>
      </c>
    </row>
    <row r="176" spans="2:11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  <c r="K176" t="str">
        <f t="shared" si="2"/>
        <v>Sun</v>
      </c>
    </row>
    <row r="177" spans="2:11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  <c r="K177" t="str">
        <f t="shared" si="2"/>
        <v>Mon</v>
      </c>
    </row>
    <row r="178" spans="2:11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  <c r="K178" t="str">
        <f t="shared" si="2"/>
        <v>Tue</v>
      </c>
    </row>
    <row r="179" spans="2:11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  <c r="K179" t="str">
        <f t="shared" si="2"/>
        <v>Wed</v>
      </c>
    </row>
    <row r="180" spans="2:11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  <c r="K180" t="str">
        <f t="shared" si="2"/>
        <v>Thu</v>
      </c>
    </row>
    <row r="181" spans="2:11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  <c r="K181" t="str">
        <f t="shared" si="2"/>
        <v>Fri</v>
      </c>
    </row>
    <row r="182" spans="2:11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  <c r="K182" t="str">
        <f t="shared" si="2"/>
        <v>Sat</v>
      </c>
    </row>
    <row r="183" spans="2:11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  <c r="K183" t="str">
        <f t="shared" si="2"/>
        <v>Sun</v>
      </c>
    </row>
    <row r="184" spans="2:11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  <c r="K184" t="str">
        <f t="shared" si="2"/>
        <v>Mon</v>
      </c>
    </row>
    <row r="185" spans="2:11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  <c r="K185" t="str">
        <f t="shared" si="2"/>
        <v>Tue</v>
      </c>
    </row>
    <row r="186" spans="2:11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  <c r="K186" t="str">
        <f t="shared" si="2"/>
        <v>Wed</v>
      </c>
    </row>
    <row r="187" spans="2:11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  <c r="K187" t="str">
        <f t="shared" si="2"/>
        <v>Thu</v>
      </c>
    </row>
    <row r="188" spans="2:11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  <c r="K188" t="str">
        <f t="shared" si="2"/>
        <v>Fri</v>
      </c>
    </row>
    <row r="189" spans="2:11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  <c r="K189" t="str">
        <f t="shared" si="2"/>
        <v>Sat</v>
      </c>
    </row>
    <row r="190" spans="2:11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  <c r="K190" t="str">
        <f t="shared" si="2"/>
        <v>Sun</v>
      </c>
    </row>
    <row r="191" spans="2:11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  <c r="K191" t="str">
        <f t="shared" si="2"/>
        <v>Mon</v>
      </c>
    </row>
    <row r="192" spans="2:11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  <c r="K192" t="str">
        <f t="shared" si="2"/>
        <v>Tue</v>
      </c>
    </row>
    <row r="193" spans="2:11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  <c r="K193" t="str">
        <f t="shared" si="2"/>
        <v>Wed</v>
      </c>
    </row>
    <row r="194" spans="2:11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  <c r="K194" t="str">
        <f t="shared" si="2"/>
        <v>Thu</v>
      </c>
    </row>
    <row r="195" spans="2:11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  <c r="K195" t="str">
        <f t="shared" si="2"/>
        <v>Fri</v>
      </c>
    </row>
    <row r="196" spans="2:11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  <c r="K196" t="str">
        <f t="shared" ref="K196:K259" si="3">TEXT($B196,"DDD")</f>
        <v>Sat</v>
      </c>
    </row>
    <row r="197" spans="2:11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  <c r="K197" t="str">
        <f t="shared" si="3"/>
        <v>Sun</v>
      </c>
    </row>
    <row r="198" spans="2:11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  <c r="K198" t="str">
        <f t="shared" si="3"/>
        <v>Mon</v>
      </c>
    </row>
    <row r="199" spans="2:11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  <c r="K199" t="str">
        <f t="shared" si="3"/>
        <v>Tue</v>
      </c>
    </row>
    <row r="200" spans="2:11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  <c r="K200" t="str">
        <f t="shared" si="3"/>
        <v>Wed</v>
      </c>
    </row>
    <row r="201" spans="2:11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  <c r="K201" t="str">
        <f t="shared" si="3"/>
        <v>Thu</v>
      </c>
    </row>
    <row r="202" spans="2:11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  <c r="K202" t="str">
        <f t="shared" si="3"/>
        <v>Fri</v>
      </c>
    </row>
    <row r="203" spans="2:11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  <c r="K203" t="str">
        <f t="shared" si="3"/>
        <v>Sat</v>
      </c>
    </row>
    <row r="204" spans="2:11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  <c r="K204" t="str">
        <f t="shared" si="3"/>
        <v>Sun</v>
      </c>
    </row>
    <row r="205" spans="2:11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  <c r="K205" t="str">
        <f t="shared" si="3"/>
        <v>Mon</v>
      </c>
    </row>
    <row r="206" spans="2:11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  <c r="K206" t="str">
        <f t="shared" si="3"/>
        <v>Tue</v>
      </c>
    </row>
    <row r="207" spans="2:11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  <c r="K207" t="str">
        <f t="shared" si="3"/>
        <v>Wed</v>
      </c>
    </row>
    <row r="208" spans="2:11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  <c r="K208" t="str">
        <f t="shared" si="3"/>
        <v>Thu</v>
      </c>
    </row>
    <row r="209" spans="2:11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  <c r="K209" t="str">
        <f t="shared" si="3"/>
        <v>Fri</v>
      </c>
    </row>
    <row r="210" spans="2:11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  <c r="K210" t="str">
        <f t="shared" si="3"/>
        <v>Sat</v>
      </c>
    </row>
    <row r="211" spans="2:11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  <c r="K211" t="str">
        <f t="shared" si="3"/>
        <v>Sun</v>
      </c>
    </row>
    <row r="212" spans="2:11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  <c r="K212" t="str">
        <f t="shared" si="3"/>
        <v>Mon</v>
      </c>
    </row>
    <row r="213" spans="2:11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  <c r="K213" t="str">
        <f t="shared" si="3"/>
        <v>Tue</v>
      </c>
    </row>
    <row r="214" spans="2:11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  <c r="K214" t="str">
        <f t="shared" si="3"/>
        <v>Wed</v>
      </c>
    </row>
    <row r="215" spans="2:11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  <c r="K215" t="str">
        <f t="shared" si="3"/>
        <v>Thu</v>
      </c>
    </row>
    <row r="216" spans="2:11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  <c r="K216" t="str">
        <f t="shared" si="3"/>
        <v>Fri</v>
      </c>
    </row>
    <row r="217" spans="2:11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  <c r="K217" t="str">
        <f t="shared" si="3"/>
        <v>Sat</v>
      </c>
    </row>
    <row r="218" spans="2:11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  <c r="K218" t="str">
        <f t="shared" si="3"/>
        <v>Sun</v>
      </c>
    </row>
    <row r="219" spans="2:11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  <c r="K219" t="str">
        <f t="shared" si="3"/>
        <v>Mon</v>
      </c>
    </row>
    <row r="220" spans="2:11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  <c r="K220" t="str">
        <f t="shared" si="3"/>
        <v>Tue</v>
      </c>
    </row>
    <row r="221" spans="2:11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  <c r="K221" t="str">
        <f t="shared" si="3"/>
        <v>Wed</v>
      </c>
    </row>
    <row r="222" spans="2:11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  <c r="K222" t="str">
        <f t="shared" si="3"/>
        <v>Thu</v>
      </c>
    </row>
    <row r="223" spans="2:11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  <c r="K223" t="str">
        <f t="shared" si="3"/>
        <v>Fri</v>
      </c>
    </row>
    <row r="224" spans="2:11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  <c r="K224" t="str">
        <f t="shared" si="3"/>
        <v>Sat</v>
      </c>
    </row>
    <row r="225" spans="2:11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  <c r="K225" t="str">
        <f t="shared" si="3"/>
        <v>Sun</v>
      </c>
    </row>
    <row r="226" spans="2:11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  <c r="K226" t="str">
        <f t="shared" si="3"/>
        <v>Mon</v>
      </c>
    </row>
    <row r="227" spans="2:11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  <c r="K227" t="str">
        <f t="shared" si="3"/>
        <v>Tue</v>
      </c>
    </row>
    <row r="228" spans="2:11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  <c r="K228" t="str">
        <f t="shared" si="3"/>
        <v>Wed</v>
      </c>
    </row>
    <row r="229" spans="2:11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  <c r="K229" t="str">
        <f t="shared" si="3"/>
        <v>Thu</v>
      </c>
    </row>
    <row r="230" spans="2:11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  <c r="K230" t="str">
        <f t="shared" si="3"/>
        <v>Fri</v>
      </c>
    </row>
    <row r="231" spans="2:11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  <c r="K231" t="str">
        <f t="shared" si="3"/>
        <v>Sat</v>
      </c>
    </row>
    <row r="232" spans="2:11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  <c r="K232" t="str">
        <f t="shared" si="3"/>
        <v>Sun</v>
      </c>
    </row>
    <row r="233" spans="2:11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  <c r="K233" t="str">
        <f t="shared" si="3"/>
        <v>Mon</v>
      </c>
    </row>
    <row r="234" spans="2:11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  <c r="K234" t="str">
        <f t="shared" si="3"/>
        <v>Tue</v>
      </c>
    </row>
    <row r="235" spans="2:11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  <c r="K235" t="str">
        <f t="shared" si="3"/>
        <v>Wed</v>
      </c>
    </row>
    <row r="236" spans="2:11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  <c r="K236" t="str">
        <f t="shared" si="3"/>
        <v>Thu</v>
      </c>
    </row>
    <row r="237" spans="2:11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  <c r="K237" t="str">
        <f t="shared" si="3"/>
        <v>Fri</v>
      </c>
    </row>
    <row r="238" spans="2:11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  <c r="K238" t="str">
        <f t="shared" si="3"/>
        <v>Sat</v>
      </c>
    </row>
    <row r="239" spans="2:11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  <c r="K239" t="str">
        <f t="shared" si="3"/>
        <v>Sun</v>
      </c>
    </row>
    <row r="240" spans="2:11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  <c r="K240" t="str">
        <f t="shared" si="3"/>
        <v>Mon</v>
      </c>
    </row>
    <row r="241" spans="2:11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  <c r="K241" t="str">
        <f t="shared" si="3"/>
        <v>Tue</v>
      </c>
    </row>
    <row r="242" spans="2:11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  <c r="K242" t="str">
        <f t="shared" si="3"/>
        <v>Wed</v>
      </c>
    </row>
    <row r="243" spans="2:11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  <c r="K243" t="str">
        <f t="shared" si="3"/>
        <v>Thu</v>
      </c>
    </row>
    <row r="244" spans="2:11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  <c r="K244" t="str">
        <f t="shared" si="3"/>
        <v>Fri</v>
      </c>
    </row>
    <row r="245" spans="2:11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  <c r="K245" t="str">
        <f t="shared" si="3"/>
        <v>Sat</v>
      </c>
    </row>
    <row r="246" spans="2:11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  <c r="K246" t="str">
        <f t="shared" si="3"/>
        <v>Sun</v>
      </c>
    </row>
    <row r="247" spans="2:11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  <c r="K247" t="str">
        <f t="shared" si="3"/>
        <v>Mon</v>
      </c>
    </row>
    <row r="248" spans="2:11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  <c r="K248" t="str">
        <f t="shared" si="3"/>
        <v>Tue</v>
      </c>
    </row>
    <row r="249" spans="2:11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  <c r="K249" t="str">
        <f t="shared" si="3"/>
        <v>Wed</v>
      </c>
    </row>
    <row r="250" spans="2:11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  <c r="K250" t="str">
        <f t="shared" si="3"/>
        <v>Thu</v>
      </c>
    </row>
    <row r="251" spans="2:11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  <c r="K251" t="str">
        <f t="shared" si="3"/>
        <v>Fri</v>
      </c>
    </row>
    <row r="252" spans="2:11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  <c r="K252" t="str">
        <f t="shared" si="3"/>
        <v>Sat</v>
      </c>
    </row>
    <row r="253" spans="2:11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  <c r="K253" t="str">
        <f t="shared" si="3"/>
        <v>Sun</v>
      </c>
    </row>
    <row r="254" spans="2:11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  <c r="K254" t="str">
        <f t="shared" si="3"/>
        <v>Mon</v>
      </c>
    </row>
    <row r="255" spans="2:11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  <c r="K255" t="str">
        <f t="shared" si="3"/>
        <v>Tue</v>
      </c>
    </row>
    <row r="256" spans="2:11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  <c r="K256" t="str">
        <f t="shared" si="3"/>
        <v>Wed</v>
      </c>
    </row>
    <row r="257" spans="2:11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  <c r="K257" t="str">
        <f t="shared" si="3"/>
        <v>Thu</v>
      </c>
    </row>
    <row r="258" spans="2:11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  <c r="K258" t="str">
        <f t="shared" si="3"/>
        <v>Fri</v>
      </c>
    </row>
    <row r="259" spans="2:11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  <c r="K259" t="str">
        <f t="shared" si="3"/>
        <v>Sat</v>
      </c>
    </row>
    <row r="260" spans="2:11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  <c r="K260" t="str">
        <f t="shared" ref="K260:K323" si="4">TEXT($B260,"DDD")</f>
        <v>Sun</v>
      </c>
    </row>
    <row r="261" spans="2:11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  <c r="K261" t="str">
        <f t="shared" si="4"/>
        <v>Mon</v>
      </c>
    </row>
    <row r="262" spans="2:11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  <c r="K262" t="str">
        <f t="shared" si="4"/>
        <v>Tue</v>
      </c>
    </row>
    <row r="263" spans="2:11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  <c r="K263" t="str">
        <f t="shared" si="4"/>
        <v>Wed</v>
      </c>
    </row>
    <row r="264" spans="2:11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  <c r="K264" t="str">
        <f t="shared" si="4"/>
        <v>Thu</v>
      </c>
    </row>
    <row r="265" spans="2:11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  <c r="K265" t="str">
        <f t="shared" si="4"/>
        <v>Fri</v>
      </c>
    </row>
    <row r="266" spans="2:11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  <c r="K266" t="str">
        <f t="shared" si="4"/>
        <v>Sat</v>
      </c>
    </row>
    <row r="267" spans="2:11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  <c r="K267" t="str">
        <f t="shared" si="4"/>
        <v>Sun</v>
      </c>
    </row>
    <row r="268" spans="2:11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  <c r="K268" t="str">
        <f t="shared" si="4"/>
        <v>Mon</v>
      </c>
    </row>
    <row r="269" spans="2:11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  <c r="K269" t="str">
        <f t="shared" si="4"/>
        <v>Tue</v>
      </c>
    </row>
    <row r="270" spans="2:11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  <c r="K270" t="str">
        <f t="shared" si="4"/>
        <v>Wed</v>
      </c>
    </row>
    <row r="271" spans="2:11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  <c r="K271" t="str">
        <f t="shared" si="4"/>
        <v>Thu</v>
      </c>
    </row>
    <row r="272" spans="2:11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  <c r="K272" t="str">
        <f t="shared" si="4"/>
        <v>Fri</v>
      </c>
    </row>
    <row r="273" spans="2:11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  <c r="K273" t="str">
        <f t="shared" si="4"/>
        <v>Sat</v>
      </c>
    </row>
    <row r="274" spans="2:11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  <c r="K274" t="str">
        <f t="shared" si="4"/>
        <v>Sun</v>
      </c>
    </row>
    <row r="275" spans="2:11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  <c r="K275" t="str">
        <f t="shared" si="4"/>
        <v>Mon</v>
      </c>
    </row>
    <row r="276" spans="2:11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  <c r="K276" t="str">
        <f t="shared" si="4"/>
        <v>Tue</v>
      </c>
    </row>
    <row r="277" spans="2:11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  <c r="K277" t="str">
        <f t="shared" si="4"/>
        <v>Wed</v>
      </c>
    </row>
    <row r="278" spans="2:11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  <c r="K278" t="str">
        <f t="shared" si="4"/>
        <v>Thu</v>
      </c>
    </row>
    <row r="279" spans="2:11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  <c r="K279" t="str">
        <f t="shared" si="4"/>
        <v>Fri</v>
      </c>
    </row>
    <row r="280" spans="2:11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  <c r="K280" t="str">
        <f t="shared" si="4"/>
        <v>Sat</v>
      </c>
    </row>
    <row r="281" spans="2:11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  <c r="K281" t="str">
        <f t="shared" si="4"/>
        <v>Sun</v>
      </c>
    </row>
    <row r="282" spans="2:11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  <c r="K282" t="str">
        <f t="shared" si="4"/>
        <v>Mon</v>
      </c>
    </row>
    <row r="283" spans="2:11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  <c r="K283" t="str">
        <f t="shared" si="4"/>
        <v>Tue</v>
      </c>
    </row>
    <row r="284" spans="2:11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  <c r="K284" t="str">
        <f t="shared" si="4"/>
        <v>Wed</v>
      </c>
    </row>
    <row r="285" spans="2:11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  <c r="K285" t="str">
        <f t="shared" si="4"/>
        <v>Thu</v>
      </c>
    </row>
    <row r="286" spans="2:11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  <c r="K286" t="str">
        <f t="shared" si="4"/>
        <v>Fri</v>
      </c>
    </row>
    <row r="287" spans="2:11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  <c r="K287" t="str">
        <f t="shared" si="4"/>
        <v>Sat</v>
      </c>
    </row>
    <row r="288" spans="2:11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  <c r="K288" t="str">
        <f t="shared" si="4"/>
        <v>Sun</v>
      </c>
    </row>
    <row r="289" spans="2:11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  <c r="K289" t="str">
        <f t="shared" si="4"/>
        <v>Mon</v>
      </c>
    </row>
    <row r="290" spans="2:11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  <c r="K290" t="str">
        <f t="shared" si="4"/>
        <v>Tue</v>
      </c>
    </row>
    <row r="291" spans="2:11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  <c r="K291" t="str">
        <f t="shared" si="4"/>
        <v>Wed</v>
      </c>
    </row>
    <row r="292" spans="2:11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  <c r="K292" t="str">
        <f t="shared" si="4"/>
        <v>Thu</v>
      </c>
    </row>
    <row r="293" spans="2:11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  <c r="K293" t="str">
        <f t="shared" si="4"/>
        <v>Fri</v>
      </c>
    </row>
    <row r="294" spans="2:11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  <c r="K294" t="str">
        <f t="shared" si="4"/>
        <v>Sat</v>
      </c>
    </row>
    <row r="295" spans="2:11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  <c r="K295" t="str">
        <f t="shared" si="4"/>
        <v>Sun</v>
      </c>
    </row>
    <row r="296" spans="2:11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  <c r="K296" t="str">
        <f t="shared" si="4"/>
        <v>Mon</v>
      </c>
    </row>
    <row r="297" spans="2:11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  <c r="K297" t="str">
        <f t="shared" si="4"/>
        <v>Tue</v>
      </c>
    </row>
    <row r="298" spans="2:11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  <c r="K298" t="str">
        <f t="shared" si="4"/>
        <v>Wed</v>
      </c>
    </row>
    <row r="299" spans="2:11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  <c r="K299" t="str">
        <f t="shared" si="4"/>
        <v>Thu</v>
      </c>
    </row>
    <row r="300" spans="2:11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  <c r="K300" t="str">
        <f t="shared" si="4"/>
        <v>Fri</v>
      </c>
    </row>
    <row r="301" spans="2:11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  <c r="K301" t="str">
        <f t="shared" si="4"/>
        <v>Sat</v>
      </c>
    </row>
    <row r="302" spans="2:11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  <c r="K302" t="str">
        <f t="shared" si="4"/>
        <v>Sun</v>
      </c>
    </row>
    <row r="303" spans="2:11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  <c r="K303" t="str">
        <f t="shared" si="4"/>
        <v>Mon</v>
      </c>
    </row>
    <row r="304" spans="2:11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  <c r="K304" t="str">
        <f t="shared" si="4"/>
        <v>Tue</v>
      </c>
    </row>
    <row r="305" spans="2:11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  <c r="K305" t="str">
        <f t="shared" si="4"/>
        <v>Wed</v>
      </c>
    </row>
    <row r="306" spans="2:11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  <c r="K306" t="str">
        <f t="shared" si="4"/>
        <v>Thu</v>
      </c>
    </row>
    <row r="307" spans="2:11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  <c r="K307" t="str">
        <f t="shared" si="4"/>
        <v>Fri</v>
      </c>
    </row>
    <row r="308" spans="2:11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  <c r="K308" t="str">
        <f t="shared" si="4"/>
        <v>Sat</v>
      </c>
    </row>
    <row r="309" spans="2:11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  <c r="K309" t="str">
        <f t="shared" si="4"/>
        <v>Sun</v>
      </c>
    </row>
    <row r="310" spans="2:11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  <c r="K310" t="str">
        <f t="shared" si="4"/>
        <v>Mon</v>
      </c>
    </row>
    <row r="311" spans="2:11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  <c r="K311" t="str">
        <f t="shared" si="4"/>
        <v>Tue</v>
      </c>
    </row>
    <row r="312" spans="2:11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  <c r="K312" t="str">
        <f t="shared" si="4"/>
        <v>Wed</v>
      </c>
    </row>
    <row r="313" spans="2:11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  <c r="K313" t="str">
        <f t="shared" si="4"/>
        <v>Thu</v>
      </c>
    </row>
    <row r="314" spans="2:11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  <c r="K314" t="str">
        <f t="shared" si="4"/>
        <v>Fri</v>
      </c>
    </row>
    <row r="315" spans="2:11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  <c r="K315" t="str">
        <f t="shared" si="4"/>
        <v>Sat</v>
      </c>
    </row>
    <row r="316" spans="2:11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  <c r="K316" t="str">
        <f t="shared" si="4"/>
        <v>Sun</v>
      </c>
    </row>
    <row r="317" spans="2:11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  <c r="K317" t="str">
        <f t="shared" si="4"/>
        <v>Mon</v>
      </c>
    </row>
    <row r="318" spans="2:11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  <c r="K318" t="str">
        <f t="shared" si="4"/>
        <v>Tue</v>
      </c>
    </row>
    <row r="319" spans="2:11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  <c r="K319" t="str">
        <f t="shared" si="4"/>
        <v>Wed</v>
      </c>
    </row>
    <row r="320" spans="2:11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  <c r="K320" t="str">
        <f t="shared" si="4"/>
        <v>Thu</v>
      </c>
    </row>
    <row r="321" spans="2:11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  <c r="K321" t="str">
        <f t="shared" si="4"/>
        <v>Fri</v>
      </c>
    </row>
    <row r="322" spans="2:11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  <c r="K322" t="str">
        <f t="shared" si="4"/>
        <v>Sat</v>
      </c>
    </row>
    <row r="323" spans="2:11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  <c r="K323" t="str">
        <f t="shared" si="4"/>
        <v>Sun</v>
      </c>
    </row>
    <row r="324" spans="2:11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  <c r="K324" t="str">
        <f t="shared" ref="K324:K368" si="5">TEXT($B324,"DDD")</f>
        <v>Mon</v>
      </c>
    </row>
    <row r="325" spans="2:11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  <c r="K325" t="str">
        <f t="shared" si="5"/>
        <v>Tue</v>
      </c>
    </row>
    <row r="326" spans="2:11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  <c r="K326" t="str">
        <f t="shared" si="5"/>
        <v>Wed</v>
      </c>
    </row>
    <row r="327" spans="2:11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  <c r="K327" t="str">
        <f t="shared" si="5"/>
        <v>Thu</v>
      </c>
    </row>
    <row r="328" spans="2:11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  <c r="K328" t="str">
        <f t="shared" si="5"/>
        <v>Fri</v>
      </c>
    </row>
    <row r="329" spans="2:11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  <c r="K329" t="str">
        <f t="shared" si="5"/>
        <v>Sat</v>
      </c>
    </row>
    <row r="330" spans="2:11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  <c r="K330" t="str">
        <f t="shared" si="5"/>
        <v>Sun</v>
      </c>
    </row>
    <row r="331" spans="2:11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  <c r="K331" t="str">
        <f t="shared" si="5"/>
        <v>Mon</v>
      </c>
    </row>
    <row r="332" spans="2:11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  <c r="K332" t="str">
        <f t="shared" si="5"/>
        <v>Tue</v>
      </c>
    </row>
    <row r="333" spans="2:11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  <c r="K333" t="str">
        <f t="shared" si="5"/>
        <v>Wed</v>
      </c>
    </row>
    <row r="334" spans="2:11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  <c r="K334" t="str">
        <f t="shared" si="5"/>
        <v>Thu</v>
      </c>
    </row>
    <row r="335" spans="2:11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  <c r="K335" t="str">
        <f t="shared" si="5"/>
        <v>Fri</v>
      </c>
    </row>
    <row r="336" spans="2:11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  <c r="K336" t="str">
        <f t="shared" si="5"/>
        <v>Sat</v>
      </c>
    </row>
    <row r="337" spans="2:11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  <c r="K337" t="str">
        <f t="shared" si="5"/>
        <v>Sun</v>
      </c>
    </row>
    <row r="338" spans="2:11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  <c r="K338" t="str">
        <f t="shared" si="5"/>
        <v>Mon</v>
      </c>
    </row>
    <row r="339" spans="2:11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  <c r="K339" t="str">
        <f t="shared" si="5"/>
        <v>Tue</v>
      </c>
    </row>
    <row r="340" spans="2:11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  <c r="K340" t="str">
        <f t="shared" si="5"/>
        <v>Wed</v>
      </c>
    </row>
    <row r="341" spans="2:11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  <c r="K341" t="str">
        <f t="shared" si="5"/>
        <v>Thu</v>
      </c>
    </row>
    <row r="342" spans="2:11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  <c r="K342" t="str">
        <f t="shared" si="5"/>
        <v>Fri</v>
      </c>
    </row>
    <row r="343" spans="2:11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  <c r="K343" t="str">
        <f t="shared" si="5"/>
        <v>Sat</v>
      </c>
    </row>
    <row r="344" spans="2:11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  <c r="K344" t="str">
        <f t="shared" si="5"/>
        <v>Sun</v>
      </c>
    </row>
    <row r="345" spans="2:11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  <c r="K345" t="str">
        <f t="shared" si="5"/>
        <v>Mon</v>
      </c>
    </row>
    <row r="346" spans="2:11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  <c r="K346" t="str">
        <f t="shared" si="5"/>
        <v>Tue</v>
      </c>
    </row>
    <row r="347" spans="2:11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  <c r="K347" t="str">
        <f t="shared" si="5"/>
        <v>Wed</v>
      </c>
    </row>
    <row r="348" spans="2:11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  <c r="K348" t="str">
        <f t="shared" si="5"/>
        <v>Thu</v>
      </c>
    </row>
    <row r="349" spans="2:11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  <c r="K349" t="str">
        <f t="shared" si="5"/>
        <v>Fri</v>
      </c>
    </row>
    <row r="350" spans="2:11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  <c r="K350" t="str">
        <f t="shared" si="5"/>
        <v>Sat</v>
      </c>
    </row>
    <row r="351" spans="2:11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  <c r="K351" t="str">
        <f t="shared" si="5"/>
        <v>Sun</v>
      </c>
    </row>
    <row r="352" spans="2:11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  <c r="K352" t="str">
        <f t="shared" si="5"/>
        <v>Mon</v>
      </c>
    </row>
    <row r="353" spans="2:11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  <c r="K353" t="str">
        <f t="shared" si="5"/>
        <v>Tue</v>
      </c>
    </row>
    <row r="354" spans="2:11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  <c r="K354" t="str">
        <f t="shared" si="5"/>
        <v>Wed</v>
      </c>
    </row>
    <row r="355" spans="2:11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  <c r="K355" t="str">
        <f t="shared" si="5"/>
        <v>Thu</v>
      </c>
    </row>
    <row r="356" spans="2:11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  <c r="K356" t="str">
        <f t="shared" si="5"/>
        <v>Fri</v>
      </c>
    </row>
    <row r="357" spans="2:11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  <c r="K357" t="str">
        <f t="shared" si="5"/>
        <v>Sat</v>
      </c>
    </row>
    <row r="358" spans="2:11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  <c r="K358" t="str">
        <f t="shared" si="5"/>
        <v>Sun</v>
      </c>
    </row>
    <row r="359" spans="2:11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  <c r="K359" t="str">
        <f t="shared" si="5"/>
        <v>Mon</v>
      </c>
    </row>
    <row r="360" spans="2:11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  <c r="K360" t="str">
        <f t="shared" si="5"/>
        <v>Tue</v>
      </c>
    </row>
    <row r="361" spans="2:11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  <c r="K361" t="str">
        <f t="shared" si="5"/>
        <v>Wed</v>
      </c>
    </row>
    <row r="362" spans="2:11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  <c r="K362" t="str">
        <f t="shared" si="5"/>
        <v>Thu</v>
      </c>
    </row>
    <row r="363" spans="2:11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  <c r="K363" t="str">
        <f t="shared" si="5"/>
        <v>Fri</v>
      </c>
    </row>
    <row r="364" spans="2:11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  <c r="K364" t="str">
        <f t="shared" si="5"/>
        <v>Sat</v>
      </c>
    </row>
    <row r="365" spans="2:11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  <c r="K365" t="str">
        <f t="shared" si="5"/>
        <v>Sun</v>
      </c>
    </row>
    <row r="366" spans="2:11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  <c r="K366" t="str">
        <f t="shared" si="5"/>
        <v>Mon</v>
      </c>
    </row>
    <row r="367" spans="2:11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  <c r="K367" t="str">
        <f t="shared" si="5"/>
        <v>Tue</v>
      </c>
    </row>
    <row r="368" spans="2:11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  <c r="K368" t="str">
        <f t="shared" si="5"/>
        <v>Wed</v>
      </c>
    </row>
  </sheetData>
  <autoFilter ref="B2:B368" xr:uid="{BDB1B59D-B53D-8E4D-8B38-481D388BFD0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D2F6-75D4-431B-88EE-603651EA1E22}">
  <dimension ref="A2:Q23"/>
  <sheetViews>
    <sheetView topLeftCell="A2" workbookViewId="0">
      <selection activeCell="Q15" sqref="Q15"/>
    </sheetView>
  </sheetViews>
  <sheetFormatPr defaultRowHeight="15.6" x14ac:dyDescent="0.3"/>
  <cols>
    <col min="1" max="1" width="12.296875" bestFit="1" customWidth="1"/>
    <col min="2" max="2" width="49.8984375" bestFit="1" customWidth="1"/>
    <col min="3" max="3" width="25.296875" bestFit="1" customWidth="1"/>
    <col min="4" max="4" width="39" bestFit="1" customWidth="1"/>
    <col min="5" max="5" width="50.19921875" bestFit="1" customWidth="1"/>
    <col min="6" max="6" width="31.8984375" bestFit="1" customWidth="1"/>
    <col min="7" max="7" width="12.296875" bestFit="1" customWidth="1"/>
    <col min="8" max="8" width="54.19921875" bestFit="1" customWidth="1"/>
    <col min="10" max="10" width="12.296875" bestFit="1" customWidth="1"/>
    <col min="11" max="11" width="23.09765625" bestFit="1" customWidth="1"/>
    <col min="17" max="17" width="13.8984375" bestFit="1" customWidth="1"/>
  </cols>
  <sheetData>
    <row r="2" spans="1:17" x14ac:dyDescent="0.3">
      <c r="B2" t="s">
        <v>80</v>
      </c>
      <c r="E2" t="s">
        <v>82</v>
      </c>
      <c r="H2" t="s">
        <v>83</v>
      </c>
      <c r="K2" t="s">
        <v>84</v>
      </c>
      <c r="M2" s="31" t="s">
        <v>85</v>
      </c>
      <c r="N2" s="31"/>
      <c r="O2" s="31"/>
      <c r="P2" s="31"/>
      <c r="Q2" s="31"/>
    </row>
    <row r="3" spans="1:17" x14ac:dyDescent="0.3">
      <c r="A3" s="9" t="s">
        <v>35</v>
      </c>
      <c r="B3" t="s">
        <v>56</v>
      </c>
      <c r="D3" s="34" t="s">
        <v>35</v>
      </c>
      <c r="E3" s="35" t="s">
        <v>51</v>
      </c>
      <c r="G3" s="9" t="s">
        <v>35</v>
      </c>
      <c r="H3" t="s">
        <v>59</v>
      </c>
      <c r="J3" s="9" t="s">
        <v>35</v>
      </c>
      <c r="K3" t="s">
        <v>55</v>
      </c>
      <c r="M3" s="9" t="s">
        <v>35</v>
      </c>
      <c r="N3" t="s">
        <v>70</v>
      </c>
      <c r="O3" t="s">
        <v>71</v>
      </c>
      <c r="P3" t="s">
        <v>72</v>
      </c>
      <c r="Q3" t="s">
        <v>73</v>
      </c>
    </row>
    <row r="4" spans="1:17" x14ac:dyDescent="0.3">
      <c r="A4" s="10" t="s">
        <v>43</v>
      </c>
      <c r="B4" s="25">
        <v>0.38055073911403714</v>
      </c>
      <c r="D4" s="36" t="s">
        <v>43</v>
      </c>
      <c r="E4" s="37">
        <v>1.5201478937145407E-2</v>
      </c>
      <c r="G4" s="10" t="s">
        <v>43</v>
      </c>
      <c r="H4" s="33">
        <v>0.30044358025450912</v>
      </c>
      <c r="J4" s="10" t="s">
        <v>43</v>
      </c>
      <c r="K4" s="33">
        <v>3.0779915949484811</v>
      </c>
      <c r="M4" s="10" t="s">
        <v>43</v>
      </c>
      <c r="N4" s="8">
        <v>0.24923074789873717</v>
      </c>
      <c r="O4" s="8">
        <v>0.39923071804777838</v>
      </c>
      <c r="P4" s="8">
        <v>0.72634992395425424</v>
      </c>
      <c r="Q4" s="8">
        <v>0.81858075717711043</v>
      </c>
    </row>
    <row r="5" spans="1:17" x14ac:dyDescent="0.3">
      <c r="A5" s="10" t="s">
        <v>44</v>
      </c>
      <c r="B5" s="25">
        <v>-0.23441784926402229</v>
      </c>
      <c r="D5" s="36" t="s">
        <v>44</v>
      </c>
      <c r="E5" s="37">
        <v>0.40586316062704542</v>
      </c>
      <c r="G5" s="10" t="s">
        <v>44</v>
      </c>
      <c r="H5" s="33">
        <v>2.5134133316832106</v>
      </c>
      <c r="J5" s="10" t="s">
        <v>44</v>
      </c>
      <c r="K5" s="33">
        <v>2.9704787137109121</v>
      </c>
      <c r="M5" s="10" t="s">
        <v>44</v>
      </c>
      <c r="N5" s="8">
        <v>0.24410375362152015</v>
      </c>
      <c r="O5" s="8">
        <v>0.39343390288986019</v>
      </c>
      <c r="P5" s="8">
        <v>0.72545463174007208</v>
      </c>
      <c r="Q5" s="8">
        <v>0.80793204855974665</v>
      </c>
    </row>
    <row r="6" spans="1:17" x14ac:dyDescent="0.3">
      <c r="A6" s="10" t="s">
        <v>41</v>
      </c>
      <c r="B6" s="25">
        <v>0.3592657689021842</v>
      </c>
      <c r="D6" s="36" t="s">
        <v>41</v>
      </c>
      <c r="E6" s="37">
        <v>2.423267507940885E-2</v>
      </c>
      <c r="G6" s="10" t="s">
        <v>41</v>
      </c>
      <c r="H6" s="33">
        <v>0.30553765661367494</v>
      </c>
      <c r="J6" s="10" t="s">
        <v>41</v>
      </c>
      <c r="K6" s="33">
        <v>3.2037157807155667</v>
      </c>
      <c r="M6" s="10" t="s">
        <v>41</v>
      </c>
      <c r="N6" s="8">
        <v>0.25212262113392248</v>
      </c>
      <c r="O6" s="8">
        <v>0.40105654380722988</v>
      </c>
      <c r="P6" s="8">
        <v>0.72710749415553733</v>
      </c>
      <c r="Q6" s="8">
        <v>0.8218565669376986</v>
      </c>
    </row>
    <row r="7" spans="1:17" x14ac:dyDescent="0.3">
      <c r="A7" s="10" t="s">
        <v>47</v>
      </c>
      <c r="B7" s="25">
        <v>-7.8650541109067884E-2</v>
      </c>
      <c r="D7" s="36" t="s">
        <v>47</v>
      </c>
      <c r="E7" s="37">
        <v>1.2074853322717516</v>
      </c>
      <c r="G7" s="10" t="s">
        <v>47</v>
      </c>
      <c r="H7" s="33">
        <v>1.0921696177236484</v>
      </c>
      <c r="J7" s="10" t="s">
        <v>47</v>
      </c>
      <c r="K7" s="33">
        <v>3.1058206617194783</v>
      </c>
      <c r="M7" s="10" t="s">
        <v>47</v>
      </c>
      <c r="N7" s="8">
        <v>0.2501922861888326</v>
      </c>
      <c r="O7" s="8">
        <v>0.39838455735520584</v>
      </c>
      <c r="P7" s="8">
        <v>0.73140378824589503</v>
      </c>
      <c r="Q7" s="8">
        <v>0.81968456044073801</v>
      </c>
    </row>
    <row r="8" spans="1:17" x14ac:dyDescent="0.3">
      <c r="A8" s="10" t="s">
        <v>45</v>
      </c>
      <c r="B8" s="25">
        <v>-0.78145947350669509</v>
      </c>
      <c r="D8" s="36" t="s">
        <v>45</v>
      </c>
      <c r="E8" s="37">
        <v>8.8557234757540626E-2</v>
      </c>
      <c r="G8" s="10" t="s">
        <v>45</v>
      </c>
      <c r="H8" s="33">
        <v>0.15940810519543802</v>
      </c>
      <c r="J8" s="10" t="s">
        <v>45</v>
      </c>
      <c r="K8" s="33">
        <v>3.1274917370267961</v>
      </c>
      <c r="M8" s="10" t="s">
        <v>45</v>
      </c>
      <c r="N8" s="8">
        <v>0.25024035947063528</v>
      </c>
      <c r="O8" s="8">
        <v>0.40199995558104284</v>
      </c>
      <c r="P8" s="8">
        <v>0.72845570576619767</v>
      </c>
      <c r="Q8" s="8">
        <v>0.82110378526390282</v>
      </c>
    </row>
    <row r="9" spans="1:17" x14ac:dyDescent="0.3">
      <c r="A9" s="10" t="s">
        <v>46</v>
      </c>
      <c r="B9" s="25">
        <v>0.15469179339792227</v>
      </c>
      <c r="D9" s="36" t="s">
        <v>46</v>
      </c>
      <c r="E9" s="37">
        <v>0.11737988972266278</v>
      </c>
      <c r="G9" s="10" t="s">
        <v>46</v>
      </c>
      <c r="H9" s="33">
        <v>1.2263826586546338</v>
      </c>
      <c r="J9" s="10" t="s">
        <v>46</v>
      </c>
      <c r="K9" s="33">
        <v>1.9058132114199924</v>
      </c>
      <c r="M9" s="10" t="s">
        <v>46</v>
      </c>
      <c r="N9" s="8">
        <v>0.2096769146864676</v>
      </c>
      <c r="O9" s="8">
        <v>0.33712305041077734</v>
      </c>
      <c r="P9" s="8">
        <v>0.66993070395481391</v>
      </c>
      <c r="Q9" s="8">
        <v>0.77369996318326506</v>
      </c>
    </row>
    <row r="10" spans="1:17" x14ac:dyDescent="0.3">
      <c r="A10" s="10" t="s">
        <v>42</v>
      </c>
      <c r="B10" s="25">
        <v>1.2000195624656416</v>
      </c>
      <c r="D10" s="36" t="s">
        <v>42</v>
      </c>
      <c r="E10" s="37">
        <v>4.246095518300097E-2</v>
      </c>
      <c r="G10" s="10" t="s">
        <v>42</v>
      </c>
      <c r="H10" s="33">
        <v>1.4158417732581694</v>
      </c>
      <c r="J10" s="10" t="s">
        <v>42</v>
      </c>
      <c r="K10" s="33">
        <v>1.9226133657834272</v>
      </c>
      <c r="M10" s="10" t="s">
        <v>42</v>
      </c>
      <c r="N10" s="8">
        <v>0.2093538385578417</v>
      </c>
      <c r="O10" s="8">
        <v>0.33810381406005735</v>
      </c>
      <c r="P10" s="8">
        <v>0.66809993035936444</v>
      </c>
      <c r="Q10" s="8">
        <v>0.78209996236642831</v>
      </c>
    </row>
    <row r="11" spans="1:17" x14ac:dyDescent="0.3">
      <c r="A11" s="10" t="s">
        <v>36</v>
      </c>
      <c r="B11" s="25">
        <v>1</v>
      </c>
      <c r="D11" s="36" t="s">
        <v>36</v>
      </c>
      <c r="E11" s="37">
        <v>1.9011807265785556</v>
      </c>
      <c r="G11" s="10" t="s">
        <v>36</v>
      </c>
      <c r="H11" s="33">
        <v>7.0131967233832846</v>
      </c>
      <c r="J11" s="10" t="s">
        <v>36</v>
      </c>
      <c r="K11" s="33">
        <v>19.313925065324653</v>
      </c>
      <c r="M11" s="10" t="s">
        <v>36</v>
      </c>
      <c r="N11" s="8">
        <v>0.23790189479718324</v>
      </c>
      <c r="O11" s="8">
        <v>0.38142017114371218</v>
      </c>
      <c r="P11" s="8">
        <v>0.71105539724331956</v>
      </c>
      <c r="Q11" s="8">
        <v>0.80646881448032648</v>
      </c>
    </row>
    <row r="14" spans="1:17" x14ac:dyDescent="0.3">
      <c r="B14" t="s">
        <v>81</v>
      </c>
    </row>
    <row r="15" spans="1:17" x14ac:dyDescent="0.3">
      <c r="A15" s="9" t="s">
        <v>35</v>
      </c>
      <c r="B15" t="s">
        <v>75</v>
      </c>
      <c r="C15" t="s">
        <v>76</v>
      </c>
      <c r="D15" t="s">
        <v>77</v>
      </c>
      <c r="E15" t="s">
        <v>78</v>
      </c>
      <c r="F15" t="s">
        <v>79</v>
      </c>
    </row>
    <row r="16" spans="1:17" x14ac:dyDescent="0.3">
      <c r="A16" s="10" t="s">
        <v>43</v>
      </c>
      <c r="B16" s="33">
        <v>395298.57692307694</v>
      </c>
      <c r="C16" s="25">
        <v>0.18</v>
      </c>
      <c r="D16" s="33">
        <v>34.519230769230766</v>
      </c>
      <c r="E16" s="33">
        <v>20.057692307692307</v>
      </c>
      <c r="F16" s="33">
        <v>27.192307692307693</v>
      </c>
    </row>
    <row r="17" spans="1:6" x14ac:dyDescent="0.3">
      <c r="A17" s="10" t="s">
        <v>44</v>
      </c>
      <c r="B17" s="33">
        <v>392391.03773584904</v>
      </c>
      <c r="C17" s="25">
        <v>0.17886792452830189</v>
      </c>
      <c r="D17" s="33">
        <v>34.849056603773583</v>
      </c>
      <c r="E17" s="33">
        <v>19.509433962264151</v>
      </c>
      <c r="F17" s="33">
        <v>26.943396226415093</v>
      </c>
    </row>
    <row r="18" spans="1:6" x14ac:dyDescent="0.3">
      <c r="A18" s="10" t="s">
        <v>41</v>
      </c>
      <c r="B18" s="33">
        <v>394799.54716981133</v>
      </c>
      <c r="C18" s="25">
        <v>0.18113207547169807</v>
      </c>
      <c r="D18" s="33">
        <v>35.452830188679243</v>
      </c>
      <c r="E18" s="33">
        <v>19.528301886792452</v>
      </c>
      <c r="F18" s="33">
        <v>27.773584905660378</v>
      </c>
    </row>
    <row r="19" spans="1:6" x14ac:dyDescent="0.3">
      <c r="A19" s="10" t="s">
        <v>47</v>
      </c>
      <c r="B19" s="33">
        <v>395332.38461538462</v>
      </c>
      <c r="C19" s="25">
        <v>0.17942307692307688</v>
      </c>
      <c r="D19" s="33">
        <v>34.269230769230766</v>
      </c>
      <c r="E19" s="33">
        <v>19.76923076923077</v>
      </c>
      <c r="F19" s="33">
        <v>27.78846153846154</v>
      </c>
    </row>
    <row r="20" spans="1:6" x14ac:dyDescent="0.3">
      <c r="A20" s="10" t="s">
        <v>45</v>
      </c>
      <c r="B20" s="33">
        <v>396096.94230769231</v>
      </c>
      <c r="C20" s="25">
        <v>0.18153846153846157</v>
      </c>
      <c r="D20" s="33">
        <v>34.346153846153847</v>
      </c>
      <c r="E20" s="33">
        <v>19.115384615384617</v>
      </c>
      <c r="F20" s="33">
        <v>27.173076923076923</v>
      </c>
    </row>
    <row r="21" spans="1:6" x14ac:dyDescent="0.3">
      <c r="A21" s="10" t="s">
        <v>46</v>
      </c>
      <c r="B21" s="33">
        <v>395388.01923076925</v>
      </c>
      <c r="C21" s="25">
        <v>0.17846153846153845</v>
      </c>
      <c r="D21" s="33">
        <v>36</v>
      </c>
      <c r="E21" s="33">
        <v>19.51923076923077</v>
      </c>
      <c r="F21" s="33">
        <v>28.46153846153846</v>
      </c>
    </row>
    <row r="22" spans="1:6" x14ac:dyDescent="0.3">
      <c r="A22" s="10" t="s">
        <v>42</v>
      </c>
      <c r="B22" s="33">
        <v>395083.69230769231</v>
      </c>
      <c r="C22" s="25">
        <v>0.18115384615384617</v>
      </c>
      <c r="D22" s="33">
        <v>35.519230769230766</v>
      </c>
      <c r="E22" s="33">
        <v>20.192307692307693</v>
      </c>
      <c r="F22" s="33">
        <v>27.596153846153847</v>
      </c>
    </row>
    <row r="23" spans="1:6" x14ac:dyDescent="0.3">
      <c r="A23" s="10" t="s">
        <v>36</v>
      </c>
      <c r="B23" s="33">
        <v>394905.68579234974</v>
      </c>
      <c r="C23" s="25">
        <v>0.18008196721311487</v>
      </c>
      <c r="D23" s="33">
        <v>34.994535519125684</v>
      </c>
      <c r="E23" s="33">
        <v>19.669398907103826</v>
      </c>
      <c r="F23" s="33">
        <v>27.560109289617486</v>
      </c>
    </row>
  </sheetData>
  <mergeCells count="1">
    <mergeCell ref="M2:Q2"/>
  </mergeCells>
  <pageMargins left="0.7" right="0.7" top="0.75" bottom="0.75" header="0.3" footer="0.3"/>
  <pageSetup orientation="portrait" horizontalDpi="300" verticalDpi="30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B422-03A0-4601-A9D9-715647728D64}">
  <dimension ref="A3:AC56"/>
  <sheetViews>
    <sheetView showGridLines="0" zoomScale="70" zoomScaleNormal="70" workbookViewId="0">
      <selection activeCell="AD7" sqref="AD7"/>
    </sheetView>
  </sheetViews>
  <sheetFormatPr defaultRowHeight="15.6" x14ac:dyDescent="0.3"/>
  <sheetData>
    <row r="3" spans="1:29" x14ac:dyDescent="0.3">
      <c r="A3" s="32" t="s">
        <v>57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P3" s="32" t="s">
        <v>58</v>
      </c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 x14ac:dyDescent="0.3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29" spans="1:29" x14ac:dyDescent="0.3">
      <c r="A29" s="32" t="s">
        <v>60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P29" s="32" t="s">
        <v>61</v>
      </c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 x14ac:dyDescent="0.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55" spans="1:14" x14ac:dyDescent="0.3">
      <c r="A55" s="32" t="s">
        <v>74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</row>
    <row r="56" spans="1:14" x14ac:dyDescent="0.3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</row>
  </sheetData>
  <mergeCells count="5">
    <mergeCell ref="A3:N4"/>
    <mergeCell ref="P3:AC4"/>
    <mergeCell ref="A29:N30"/>
    <mergeCell ref="P29:AC30"/>
    <mergeCell ref="A55:N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B455-1D6C-4C8F-9CC8-CF94B64B92F6}">
  <dimension ref="A3:AB55"/>
  <sheetViews>
    <sheetView topLeftCell="G1" workbookViewId="0">
      <selection activeCell="H4" sqref="H4"/>
    </sheetView>
  </sheetViews>
  <sheetFormatPr defaultRowHeight="15.6" outlineLevelCol="2" x14ac:dyDescent="0.3"/>
  <cols>
    <col min="1" max="1" width="10.09765625" bestFit="1" customWidth="1"/>
    <col min="5" max="5" width="10.796875" customWidth="1"/>
    <col min="7" max="7" width="18.19921875" customWidth="1"/>
    <col min="8" max="8" width="44.296875" customWidth="1"/>
    <col min="9" max="9" width="45.69921875" hidden="1" customWidth="1" outlineLevel="1"/>
    <col min="10" max="10" width="49.69921875" hidden="1" customWidth="1" outlineLevel="1"/>
    <col min="11" max="14" width="8.796875" hidden="1" customWidth="1" outlineLevel="2"/>
    <col min="15" max="15" width="8.796875" hidden="1" customWidth="1" outlineLevel="1" collapsed="1"/>
    <col min="16" max="16" width="27.69921875" hidden="1" customWidth="1" outlineLevel="1"/>
    <col min="17" max="17" width="15.59765625" hidden="1" customWidth="1" outlineLevel="1"/>
    <col min="18" max="18" width="15" hidden="1" customWidth="1" outlineLevel="1"/>
    <col min="19" max="19" width="14.8984375" hidden="1" customWidth="1" outlineLevel="1"/>
    <col min="20" max="20" width="19.19921875" bestFit="1" customWidth="1" collapsed="1"/>
    <col min="21" max="21" width="12.296875" bestFit="1" customWidth="1"/>
    <col min="22" max="23" width="11.296875" bestFit="1" customWidth="1"/>
    <col min="24" max="24" width="12.296875" bestFit="1" customWidth="1"/>
    <col min="25" max="25" width="15.69921875" bestFit="1" customWidth="1"/>
    <col min="26" max="26" width="21.19921875" bestFit="1" customWidth="1"/>
  </cols>
  <sheetData>
    <row r="3" spans="1:28" x14ac:dyDescent="0.3">
      <c r="A3" s="1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5" t="s">
        <v>18</v>
      </c>
      <c r="H3" s="15" t="s">
        <v>23</v>
      </c>
      <c r="I3" s="15" t="s">
        <v>24</v>
      </c>
      <c r="J3" s="15" t="s">
        <v>25</v>
      </c>
      <c r="K3" s="15" t="s">
        <v>19</v>
      </c>
      <c r="L3" s="15" t="s">
        <v>20</v>
      </c>
      <c r="M3" s="15" t="s">
        <v>21</v>
      </c>
      <c r="N3" s="15" t="s">
        <v>22</v>
      </c>
      <c r="O3" s="15" t="s">
        <v>34</v>
      </c>
      <c r="P3" s="15" t="s">
        <v>37</v>
      </c>
      <c r="Q3" s="15" t="s">
        <v>38</v>
      </c>
      <c r="R3" s="15" t="s">
        <v>39</v>
      </c>
      <c r="S3" s="15" t="s">
        <v>40</v>
      </c>
      <c r="T3" s="7" t="s">
        <v>52</v>
      </c>
      <c r="U3" s="7" t="s">
        <v>53</v>
      </c>
      <c r="V3" s="7" t="s">
        <v>54</v>
      </c>
      <c r="W3" s="7" t="s">
        <v>48</v>
      </c>
      <c r="X3" s="7" t="s">
        <v>49</v>
      </c>
      <c r="Y3" s="7" t="s">
        <v>66</v>
      </c>
      <c r="Z3" s="7" t="s">
        <v>67</v>
      </c>
      <c r="AA3" s="7" t="s">
        <v>68</v>
      </c>
      <c r="AB3" s="7" t="s">
        <v>69</v>
      </c>
    </row>
    <row r="4" spans="1:28" x14ac:dyDescent="0.3">
      <c r="A4" s="24">
        <v>43475</v>
      </c>
      <c r="B4" s="16">
        <v>10641496</v>
      </c>
      <c r="C4" s="16">
        <v>2740185</v>
      </c>
      <c r="D4" s="16">
        <v>1063191</v>
      </c>
      <c r="E4" s="16">
        <v>760607</v>
      </c>
      <c r="F4" s="16">
        <v>623698</v>
      </c>
      <c r="G4" s="17">
        <v>5.8609992429635833E-2</v>
      </c>
      <c r="H4" s="17">
        <v>-0.51898166000832935</v>
      </c>
      <c r="I4" s="17">
        <v>-0.48958335231937844</v>
      </c>
      <c r="J4" s="17">
        <v>7.3142421741578811E-2</v>
      </c>
      <c r="K4" s="17">
        <v>0.25749997932621504</v>
      </c>
      <c r="L4" s="17">
        <v>0.3879997153476864</v>
      </c>
      <c r="M4" s="17">
        <v>0.71540014917357275</v>
      </c>
      <c r="N4" s="17">
        <v>0.82000034183224713</v>
      </c>
      <c r="O4" s="14" t="s">
        <v>47</v>
      </c>
      <c r="P4" s="18">
        <v>3.0000016112237571E-2</v>
      </c>
      <c r="Q4" s="18">
        <v>1.0415836533304246E-2</v>
      </c>
      <c r="R4" s="18">
        <v>2.0833674287895176E-2</v>
      </c>
      <c r="S4" s="19">
        <v>1.0101461341815332E-2</v>
      </c>
      <c r="T4" s="26" t="str">
        <f>IF(OR(Table3[day]="Sun", Table3[day]="Sat"), "Weekend", "Weekday")</f>
        <v>Weekday</v>
      </c>
      <c r="U4" s="39">
        <f>VLOOKUP(Table3[Date],'Channel wise traffic'!$B$2:$G$368,2,FALSE)</f>
        <v>387156</v>
      </c>
      <c r="V4" s="39">
        <f>VLOOKUP(Table3[Date],'Channel wise traffic'!$B$2:$G$368,3,FALSE)</f>
        <v>2873204</v>
      </c>
      <c r="W4" s="39">
        <f>VLOOKUP(Table3[Date],'Channel wise traffic'!$B$2:$G$368,4,FALSE)</f>
        <v>1170564</v>
      </c>
      <c r="X4" s="39">
        <f>VLOOKUP(Table3[Date],'Channel wise traffic'!$B$2:$G$368,5,FALSE)</f>
        <v>6210572</v>
      </c>
      <c r="Y4" s="39">
        <f>(U$4 / SUM($U4:$X4)) * 100</f>
        <v>3.638172677976856</v>
      </c>
      <c r="Z4" s="39">
        <f t="shared" ref="Z4:AB4" si="0">(V$4 / SUM($U4:$X4)) * 100</f>
        <v>27.000000751773999</v>
      </c>
      <c r="AA4" s="39">
        <f t="shared" si="0"/>
        <v>10.999994737582011</v>
      </c>
      <c r="AB4" s="39">
        <f t="shared" si="0"/>
        <v>58.361831832667136</v>
      </c>
    </row>
    <row r="5" spans="1:28" x14ac:dyDescent="0.3">
      <c r="A5" s="12">
        <v>43476</v>
      </c>
      <c r="B5" s="4">
        <v>20631473</v>
      </c>
      <c r="C5" s="4">
        <v>4951553</v>
      </c>
      <c r="D5" s="4">
        <v>2000427</v>
      </c>
      <c r="E5" s="4">
        <v>1431105</v>
      </c>
      <c r="F5" s="4">
        <v>1126566</v>
      </c>
      <c r="G5" s="20">
        <v>5.4604244689654489E-2</v>
      </c>
      <c r="H5" s="20">
        <v>-0.29414307786965876</v>
      </c>
      <c r="I5" s="20">
        <v>-5.0000000000000044E-2</v>
      </c>
      <c r="J5" s="20">
        <v>-8.5422909280729042E-2</v>
      </c>
      <c r="K5" s="20">
        <v>0.23999997479578894</v>
      </c>
      <c r="L5" s="20">
        <v>0.40399991679378167</v>
      </c>
      <c r="M5" s="20">
        <v>0.71539976215078083</v>
      </c>
      <c r="N5" s="20">
        <v>0.78720010062154766</v>
      </c>
      <c r="O5" s="13" t="s">
        <v>45</v>
      </c>
      <c r="P5" s="21">
        <v>-8.5714261446491746E-2</v>
      </c>
      <c r="Q5" s="21">
        <v>5.6296562300772734E-8</v>
      </c>
      <c r="R5" s="21">
        <v>3.1578475549952412E-2</v>
      </c>
      <c r="S5" s="22">
        <v>-3.0302944645041796E-2</v>
      </c>
      <c r="T5" s="21" t="str">
        <f>IF(OR(Table3[day]="Sun", Table3[day]="Sat"), "Weekend", "Weekday")</f>
        <v>Weekday</v>
      </c>
      <c r="U5" s="38">
        <f>VLOOKUP(Table3[Date],'Channel wise traffic'!$B$2:$G$368,2,FALSE)</f>
        <v>7427330</v>
      </c>
      <c r="V5" s="38">
        <f>VLOOKUP(Table3[Date],'Channel wise traffic'!$B$2:$G$368,3,FALSE)</f>
        <v>5570497</v>
      </c>
      <c r="W5" s="38">
        <f>VLOOKUP(Table3[Date],'Channel wise traffic'!$B$2:$G$368,4,FALSE)</f>
        <v>2269462</v>
      </c>
      <c r="X5" s="38">
        <f>VLOOKUP(Table3[Date],'Channel wise traffic'!$B$2:$G$368,5,FALSE)</f>
        <v>5364183</v>
      </c>
      <c r="Y5" s="39">
        <f t="shared" ref="Y5:Y55" si="1">(U$4 / SUM($U5:$X5)) * 100</f>
        <v>1.8765311558961959</v>
      </c>
      <c r="Z5" s="39">
        <f t="shared" ref="Z5:Z55" si="2">(V$4 / SUM($U5:$X5)) * 100</f>
        <v>13.926316067026143</v>
      </c>
      <c r="AA5" s="39">
        <f t="shared" ref="AA5:AA55" si="3">(W$4 / SUM($U5:$X5)) * 100</f>
        <v>5.6736814513283402</v>
      </c>
      <c r="AB5" s="39">
        <f t="shared" ref="AB5:AB55" si="4">(X$4 / SUM($U5:$X5)) * 100</f>
        <v>30.102418286004994</v>
      </c>
    </row>
    <row r="6" spans="1:28" x14ac:dyDescent="0.3">
      <c r="A6" s="24">
        <v>43480</v>
      </c>
      <c r="B6" s="16">
        <v>21282993</v>
      </c>
      <c r="C6" s="16">
        <v>5054710</v>
      </c>
      <c r="D6" s="16">
        <v>2042103</v>
      </c>
      <c r="E6" s="16">
        <v>1475828</v>
      </c>
      <c r="F6" s="16">
        <v>1198077</v>
      </c>
      <c r="G6" s="17">
        <v>5.6292693419576843E-2</v>
      </c>
      <c r="H6" s="17">
        <v>-0.2047202594118096</v>
      </c>
      <c r="I6" s="17">
        <v>-2.0000009209230951E-2</v>
      </c>
      <c r="J6" s="17">
        <v>-6.7801118225535251E-2</v>
      </c>
      <c r="K6" s="17">
        <v>0.2374999606493316</v>
      </c>
      <c r="L6" s="17">
        <v>0.40400003165364579</v>
      </c>
      <c r="M6" s="17">
        <v>0.72270007928101565</v>
      </c>
      <c r="N6" s="17">
        <v>0.81179988453939078</v>
      </c>
      <c r="O6" s="14" t="s">
        <v>44</v>
      </c>
      <c r="P6" s="18">
        <v>-3.0612350855903081E-2</v>
      </c>
      <c r="Q6" s="18">
        <v>3.0612432378004595E-2</v>
      </c>
      <c r="R6" s="18">
        <v>-4.807652191931322E-2</v>
      </c>
      <c r="S6" s="19">
        <v>-1.980229779402809E-2</v>
      </c>
      <c r="T6" s="21" t="str">
        <f>IF(OR(Table3[day]="Sun", Table3[day]="Sat"), "Weekend", "Weekday")</f>
        <v>Weekday</v>
      </c>
      <c r="U6" s="38">
        <f>VLOOKUP(Table3[Date],'Channel wise traffic'!$B$2:$G$368,2,FALSE)</f>
        <v>7661877</v>
      </c>
      <c r="V6" s="38">
        <f>VLOOKUP(Table3[Date],'Channel wise traffic'!$B$2:$G$368,3,FALSE)</f>
        <v>5746408</v>
      </c>
      <c r="W6" s="38">
        <f>VLOOKUP(Table3[Date],'Channel wise traffic'!$B$2:$G$368,4,FALSE)</f>
        <v>2341129</v>
      </c>
      <c r="X6" s="38">
        <f>VLOOKUP(Table3[Date],'Channel wise traffic'!$B$2:$G$368,5,FALSE)</f>
        <v>5533578</v>
      </c>
      <c r="Y6" s="39">
        <f t="shared" si="1"/>
        <v>1.819086338988428</v>
      </c>
      <c r="Z6" s="39">
        <f t="shared" si="2"/>
        <v>13.500000375887</v>
      </c>
      <c r="AA6" s="39">
        <f t="shared" si="3"/>
        <v>5.4999973687910053</v>
      </c>
      <c r="AB6" s="39">
        <f t="shared" si="4"/>
        <v>29.180915916333568</v>
      </c>
    </row>
    <row r="7" spans="1:28" x14ac:dyDescent="0.3">
      <c r="A7" s="12">
        <v>43483</v>
      </c>
      <c r="B7" s="4">
        <v>22151687</v>
      </c>
      <c r="C7" s="4">
        <v>5759438</v>
      </c>
      <c r="D7" s="4">
        <v>2395926</v>
      </c>
      <c r="E7" s="4">
        <v>1661575</v>
      </c>
      <c r="F7" s="4">
        <v>1307991</v>
      </c>
      <c r="G7" s="20">
        <v>5.9047015245385151E-2</v>
      </c>
      <c r="H7" s="20">
        <v>-0.22162388940794209</v>
      </c>
      <c r="I7" s="20">
        <v>7.3684220220243013E-2</v>
      </c>
      <c r="J7" s="20">
        <v>8.136309880269077E-2</v>
      </c>
      <c r="K7" s="20">
        <v>0.25999997201116104</v>
      </c>
      <c r="L7" s="20">
        <v>0.4159999638853652</v>
      </c>
      <c r="M7" s="20">
        <v>0.69350013314267633</v>
      </c>
      <c r="N7" s="20">
        <v>0.7871994944555617</v>
      </c>
      <c r="O7" s="13" t="s">
        <v>45</v>
      </c>
      <c r="P7" s="21">
        <v>8.3333330482179058E-2</v>
      </c>
      <c r="Q7" s="21">
        <v>2.9703092977884982E-2</v>
      </c>
      <c r="R7" s="21">
        <v>-3.0611736495781527E-2</v>
      </c>
      <c r="S7" s="22">
        <v>-7.7002783094304306E-7</v>
      </c>
      <c r="T7" s="21" t="str">
        <f>IF(OR(Table3[day]="Sun", Table3[day]="Sat"), "Weekend", "Weekday")</f>
        <v>Weekday</v>
      </c>
      <c r="U7" s="38">
        <f>VLOOKUP(Table3[Date],'Channel wise traffic'!$B$2:$G$368,2,FALSE)</f>
        <v>7974607</v>
      </c>
      <c r="V7" s="38">
        <f>VLOOKUP(Table3[Date],'Channel wise traffic'!$B$2:$G$368,3,FALSE)</f>
        <v>5980955</v>
      </c>
      <c r="W7" s="38">
        <f>VLOOKUP(Table3[Date],'Channel wise traffic'!$B$2:$G$368,4,FALSE)</f>
        <v>2436685</v>
      </c>
      <c r="X7" s="38">
        <f>VLOOKUP(Table3[Date],'Channel wise traffic'!$B$2:$G$368,5,FALSE)</f>
        <v>5759438</v>
      </c>
      <c r="Y7" s="39">
        <f t="shared" si="1"/>
        <v>1.7477496632874654</v>
      </c>
      <c r="Z7" s="39">
        <f t="shared" si="2"/>
        <v>12.970588919082227</v>
      </c>
      <c r="AA7" s="39">
        <f t="shared" si="3"/>
        <v>5.2843113289124508</v>
      </c>
      <c r="AB7" s="39">
        <f t="shared" si="4"/>
        <v>28.036566969961878</v>
      </c>
    </row>
    <row r="8" spans="1:28" x14ac:dyDescent="0.3">
      <c r="A8" s="24">
        <v>43490</v>
      </c>
      <c r="B8" s="16">
        <v>20631473</v>
      </c>
      <c r="C8" s="16">
        <v>5054710</v>
      </c>
      <c r="D8" s="16">
        <v>2021884</v>
      </c>
      <c r="E8" s="16">
        <v>1520254</v>
      </c>
      <c r="F8" s="16">
        <v>1234142</v>
      </c>
      <c r="G8" s="17">
        <v>5.9818414322622526E-2</v>
      </c>
      <c r="H8" s="17">
        <v>-0.2346852338530343</v>
      </c>
      <c r="I8" s="17">
        <v>-6.8627459389436152E-2</v>
      </c>
      <c r="J8" s="17">
        <v>1.3064150220491788E-2</v>
      </c>
      <c r="K8" s="17">
        <v>0.24499995710437156</v>
      </c>
      <c r="L8" s="17">
        <v>0.4</v>
      </c>
      <c r="M8" s="17">
        <v>0.75189971333667016</v>
      </c>
      <c r="N8" s="17">
        <v>0.81179987028483402</v>
      </c>
      <c r="O8" s="14" t="s">
        <v>45</v>
      </c>
      <c r="P8" s="18">
        <v>-5.7692371236661377E-2</v>
      </c>
      <c r="Q8" s="18">
        <v>-3.8461454986506216E-2</v>
      </c>
      <c r="R8" s="18">
        <v>8.4209904804703362E-2</v>
      </c>
      <c r="S8" s="19">
        <v>3.125049749464881E-2</v>
      </c>
      <c r="T8" s="21" t="str">
        <f>IF(OR(Table3[day]="Sun", Table3[day]="Sat"), "Weekend", "Weekday")</f>
        <v>Weekday</v>
      </c>
      <c r="U8" s="38">
        <f>VLOOKUP(Table3[Date],'Channel wise traffic'!$B$2:$G$368,2,FALSE)</f>
        <v>7427330</v>
      </c>
      <c r="V8" s="38">
        <f>VLOOKUP(Table3[Date],'Channel wise traffic'!$B$2:$G$368,3,FALSE)</f>
        <v>5570497</v>
      </c>
      <c r="W8" s="38">
        <f>VLOOKUP(Table3[Date],'Channel wise traffic'!$B$2:$G$368,4,FALSE)</f>
        <v>2269462</v>
      </c>
      <c r="X8" s="38">
        <f>VLOOKUP(Table3[Date],'Channel wise traffic'!$B$2:$G$368,5,FALSE)</f>
        <v>5364183</v>
      </c>
      <c r="Y8" s="39">
        <f t="shared" si="1"/>
        <v>1.8765311558961959</v>
      </c>
      <c r="Z8" s="39">
        <f t="shared" si="2"/>
        <v>13.926316067026143</v>
      </c>
      <c r="AA8" s="39">
        <f t="shared" si="3"/>
        <v>5.6736814513283402</v>
      </c>
      <c r="AB8" s="39">
        <f t="shared" si="4"/>
        <v>30.102418286004994</v>
      </c>
    </row>
    <row r="9" spans="1:28" x14ac:dyDescent="0.3">
      <c r="A9" s="12">
        <v>43493</v>
      </c>
      <c r="B9" s="4">
        <v>21282993</v>
      </c>
      <c r="C9" s="4">
        <v>5267540</v>
      </c>
      <c r="D9" s="4">
        <v>2043805</v>
      </c>
      <c r="E9" s="4">
        <v>1536737</v>
      </c>
      <c r="F9" s="4">
        <v>1310529</v>
      </c>
      <c r="G9" s="20">
        <v>6.157634877763668E-2</v>
      </c>
      <c r="H9" s="20">
        <v>-0.4100967770975873</v>
      </c>
      <c r="I9" s="20">
        <v>-3.9215703977760197E-2</v>
      </c>
      <c r="J9" s="20">
        <v>-7.6275872039646142E-2</v>
      </c>
      <c r="K9" s="20">
        <v>0.2474999639383427</v>
      </c>
      <c r="L9" s="20">
        <v>0.38799990128219247</v>
      </c>
      <c r="M9" s="20">
        <v>0.75190001003031115</v>
      </c>
      <c r="N9" s="20">
        <v>0.8527997959312491</v>
      </c>
      <c r="O9" s="13" t="s">
        <v>43</v>
      </c>
      <c r="P9" s="21">
        <v>-4.8076959301679323E-2</v>
      </c>
      <c r="Q9" s="21">
        <v>-6.7307848639353574E-2</v>
      </c>
      <c r="R9" s="21">
        <v>-9.6153609498674797E-3</v>
      </c>
      <c r="S9" s="22">
        <v>5.050525912424586E-2</v>
      </c>
      <c r="T9" s="21" t="str">
        <f>IF(OR(Table3[day]="Sun", Table3[day]="Sat"), "Weekend", "Weekday")</f>
        <v>Weekday</v>
      </c>
      <c r="U9" s="38">
        <f>VLOOKUP(Table3[Date],'Channel wise traffic'!$B$2:$G$368,2,FALSE)</f>
        <v>7661877</v>
      </c>
      <c r="V9" s="38">
        <f>VLOOKUP(Table3[Date],'Channel wise traffic'!$B$2:$G$368,3,FALSE)</f>
        <v>5746408</v>
      </c>
      <c r="W9" s="38">
        <f>VLOOKUP(Table3[Date],'Channel wise traffic'!$B$2:$G$368,4,FALSE)</f>
        <v>2341129</v>
      </c>
      <c r="X9" s="38">
        <f>VLOOKUP(Table3[Date],'Channel wise traffic'!$B$2:$G$368,5,FALSE)</f>
        <v>5533578</v>
      </c>
      <c r="Y9" s="39">
        <f t="shared" si="1"/>
        <v>1.819086338988428</v>
      </c>
      <c r="Z9" s="39">
        <f t="shared" si="2"/>
        <v>13.500000375887</v>
      </c>
      <c r="AA9" s="39">
        <f t="shared" si="3"/>
        <v>5.4999973687910053</v>
      </c>
      <c r="AB9" s="39">
        <f t="shared" si="4"/>
        <v>29.180915916333568</v>
      </c>
    </row>
    <row r="10" spans="1:28" x14ac:dyDescent="0.3">
      <c r="A10" s="24">
        <v>43494</v>
      </c>
      <c r="B10" s="16">
        <v>22368860</v>
      </c>
      <c r="C10" s="16">
        <v>2628341</v>
      </c>
      <c r="D10" s="16">
        <v>1093389</v>
      </c>
      <c r="E10" s="16">
        <v>790192</v>
      </c>
      <c r="F10" s="16">
        <v>628519</v>
      </c>
      <c r="G10" s="17">
        <v>2.8097945089736356E-2</v>
      </c>
      <c r="H10" s="17">
        <v>-0.54861392395972475</v>
      </c>
      <c r="I10" s="17">
        <v>-0.40462427961056557</v>
      </c>
      <c r="J10" s="17">
        <v>-0.52481642115115479</v>
      </c>
      <c r="K10" s="17">
        <v>0.11749999776474974</v>
      </c>
      <c r="L10" s="17">
        <v>0.41599967431927592</v>
      </c>
      <c r="M10" s="17">
        <v>0.72269978937048018</v>
      </c>
      <c r="N10" s="17">
        <v>0.79540035839390932</v>
      </c>
      <c r="O10" s="14" t="s">
        <v>44</v>
      </c>
      <c r="P10" s="18">
        <v>-0.54807690946756116</v>
      </c>
      <c r="Q10" s="18">
        <v>8.3332559140494533E-2</v>
      </c>
      <c r="R10" s="18">
        <v>2.0618417861274718E-2</v>
      </c>
      <c r="S10" s="19">
        <v>-4.9019317183025657E-2</v>
      </c>
      <c r="T10" s="21" t="str">
        <f>IF(OR(Table3[day]="Sun", Table3[day]="Sat"), "Weekend", "Weekday")</f>
        <v>Weekday</v>
      </c>
      <c r="U10" s="38">
        <f>VLOOKUP(Table3[Date],'Channel wise traffic'!$B$2:$G$368,2,FALSE)</f>
        <v>8052789</v>
      </c>
      <c r="V10" s="38">
        <f>VLOOKUP(Table3[Date],'Channel wise traffic'!$B$2:$G$368,3,FALSE)</f>
        <v>6039592</v>
      </c>
      <c r="W10" s="38">
        <f>VLOOKUP(Table3[Date],'Channel wise traffic'!$B$2:$G$368,4,FALSE)</f>
        <v>2460574</v>
      </c>
      <c r="X10" s="38">
        <f>VLOOKUP(Table3[Date],'Channel wise traffic'!$B$2:$G$368,5,FALSE)</f>
        <v>5815903</v>
      </c>
      <c r="Y10" s="39">
        <f t="shared" si="1"/>
        <v>1.7307812495389798</v>
      </c>
      <c r="Z10" s="39">
        <f t="shared" si="2"/>
        <v>12.844661090879114</v>
      </c>
      <c r="AA10" s="39">
        <f t="shared" si="3"/>
        <v>5.2330074248761385</v>
      </c>
      <c r="AB10" s="39">
        <f t="shared" si="4"/>
        <v>27.764367765220737</v>
      </c>
    </row>
    <row r="11" spans="1:28" x14ac:dyDescent="0.3">
      <c r="A11" s="12">
        <v>43497</v>
      </c>
      <c r="B11" s="4">
        <v>20631473</v>
      </c>
      <c r="C11" s="4">
        <v>5054710</v>
      </c>
      <c r="D11" s="4">
        <v>2082540</v>
      </c>
      <c r="E11" s="4">
        <v>1565862</v>
      </c>
      <c r="F11" s="4">
        <v>1322527</v>
      </c>
      <c r="G11" s="20">
        <v>6.4102403158514176E-2</v>
      </c>
      <c r="H11" s="20">
        <v>-0.24957727522390227</v>
      </c>
      <c r="I11" s="20">
        <v>0</v>
      </c>
      <c r="J11" s="20">
        <v>7.1616556279585408E-2</v>
      </c>
      <c r="K11" s="20">
        <v>0.24499995710437156</v>
      </c>
      <c r="L11" s="20">
        <v>0.4119998971256511</v>
      </c>
      <c r="M11" s="20">
        <v>0.75190008355181648</v>
      </c>
      <c r="N11" s="20">
        <v>0.84459997113411012</v>
      </c>
      <c r="O11" s="13" t="s">
        <v>45</v>
      </c>
      <c r="P11" s="21">
        <v>0</v>
      </c>
      <c r="Q11" s="21">
        <v>2.999974281412765E-2</v>
      </c>
      <c r="R11" s="21">
        <v>4.9237303834104296E-7</v>
      </c>
      <c r="S11" s="22">
        <v>4.0404171089319929E-2</v>
      </c>
      <c r="T11" s="21" t="str">
        <f>IF(OR(Table3[day]="Sun", Table3[day]="Sat"), "Weekend", "Weekday")</f>
        <v>Weekday</v>
      </c>
      <c r="U11" s="38">
        <f>VLOOKUP(Table3[Date],'Channel wise traffic'!$B$2:$G$368,2,FALSE)</f>
        <v>7427330</v>
      </c>
      <c r="V11" s="38">
        <f>VLOOKUP(Table3[Date],'Channel wise traffic'!$B$2:$G$368,3,FALSE)</f>
        <v>5570497</v>
      </c>
      <c r="W11" s="38">
        <f>VLOOKUP(Table3[Date],'Channel wise traffic'!$B$2:$G$368,4,FALSE)</f>
        <v>2269462</v>
      </c>
      <c r="X11" s="38">
        <f>VLOOKUP(Table3[Date],'Channel wise traffic'!$B$2:$G$368,5,FALSE)</f>
        <v>5364183</v>
      </c>
      <c r="Y11" s="39">
        <f t="shared" si="1"/>
        <v>1.8765311558961959</v>
      </c>
      <c r="Z11" s="39">
        <f t="shared" si="2"/>
        <v>13.926316067026143</v>
      </c>
      <c r="AA11" s="39">
        <f t="shared" si="3"/>
        <v>5.6736814513283402</v>
      </c>
      <c r="AB11" s="39">
        <f t="shared" si="4"/>
        <v>30.102418286004994</v>
      </c>
    </row>
    <row r="12" spans="1:28" x14ac:dyDescent="0.3">
      <c r="A12" s="24">
        <v>43504</v>
      </c>
      <c r="B12" s="16">
        <v>21934513</v>
      </c>
      <c r="C12" s="16">
        <v>5209447</v>
      </c>
      <c r="D12" s="16">
        <v>2104616</v>
      </c>
      <c r="E12" s="16">
        <v>1490279</v>
      </c>
      <c r="F12" s="16">
        <v>1246469</v>
      </c>
      <c r="G12" s="17">
        <v>5.6826837231353164E-2</v>
      </c>
      <c r="H12" s="17">
        <v>-0.20442329945639026</v>
      </c>
      <c r="I12" s="17">
        <v>6.3157875348987425E-2</v>
      </c>
      <c r="J12" s="17">
        <v>-0.11349911342902064</v>
      </c>
      <c r="K12" s="17">
        <v>0.23750000740841615</v>
      </c>
      <c r="L12" s="17">
        <v>0.40399988712813473</v>
      </c>
      <c r="M12" s="17">
        <v>0.70810019499994303</v>
      </c>
      <c r="N12" s="17">
        <v>0.83639976138696182</v>
      </c>
      <c r="O12" s="14" t="s">
        <v>45</v>
      </c>
      <c r="P12" s="18">
        <v>-3.0612044935013571E-2</v>
      </c>
      <c r="Q12" s="18">
        <v>-1.9417504842426103E-2</v>
      </c>
      <c r="R12" s="18">
        <v>-5.8252272489413892E-2</v>
      </c>
      <c r="S12" s="19">
        <v>-9.7089865349359039E-3</v>
      </c>
      <c r="T12" s="21" t="str">
        <f>IF(OR(Table3[day]="Sun", Table3[day]="Sat"), "Weekend", "Weekday")</f>
        <v>Weekday</v>
      </c>
      <c r="U12" s="38">
        <f>VLOOKUP(Table3[Date],'Channel wise traffic'!$B$2:$G$368,2,FALSE)</f>
        <v>7896424</v>
      </c>
      <c r="V12" s="38">
        <f>VLOOKUP(Table3[Date],'Channel wise traffic'!$B$2:$G$368,3,FALSE)</f>
        <v>5922318</v>
      </c>
      <c r="W12" s="38">
        <f>VLOOKUP(Table3[Date],'Channel wise traffic'!$B$2:$G$368,4,FALSE)</f>
        <v>2412796</v>
      </c>
      <c r="X12" s="38">
        <f>VLOOKUP(Table3[Date],'Channel wise traffic'!$B$2:$G$368,5,FALSE)</f>
        <v>5702973</v>
      </c>
      <c r="Y12" s="39">
        <f t="shared" si="1"/>
        <v>1.7650541651008311</v>
      </c>
      <c r="Z12" s="39">
        <f t="shared" si="2"/>
        <v>13.099010960399346</v>
      </c>
      <c r="AA12" s="39">
        <f t="shared" si="3"/>
        <v>5.3366313933326346</v>
      </c>
      <c r="AB12" s="39">
        <f t="shared" si="4"/>
        <v>28.314157539231218</v>
      </c>
    </row>
    <row r="13" spans="1:28" x14ac:dyDescent="0.3">
      <c r="A13" s="12">
        <v>43511</v>
      </c>
      <c r="B13" s="4">
        <v>21500167</v>
      </c>
      <c r="C13" s="4">
        <v>5482542</v>
      </c>
      <c r="D13" s="4">
        <v>2214947</v>
      </c>
      <c r="E13" s="4">
        <v>1633080</v>
      </c>
      <c r="F13" s="4">
        <v>1285561</v>
      </c>
      <c r="G13" s="20">
        <v>5.9793070444522596E-2</v>
      </c>
      <c r="H13" s="20">
        <v>-0.3070166690834133</v>
      </c>
      <c r="I13" s="20">
        <v>-1.9801944086928258E-2</v>
      </c>
      <c r="J13" s="20">
        <v>5.2197752992891644E-2</v>
      </c>
      <c r="K13" s="20">
        <v>0.25499997279090902</v>
      </c>
      <c r="L13" s="20">
        <v>0.40400000583670859</v>
      </c>
      <c r="M13" s="20">
        <v>0.73729980897962799</v>
      </c>
      <c r="N13" s="20">
        <v>0.78720025963210616</v>
      </c>
      <c r="O13" s="13" t="s">
        <v>45</v>
      </c>
      <c r="P13" s="21">
        <v>7.3684062469939748E-2</v>
      </c>
      <c r="Q13" s="21">
        <v>2.9383318578268813E-7</v>
      </c>
      <c r="R13" s="21">
        <v>4.1236556896707688E-2</v>
      </c>
      <c r="S13" s="22">
        <v>-5.8822950491126957E-2</v>
      </c>
      <c r="T13" s="21" t="str">
        <f>IF(OR(Table3[day]="Sun", Table3[day]="Sat"), "Weekend", "Weekday")</f>
        <v>Weekday</v>
      </c>
      <c r="U13" s="38">
        <f>VLOOKUP(Table3[Date],'Channel wise traffic'!$B$2:$G$368,2,FALSE)</f>
        <v>7740060</v>
      </c>
      <c r="V13" s="38">
        <f>VLOOKUP(Table3[Date],'Channel wise traffic'!$B$2:$G$368,3,FALSE)</f>
        <v>5805045</v>
      </c>
      <c r="W13" s="38">
        <f>VLOOKUP(Table3[Date],'Channel wise traffic'!$B$2:$G$368,4,FALSE)</f>
        <v>2365018</v>
      </c>
      <c r="X13" s="38">
        <f>VLOOKUP(Table3[Date],'Channel wise traffic'!$B$2:$G$368,5,FALSE)</f>
        <v>5590043</v>
      </c>
      <c r="Y13" s="39">
        <f t="shared" si="1"/>
        <v>1.8007116782261123</v>
      </c>
      <c r="Z13" s="39">
        <f t="shared" si="2"/>
        <v>13.36363635517977</v>
      </c>
      <c r="AA13" s="39">
        <f t="shared" si="3"/>
        <v>5.4444416847758292</v>
      </c>
      <c r="AB13" s="39">
        <f t="shared" si="4"/>
        <v>28.886158367335398</v>
      </c>
    </row>
    <row r="14" spans="1:28" x14ac:dyDescent="0.3">
      <c r="A14" s="24">
        <v>43515</v>
      </c>
      <c r="B14" s="16">
        <v>21934513</v>
      </c>
      <c r="C14" s="16">
        <v>5648137</v>
      </c>
      <c r="D14" s="16">
        <v>948887</v>
      </c>
      <c r="E14" s="16">
        <v>727321</v>
      </c>
      <c r="F14" s="16">
        <v>620260</v>
      </c>
      <c r="G14" s="17">
        <v>2.8277810407735061E-2</v>
      </c>
      <c r="H14" s="17">
        <v>-0.55480494275181735</v>
      </c>
      <c r="I14" s="17">
        <v>-3.809525563663041E-2</v>
      </c>
      <c r="J14" s="17">
        <v>-0.54090360183579034</v>
      </c>
      <c r="K14" s="17">
        <v>0.25749999555495034</v>
      </c>
      <c r="L14" s="17">
        <v>0.16799999716720751</v>
      </c>
      <c r="M14" s="17">
        <v>0.76649906680142099</v>
      </c>
      <c r="N14" s="17">
        <v>0.8528008953405718</v>
      </c>
      <c r="O14" s="14" t="s">
        <v>44</v>
      </c>
      <c r="P14" s="18">
        <v>9.8040404605359566E-3</v>
      </c>
      <c r="Q14" s="18">
        <v>-0.56701031734702356</v>
      </c>
      <c r="R14" s="18">
        <v>9.6143445174754483E-3</v>
      </c>
      <c r="S14" s="19">
        <v>4.0000914170649882E-2</v>
      </c>
      <c r="T14" s="21" t="str">
        <f>IF(OR(Table3[day]="Sun", Table3[day]="Sat"), "Weekend", "Weekday")</f>
        <v>Weekday</v>
      </c>
      <c r="U14" s="38">
        <f>VLOOKUP(Table3[Date],'Channel wise traffic'!$B$2:$G$368,2,FALSE)</f>
        <v>7896424</v>
      </c>
      <c r="V14" s="38">
        <f>VLOOKUP(Table3[Date],'Channel wise traffic'!$B$2:$G$368,3,FALSE)</f>
        <v>5922318</v>
      </c>
      <c r="W14" s="38">
        <f>VLOOKUP(Table3[Date],'Channel wise traffic'!$B$2:$G$368,4,FALSE)</f>
        <v>2412796</v>
      </c>
      <c r="X14" s="38">
        <f>VLOOKUP(Table3[Date],'Channel wise traffic'!$B$2:$G$368,5,FALSE)</f>
        <v>5702973</v>
      </c>
      <c r="Y14" s="39">
        <f t="shared" si="1"/>
        <v>1.7650541651008311</v>
      </c>
      <c r="Z14" s="39">
        <f t="shared" si="2"/>
        <v>13.099010960399346</v>
      </c>
      <c r="AA14" s="39">
        <f t="shared" si="3"/>
        <v>5.3366313933326346</v>
      </c>
      <c r="AB14" s="39">
        <f t="shared" si="4"/>
        <v>28.314157539231218</v>
      </c>
    </row>
    <row r="15" spans="1:28" x14ac:dyDescent="0.3">
      <c r="A15" s="12">
        <v>43518</v>
      </c>
      <c r="B15" s="4">
        <v>22151687</v>
      </c>
      <c r="C15" s="4">
        <v>5704059</v>
      </c>
      <c r="D15" s="4">
        <v>2304440</v>
      </c>
      <c r="E15" s="4">
        <v>1749530</v>
      </c>
      <c r="F15" s="4">
        <v>1377230</v>
      </c>
      <c r="G15" s="20">
        <v>6.2172691407205237E-2</v>
      </c>
      <c r="H15" s="20">
        <v>-0.2212453131264126</v>
      </c>
      <c r="I15" s="20">
        <v>3.0303020437004058E-2</v>
      </c>
      <c r="J15" s="20">
        <v>3.9797604387794561E-2</v>
      </c>
      <c r="K15" s="20">
        <v>0.25749998182982631</v>
      </c>
      <c r="L15" s="20">
        <v>0.40400002875145574</v>
      </c>
      <c r="M15" s="20">
        <v>0.75919963201471941</v>
      </c>
      <c r="N15" s="20">
        <v>0.78719999085468673</v>
      </c>
      <c r="O15" s="13" t="s">
        <v>45</v>
      </c>
      <c r="P15" s="21">
        <v>9.8039580614668331E-3</v>
      </c>
      <c r="Q15" s="21">
        <v>5.6719670293858826E-8</v>
      </c>
      <c r="R15" s="21">
        <v>2.9702737974934834E-2</v>
      </c>
      <c r="S15" s="22">
        <v>-3.4143461735691716E-7</v>
      </c>
      <c r="T15" s="21" t="str">
        <f>IF(OR(Table3[day]="Sun", Table3[day]="Sat"), "Weekend", "Weekday")</f>
        <v>Weekday</v>
      </c>
      <c r="U15" s="38">
        <f>VLOOKUP(Table3[Date],'Channel wise traffic'!$B$2:$G$368,2,FALSE)</f>
        <v>7974607</v>
      </c>
      <c r="V15" s="38">
        <f>VLOOKUP(Table3[Date],'Channel wise traffic'!$B$2:$G$368,3,FALSE)</f>
        <v>5980955</v>
      </c>
      <c r="W15" s="38">
        <f>VLOOKUP(Table3[Date],'Channel wise traffic'!$B$2:$G$368,4,FALSE)</f>
        <v>2436685</v>
      </c>
      <c r="X15" s="38">
        <f>VLOOKUP(Table3[Date],'Channel wise traffic'!$B$2:$G$368,5,FALSE)</f>
        <v>5759438</v>
      </c>
      <c r="Y15" s="39">
        <f t="shared" si="1"/>
        <v>1.7477496632874654</v>
      </c>
      <c r="Z15" s="39">
        <f t="shared" si="2"/>
        <v>12.970588919082227</v>
      </c>
      <c r="AA15" s="39">
        <f t="shared" si="3"/>
        <v>5.2843113289124508</v>
      </c>
      <c r="AB15" s="39">
        <f t="shared" si="4"/>
        <v>28.036566969961878</v>
      </c>
    </row>
    <row r="16" spans="1:28" x14ac:dyDescent="0.3">
      <c r="A16" s="24">
        <v>43526</v>
      </c>
      <c r="B16" s="16">
        <v>46685340</v>
      </c>
      <c r="C16" s="16">
        <v>9803921</v>
      </c>
      <c r="D16" s="16">
        <v>3333333</v>
      </c>
      <c r="E16" s="16">
        <v>1110666</v>
      </c>
      <c r="F16" s="16">
        <v>900972</v>
      </c>
      <c r="G16" s="17">
        <v>1.9298820571939712E-2</v>
      </c>
      <c r="H16" s="17">
        <v>-0.45202350107652445</v>
      </c>
      <c r="I16" s="17">
        <v>8.3333333333333259E-2</v>
      </c>
      <c r="J16" s="17">
        <v>-0.42394678407179354</v>
      </c>
      <c r="K16" s="17">
        <v>0.20999999143199985</v>
      </c>
      <c r="L16" s="17">
        <v>0.33999998571999918</v>
      </c>
      <c r="M16" s="17">
        <v>0.33319983331998332</v>
      </c>
      <c r="N16" s="17">
        <v>0.81119976662651061</v>
      </c>
      <c r="O16" s="14" t="s">
        <v>46</v>
      </c>
      <c r="P16" s="18">
        <v>2.550000210987946E-8</v>
      </c>
      <c r="Q16" s="18">
        <v>5.2631779252142019E-2</v>
      </c>
      <c r="R16" s="18">
        <v>-0.48958358524039425</v>
      </c>
      <c r="S16" s="19">
        <v>7.2164650697249533E-2</v>
      </c>
      <c r="T16" s="21" t="str">
        <f>IF(OR(Table3[day]="Sun", Table3[day]="Sat"), "Weekend", "Weekday")</f>
        <v>Weekend</v>
      </c>
      <c r="U16" s="38">
        <f>VLOOKUP(Table3[Date],'Channel wise traffic'!$B$2:$G$368,2,FALSE)</f>
        <v>16806722</v>
      </c>
      <c r="V16" s="38">
        <f>VLOOKUP(Table3[Date],'Channel wise traffic'!$B$2:$G$368,3,FALSE)</f>
        <v>12605042</v>
      </c>
      <c r="W16" s="38">
        <f>VLOOKUP(Table3[Date],'Channel wise traffic'!$B$2:$G$368,4,FALSE)</f>
        <v>5135387</v>
      </c>
      <c r="X16" s="38">
        <f>VLOOKUP(Table3[Date],'Channel wise traffic'!$B$2:$G$368,5,FALSE)</f>
        <v>12138188</v>
      </c>
      <c r="Y16" s="39">
        <f t="shared" si="1"/>
        <v>0.82928818402710958</v>
      </c>
      <c r="Z16" s="39">
        <f t="shared" si="2"/>
        <v>6.1544032056830522</v>
      </c>
      <c r="AA16" s="39">
        <f t="shared" si="3"/>
        <v>2.5073481848337869</v>
      </c>
      <c r="AB16" s="39">
        <f t="shared" si="4"/>
        <v>13.303045737763627</v>
      </c>
    </row>
    <row r="17" spans="1:28" x14ac:dyDescent="0.3">
      <c r="A17" s="12">
        <v>43530</v>
      </c>
      <c r="B17" s="4">
        <v>21065820</v>
      </c>
      <c r="C17" s="4">
        <v>5161125</v>
      </c>
      <c r="D17" s="4">
        <v>2002516</v>
      </c>
      <c r="E17" s="4">
        <v>1417982</v>
      </c>
      <c r="F17" s="4">
        <v>1104608</v>
      </c>
      <c r="G17" s="20">
        <v>5.2436031448099336E-2</v>
      </c>
      <c r="H17" s="20">
        <v>-0.21417127897215538</v>
      </c>
      <c r="I17" s="20">
        <v>-2.0202029128424948E-2</v>
      </c>
      <c r="J17" s="20">
        <v>-0.14801352667323064</v>
      </c>
      <c r="K17" s="20">
        <v>0.24499995727676396</v>
      </c>
      <c r="L17" s="20">
        <v>0.38799990312189686</v>
      </c>
      <c r="M17" s="20">
        <v>0.70810020993590062</v>
      </c>
      <c r="N17" s="20">
        <v>0.77900001551500653</v>
      </c>
      <c r="O17" s="13" t="s">
        <v>41</v>
      </c>
      <c r="P17" s="21">
        <v>-3.9215751298705914E-2</v>
      </c>
      <c r="Q17" s="21">
        <v>1.041647581229932E-2</v>
      </c>
      <c r="R17" s="21">
        <v>-7.6189982470685869E-2</v>
      </c>
      <c r="S17" s="22">
        <v>-4.999970826424982E-2</v>
      </c>
      <c r="T17" s="21" t="str">
        <f>IF(OR(Table3[day]="Sun", Table3[day]="Sat"), "Weekend", "Weekday")</f>
        <v>Weekday</v>
      </c>
      <c r="U17" s="38">
        <f>VLOOKUP(Table3[Date],'Channel wise traffic'!$B$2:$G$368,2,FALSE)</f>
        <v>7583695</v>
      </c>
      <c r="V17" s="38">
        <f>VLOOKUP(Table3[Date],'Channel wise traffic'!$B$2:$G$368,3,FALSE)</f>
        <v>5687771</v>
      </c>
      <c r="W17" s="38">
        <f>VLOOKUP(Table3[Date],'Channel wise traffic'!$B$2:$G$368,4,FALSE)</f>
        <v>2317240</v>
      </c>
      <c r="X17" s="38">
        <f>VLOOKUP(Table3[Date],'Channel wise traffic'!$B$2:$G$368,5,FALSE)</f>
        <v>5477113</v>
      </c>
      <c r="Y17" s="39">
        <f t="shared" si="1"/>
        <v>1.8378397725718614</v>
      </c>
      <c r="Z17" s="39">
        <f t="shared" si="2"/>
        <v>13.639175386439994</v>
      </c>
      <c r="AA17" s="39">
        <f t="shared" si="3"/>
        <v>5.5566982703117311</v>
      </c>
      <c r="AB17" s="39">
        <f t="shared" si="4"/>
        <v>29.481749558372261</v>
      </c>
    </row>
    <row r="18" spans="1:28" x14ac:dyDescent="0.3">
      <c r="A18" s="24">
        <v>43539</v>
      </c>
      <c r="B18" s="16">
        <v>21500167</v>
      </c>
      <c r="C18" s="16">
        <v>5106289</v>
      </c>
      <c r="D18" s="16">
        <v>2124216</v>
      </c>
      <c r="E18" s="16">
        <v>1519664</v>
      </c>
      <c r="F18" s="16">
        <v>1183818</v>
      </c>
      <c r="G18" s="17">
        <v>5.5060874643438819E-2</v>
      </c>
      <c r="H18" s="17">
        <v>-0.34960415350383212</v>
      </c>
      <c r="I18" s="17">
        <v>-9.9999815815380311E-3</v>
      </c>
      <c r="J18" s="17">
        <v>-0.14006314434263278</v>
      </c>
      <c r="K18" s="17">
        <v>0.23749996918628585</v>
      </c>
      <c r="L18" s="17">
        <v>0.41599995613252599</v>
      </c>
      <c r="M18" s="17">
        <v>0.71539994049569344</v>
      </c>
      <c r="N18" s="17">
        <v>0.77899983154170926</v>
      </c>
      <c r="O18" s="14" t="s">
        <v>45</v>
      </c>
      <c r="P18" s="18">
        <v>-9.5238093592796336E-2</v>
      </c>
      <c r="Q18" s="18">
        <v>-9.5237402268267823E-3</v>
      </c>
      <c r="R18" s="18">
        <v>-1.0101305704043773E-2</v>
      </c>
      <c r="S18" s="19">
        <v>-3.0612459267979064E-2</v>
      </c>
      <c r="T18" s="21" t="str">
        <f>IF(OR(Table3[day]="Sun", Table3[day]="Sat"), "Weekend", "Weekday")</f>
        <v>Weekday</v>
      </c>
      <c r="U18" s="38">
        <f>VLOOKUP(Table3[Date],'Channel wise traffic'!$B$2:$G$368,2,FALSE)</f>
        <v>7740060</v>
      </c>
      <c r="V18" s="38">
        <f>VLOOKUP(Table3[Date],'Channel wise traffic'!$B$2:$G$368,3,FALSE)</f>
        <v>5805045</v>
      </c>
      <c r="W18" s="38">
        <f>VLOOKUP(Table3[Date],'Channel wise traffic'!$B$2:$G$368,4,FALSE)</f>
        <v>2365018</v>
      </c>
      <c r="X18" s="38">
        <f>VLOOKUP(Table3[Date],'Channel wise traffic'!$B$2:$G$368,5,FALSE)</f>
        <v>5590043</v>
      </c>
      <c r="Y18" s="39">
        <f t="shared" si="1"/>
        <v>1.8007116782261123</v>
      </c>
      <c r="Z18" s="39">
        <f t="shared" si="2"/>
        <v>13.36363635517977</v>
      </c>
      <c r="AA18" s="39">
        <f t="shared" si="3"/>
        <v>5.4444416847758292</v>
      </c>
      <c r="AB18" s="39">
        <f t="shared" si="4"/>
        <v>28.886158367335398</v>
      </c>
    </row>
    <row r="19" spans="1:28" x14ac:dyDescent="0.3">
      <c r="A19" s="12">
        <v>43543</v>
      </c>
      <c r="B19" s="4">
        <v>21934513</v>
      </c>
      <c r="C19" s="4">
        <v>5757809</v>
      </c>
      <c r="D19" s="4">
        <v>2418280</v>
      </c>
      <c r="E19" s="4">
        <v>1835958</v>
      </c>
      <c r="F19" s="4">
        <v>707578</v>
      </c>
      <c r="G19" s="20">
        <v>3.2258660130726403E-2</v>
      </c>
      <c r="H19" s="20">
        <v>-0.42598869139848627</v>
      </c>
      <c r="I19" s="20">
        <v>2.0201982617158221E-2</v>
      </c>
      <c r="J19" s="20">
        <v>-0.46627457709544307</v>
      </c>
      <c r="K19" s="20">
        <v>0.26249996979645729</v>
      </c>
      <c r="L19" s="20">
        <v>0.42000003820897847</v>
      </c>
      <c r="M19" s="20">
        <v>0.75919992722100005</v>
      </c>
      <c r="N19" s="20">
        <v>0.38539988387533919</v>
      </c>
      <c r="O19" s="13" t="s">
        <v>44</v>
      </c>
      <c r="P19" s="21">
        <v>3.9603872853995581E-2</v>
      </c>
      <c r="Q19" s="21">
        <v>6.0606468891118981E-2</v>
      </c>
      <c r="R19" s="21">
        <v>1.9607633672155123E-2</v>
      </c>
      <c r="S19" s="22">
        <v>-0.52525253838500408</v>
      </c>
      <c r="T19" s="21" t="str">
        <f>IF(OR(Table3[day]="Sun", Table3[day]="Sat"), "Weekend", "Weekday")</f>
        <v>Weekday</v>
      </c>
      <c r="U19" s="38">
        <f>VLOOKUP(Table3[Date],'Channel wise traffic'!$B$2:$G$368,2,FALSE)</f>
        <v>7896424</v>
      </c>
      <c r="V19" s="38">
        <f>VLOOKUP(Table3[Date],'Channel wise traffic'!$B$2:$G$368,3,FALSE)</f>
        <v>5922318</v>
      </c>
      <c r="W19" s="38">
        <f>VLOOKUP(Table3[Date],'Channel wise traffic'!$B$2:$G$368,4,FALSE)</f>
        <v>2412796</v>
      </c>
      <c r="X19" s="38">
        <f>VLOOKUP(Table3[Date],'Channel wise traffic'!$B$2:$G$368,5,FALSE)</f>
        <v>5702973</v>
      </c>
      <c r="Y19" s="39">
        <f t="shared" si="1"/>
        <v>1.7650541651008311</v>
      </c>
      <c r="Z19" s="39">
        <f t="shared" si="2"/>
        <v>13.099010960399346</v>
      </c>
      <c r="AA19" s="39">
        <f t="shared" si="3"/>
        <v>5.3366313933326346</v>
      </c>
      <c r="AB19" s="39">
        <f t="shared" si="4"/>
        <v>28.314157539231218</v>
      </c>
    </row>
    <row r="20" spans="1:28" x14ac:dyDescent="0.3">
      <c r="A20" s="24">
        <v>43546</v>
      </c>
      <c r="B20" s="16">
        <v>21065820</v>
      </c>
      <c r="C20" s="16">
        <v>5529777</v>
      </c>
      <c r="D20" s="16">
        <v>2123434</v>
      </c>
      <c r="E20" s="16">
        <v>1612111</v>
      </c>
      <c r="F20" s="16">
        <v>1361589</v>
      </c>
      <c r="G20" s="17">
        <v>6.4634986912448691E-2</v>
      </c>
      <c r="H20" s="17">
        <v>-0.25013589193851016</v>
      </c>
      <c r="I20" s="17">
        <v>-2.0202029128424948E-2</v>
      </c>
      <c r="J20" s="17">
        <v>0.17388231354858696</v>
      </c>
      <c r="K20" s="17">
        <v>0.26249996439730333</v>
      </c>
      <c r="L20" s="17">
        <v>0.38399993345120426</v>
      </c>
      <c r="M20" s="17">
        <v>0.75919995629720538</v>
      </c>
      <c r="N20" s="17">
        <v>0.84460003064305122</v>
      </c>
      <c r="O20" s="14" t="s">
        <v>45</v>
      </c>
      <c r="P20" s="18">
        <v>0.10526315138764697</v>
      </c>
      <c r="Q20" s="18">
        <v>-7.6923139557080633E-2</v>
      </c>
      <c r="R20" s="18">
        <v>6.1224516976005505E-2</v>
      </c>
      <c r="S20" s="19">
        <v>8.4210800112130224E-2</v>
      </c>
      <c r="T20" s="21" t="str">
        <f>IF(OR(Table3[day]="Sun", Table3[day]="Sat"), "Weekend", "Weekday")</f>
        <v>Weekday</v>
      </c>
      <c r="U20" s="38">
        <f>VLOOKUP(Table3[Date],'Channel wise traffic'!$B$2:$G$368,2,FALSE)</f>
        <v>7583695</v>
      </c>
      <c r="V20" s="38">
        <f>VLOOKUP(Table3[Date],'Channel wise traffic'!$B$2:$G$368,3,FALSE)</f>
        <v>5687771</v>
      </c>
      <c r="W20" s="38">
        <f>VLOOKUP(Table3[Date],'Channel wise traffic'!$B$2:$G$368,4,FALSE)</f>
        <v>2317240</v>
      </c>
      <c r="X20" s="38">
        <f>VLOOKUP(Table3[Date],'Channel wise traffic'!$B$2:$G$368,5,FALSE)</f>
        <v>5477113</v>
      </c>
      <c r="Y20" s="39">
        <f t="shared" si="1"/>
        <v>1.8378397725718614</v>
      </c>
      <c r="Z20" s="39">
        <f t="shared" si="2"/>
        <v>13.639175386439994</v>
      </c>
      <c r="AA20" s="39">
        <f t="shared" si="3"/>
        <v>5.5566982703117311</v>
      </c>
      <c r="AB20" s="39">
        <f t="shared" si="4"/>
        <v>29.481749558372261</v>
      </c>
    </row>
    <row r="21" spans="1:28" x14ac:dyDescent="0.3">
      <c r="A21" s="12">
        <v>43553</v>
      </c>
      <c r="B21" s="4">
        <v>22803207</v>
      </c>
      <c r="C21" s="4">
        <v>5757809</v>
      </c>
      <c r="D21" s="4">
        <v>2234030</v>
      </c>
      <c r="E21" s="4">
        <v>1712384</v>
      </c>
      <c r="F21" s="4">
        <v>1390113</v>
      </c>
      <c r="G21" s="20">
        <v>6.0961293733815598E-2</v>
      </c>
      <c r="H21" s="20">
        <v>-0.25851504905404343</v>
      </c>
      <c r="I21" s="20">
        <v>8.2474216527056665E-2</v>
      </c>
      <c r="J21" s="20">
        <v>-5.6837532644808841E-2</v>
      </c>
      <c r="K21" s="20">
        <v>0.25249996634245347</v>
      </c>
      <c r="L21" s="20">
        <v>0.38800001875713486</v>
      </c>
      <c r="M21" s="20">
        <v>0.76650000223810777</v>
      </c>
      <c r="N21" s="20">
        <v>0.81179980658543882</v>
      </c>
      <c r="O21" s="13" t="s">
        <v>45</v>
      </c>
      <c r="P21" s="21">
        <v>-3.8095235851973275E-2</v>
      </c>
      <c r="Q21" s="21">
        <v>1.0416890622818142E-2</v>
      </c>
      <c r="R21" s="21">
        <v>9.6154456811436972E-3</v>
      </c>
      <c r="S21" s="22">
        <v>-3.8835215329840023E-2</v>
      </c>
      <c r="T21" s="21" t="str">
        <f>IF(OR(Table3[day]="Sun", Table3[day]="Sat"), "Weekend", "Weekday")</f>
        <v>Weekday</v>
      </c>
      <c r="U21" s="38">
        <f>VLOOKUP(Table3[Date],'Channel wise traffic'!$B$2:$G$368,2,FALSE)</f>
        <v>8209154</v>
      </c>
      <c r="V21" s="38">
        <f>VLOOKUP(Table3[Date],'Channel wise traffic'!$B$2:$G$368,3,FALSE)</f>
        <v>6156866</v>
      </c>
      <c r="W21" s="38">
        <f>VLOOKUP(Table3[Date],'Channel wise traffic'!$B$2:$G$368,4,FALSE)</f>
        <v>2508352</v>
      </c>
      <c r="X21" s="38">
        <f>VLOOKUP(Table3[Date],'Channel wise traffic'!$B$2:$G$368,5,FALSE)</f>
        <v>5928833</v>
      </c>
      <c r="Y21" s="39">
        <f t="shared" si="1"/>
        <v>1.6978139695713828</v>
      </c>
      <c r="Z21" s="39">
        <f t="shared" si="2"/>
        <v>12.600000745509238</v>
      </c>
      <c r="AA21" s="39">
        <f t="shared" si="3"/>
        <v>5.1333310383343047</v>
      </c>
      <c r="AB21" s="39">
        <f t="shared" si="4"/>
        <v>27.235522375034559</v>
      </c>
    </row>
    <row r="22" spans="1:28" x14ac:dyDescent="0.3">
      <c r="A22" s="24">
        <v>43559</v>
      </c>
      <c r="B22" s="16">
        <v>22151687</v>
      </c>
      <c r="C22" s="16">
        <v>5814817</v>
      </c>
      <c r="D22" s="16">
        <v>1162963</v>
      </c>
      <c r="E22" s="16">
        <v>806515</v>
      </c>
      <c r="F22" s="16">
        <v>628275</v>
      </c>
      <c r="G22" s="17">
        <v>2.8362399667348135E-2</v>
      </c>
      <c r="H22" s="17">
        <v>-0.54804033916667205</v>
      </c>
      <c r="I22" s="17">
        <v>3.0303020437004058E-2</v>
      </c>
      <c r="J22" s="17">
        <v>-0.53497129252622422</v>
      </c>
      <c r="K22" s="17">
        <v>0.26249996219249577</v>
      </c>
      <c r="L22" s="17">
        <v>0.19999993121021695</v>
      </c>
      <c r="M22" s="17">
        <v>0.69350013714967718</v>
      </c>
      <c r="N22" s="17">
        <v>0.77899977061802939</v>
      </c>
      <c r="O22" s="14" t="s">
        <v>47</v>
      </c>
      <c r="P22" s="18">
        <v>7.1428603225100362E-2</v>
      </c>
      <c r="Q22" s="18">
        <v>-0.48979617291931032</v>
      </c>
      <c r="R22" s="18">
        <v>-7.7669563438227507E-2</v>
      </c>
      <c r="S22" s="19">
        <v>-7.7670126670266071E-2</v>
      </c>
      <c r="T22" s="21" t="str">
        <f>IF(OR(Table3[day]="Sun", Table3[day]="Sat"), "Weekend", "Weekday")</f>
        <v>Weekday</v>
      </c>
      <c r="U22" s="38">
        <f>VLOOKUP(Table3[Date],'Channel wise traffic'!$B$2:$G$368,2,FALSE)</f>
        <v>7974607</v>
      </c>
      <c r="V22" s="38">
        <f>VLOOKUP(Table3[Date],'Channel wise traffic'!$B$2:$G$368,3,FALSE)</f>
        <v>5980955</v>
      </c>
      <c r="W22" s="38">
        <f>VLOOKUP(Table3[Date],'Channel wise traffic'!$B$2:$G$368,4,FALSE)</f>
        <v>2436685</v>
      </c>
      <c r="X22" s="38">
        <f>VLOOKUP(Table3[Date],'Channel wise traffic'!$B$2:$G$368,5,FALSE)</f>
        <v>5759438</v>
      </c>
      <c r="Y22" s="39">
        <f t="shared" si="1"/>
        <v>1.7477496632874654</v>
      </c>
      <c r="Z22" s="39">
        <f t="shared" si="2"/>
        <v>12.970588919082227</v>
      </c>
      <c r="AA22" s="39">
        <f t="shared" si="3"/>
        <v>5.2843113289124508</v>
      </c>
      <c r="AB22" s="39">
        <f t="shared" si="4"/>
        <v>28.036566969961878</v>
      </c>
    </row>
    <row r="23" spans="1:28" x14ac:dyDescent="0.3">
      <c r="A23" s="12">
        <v>43566</v>
      </c>
      <c r="B23" s="4">
        <v>20631473</v>
      </c>
      <c r="C23" s="4">
        <v>5106289</v>
      </c>
      <c r="D23" s="4">
        <v>1981240</v>
      </c>
      <c r="E23" s="4">
        <v>1504157</v>
      </c>
      <c r="F23" s="4">
        <v>1208741</v>
      </c>
      <c r="G23" s="20">
        <v>5.8587237081908793E-2</v>
      </c>
      <c r="H23" s="20">
        <v>-0.22813621685271357</v>
      </c>
      <c r="I23" s="20">
        <v>-6.8627459389436152E-2</v>
      </c>
      <c r="J23" s="20">
        <v>1.0656657324153227</v>
      </c>
      <c r="K23" s="20">
        <v>0.24749997249348119</v>
      </c>
      <c r="L23" s="20">
        <v>0.38799997414952425</v>
      </c>
      <c r="M23" s="20">
        <v>0.75919979406836124</v>
      </c>
      <c r="N23" s="20">
        <v>0.80360028906556957</v>
      </c>
      <c r="O23" s="13" t="s">
        <v>47</v>
      </c>
      <c r="P23" s="21">
        <v>-5.7142826131208468E-2</v>
      </c>
      <c r="Q23" s="21">
        <v>0.94000053800870198</v>
      </c>
      <c r="R23" s="21">
        <v>9.4736328659880575E-2</v>
      </c>
      <c r="S23" s="22">
        <v>3.1579622196837187E-2</v>
      </c>
      <c r="T23" s="21" t="str">
        <f>IF(OR(Table3[day]="Sun", Table3[day]="Sat"), "Weekend", "Weekday")</f>
        <v>Weekday</v>
      </c>
      <c r="U23" s="38">
        <f>VLOOKUP(Table3[Date],'Channel wise traffic'!$B$2:$G$368,2,FALSE)</f>
        <v>7427330</v>
      </c>
      <c r="V23" s="38">
        <f>VLOOKUP(Table3[Date],'Channel wise traffic'!$B$2:$G$368,3,FALSE)</f>
        <v>5570497</v>
      </c>
      <c r="W23" s="38">
        <f>VLOOKUP(Table3[Date],'Channel wise traffic'!$B$2:$G$368,4,FALSE)</f>
        <v>2269462</v>
      </c>
      <c r="X23" s="38">
        <f>VLOOKUP(Table3[Date],'Channel wise traffic'!$B$2:$G$368,5,FALSE)</f>
        <v>5364183</v>
      </c>
      <c r="Y23" s="39">
        <f t="shared" si="1"/>
        <v>1.8765311558961959</v>
      </c>
      <c r="Z23" s="39">
        <f t="shared" si="2"/>
        <v>13.926316067026143</v>
      </c>
      <c r="AA23" s="39">
        <f t="shared" si="3"/>
        <v>5.6736814513283402</v>
      </c>
      <c r="AB23" s="39">
        <f t="shared" si="4"/>
        <v>30.102418286004994</v>
      </c>
    </row>
    <row r="24" spans="1:28" x14ac:dyDescent="0.3">
      <c r="A24" s="24">
        <v>43567</v>
      </c>
      <c r="B24" s="16">
        <v>20631473</v>
      </c>
      <c r="C24" s="16">
        <v>5054710</v>
      </c>
      <c r="D24" s="16">
        <v>1920790</v>
      </c>
      <c r="E24" s="16">
        <v>1402176</v>
      </c>
      <c r="F24" s="16">
        <v>1138287</v>
      </c>
      <c r="G24" s="17">
        <v>5.5172357300906243E-2</v>
      </c>
      <c r="H24" s="17">
        <v>-0.38681907212163136</v>
      </c>
      <c r="I24" s="17">
        <v>-8.6538477715919493E-2</v>
      </c>
      <c r="J24" s="17">
        <v>-0.20426414390111858</v>
      </c>
      <c r="K24" s="17">
        <v>0.24499995710437156</v>
      </c>
      <c r="L24" s="17">
        <v>0.38000003956705725</v>
      </c>
      <c r="M24" s="17">
        <v>0.72999963556661585</v>
      </c>
      <c r="N24" s="17">
        <v>0.8118003731343284</v>
      </c>
      <c r="O24" s="14" t="s">
        <v>45</v>
      </c>
      <c r="P24" s="18">
        <v>-6.6666684462544645E-2</v>
      </c>
      <c r="Q24" s="18">
        <v>-6.8627406366330912E-2</v>
      </c>
      <c r="R24" s="18">
        <v>-4.7619571353577417E-2</v>
      </c>
      <c r="S24" s="19">
        <v>-3.8834346650810314E-2</v>
      </c>
      <c r="T24" s="21" t="str">
        <f>IF(OR(Table3[day]="Sun", Table3[day]="Sat"), "Weekend", "Weekday")</f>
        <v>Weekday</v>
      </c>
      <c r="U24" s="38">
        <f>VLOOKUP(Table3[Date],'Channel wise traffic'!$B$2:$G$368,2,FALSE)</f>
        <v>7427330</v>
      </c>
      <c r="V24" s="38">
        <f>VLOOKUP(Table3[Date],'Channel wise traffic'!$B$2:$G$368,3,FALSE)</f>
        <v>5570497</v>
      </c>
      <c r="W24" s="38">
        <f>VLOOKUP(Table3[Date],'Channel wise traffic'!$B$2:$G$368,4,FALSE)</f>
        <v>2269462</v>
      </c>
      <c r="X24" s="38">
        <f>VLOOKUP(Table3[Date],'Channel wise traffic'!$B$2:$G$368,5,FALSE)</f>
        <v>5364183</v>
      </c>
      <c r="Y24" s="39">
        <f t="shared" si="1"/>
        <v>1.8765311558961959</v>
      </c>
      <c r="Z24" s="39">
        <f t="shared" si="2"/>
        <v>13.926316067026143</v>
      </c>
      <c r="AA24" s="39">
        <f t="shared" si="3"/>
        <v>5.6736814513283402</v>
      </c>
      <c r="AB24" s="39">
        <f t="shared" si="4"/>
        <v>30.102418286004994</v>
      </c>
    </row>
    <row r="25" spans="1:28" x14ac:dyDescent="0.3">
      <c r="A25" s="12">
        <v>43579</v>
      </c>
      <c r="B25" s="4">
        <v>21717340</v>
      </c>
      <c r="C25" s="4">
        <v>5700801</v>
      </c>
      <c r="D25" s="4">
        <v>2325927</v>
      </c>
      <c r="E25" s="4">
        <v>1765843</v>
      </c>
      <c r="F25" s="4">
        <v>1476951</v>
      </c>
      <c r="G25" s="20">
        <v>6.8007914413091106E-2</v>
      </c>
      <c r="H25" s="20">
        <v>-0.29379725905829501</v>
      </c>
      <c r="I25" s="20">
        <v>-9.9009720434640736E-3</v>
      </c>
      <c r="J25" s="20">
        <v>0.11648537803467307</v>
      </c>
      <c r="K25" s="20">
        <v>0.2624999654653839</v>
      </c>
      <c r="L25" s="20">
        <v>0.40800003367947768</v>
      </c>
      <c r="M25" s="20">
        <v>0.7591996653377342</v>
      </c>
      <c r="N25" s="20">
        <v>0.83639995175108994</v>
      </c>
      <c r="O25" s="13" t="s">
        <v>41</v>
      </c>
      <c r="P25" s="21">
        <v>8.2474166304610685E-2</v>
      </c>
      <c r="Q25" s="21">
        <v>-9.7086434650468512E-3</v>
      </c>
      <c r="R25" s="21">
        <v>7.2164381660695165E-2</v>
      </c>
      <c r="S25" s="22">
        <v>-2.8570841152392057E-2</v>
      </c>
      <c r="T25" s="21" t="str">
        <f>IF(OR(Table3[day]="Sun", Table3[day]="Sat"), "Weekend", "Weekday")</f>
        <v>Weekday</v>
      </c>
      <c r="U25" s="38">
        <f>VLOOKUP(Table3[Date],'Channel wise traffic'!$B$2:$G$368,2,FALSE)</f>
        <v>7818242</v>
      </c>
      <c r="V25" s="38">
        <f>VLOOKUP(Table3[Date],'Channel wise traffic'!$B$2:$G$368,3,FALSE)</f>
        <v>5863681</v>
      </c>
      <c r="W25" s="38">
        <f>VLOOKUP(Table3[Date],'Channel wise traffic'!$B$2:$G$368,4,FALSE)</f>
        <v>2388907</v>
      </c>
      <c r="X25" s="38">
        <f>VLOOKUP(Table3[Date],'Channel wise traffic'!$B$2:$G$368,5,FALSE)</f>
        <v>5646508</v>
      </c>
      <c r="Y25" s="39">
        <f t="shared" si="1"/>
        <v>1.7827046758677327</v>
      </c>
      <c r="Z25" s="39">
        <f t="shared" si="2"/>
        <v>13.230000840802864</v>
      </c>
      <c r="AA25" s="39">
        <f t="shared" si="3"/>
        <v>5.3899976138880374</v>
      </c>
      <c r="AB25" s="39">
        <f t="shared" si="4"/>
        <v>28.59729861919541</v>
      </c>
    </row>
    <row r="26" spans="1:28" x14ac:dyDescent="0.3">
      <c r="A26" s="24">
        <v>43588</v>
      </c>
      <c r="B26" s="16">
        <v>20848646</v>
      </c>
      <c r="C26" s="16">
        <v>5264283</v>
      </c>
      <c r="D26" s="16">
        <v>2147827</v>
      </c>
      <c r="E26" s="16">
        <v>1552235</v>
      </c>
      <c r="F26" s="16">
        <v>1260104</v>
      </c>
      <c r="G26" s="17">
        <v>6.0440567699216532E-2</v>
      </c>
      <c r="H26" s="17">
        <v>-0.2776256712940669</v>
      </c>
      <c r="I26" s="17">
        <v>-5.8823555966640351E-2</v>
      </c>
      <c r="J26" s="17">
        <v>2.3600726438755881E-2</v>
      </c>
      <c r="K26" s="17">
        <v>0.25249999448405425</v>
      </c>
      <c r="L26" s="17">
        <v>0.40799991185884193</v>
      </c>
      <c r="M26" s="17">
        <v>0.72270019885214221</v>
      </c>
      <c r="N26" s="17">
        <v>0.81179975970133389</v>
      </c>
      <c r="O26" s="14" t="s">
        <v>45</v>
      </c>
      <c r="P26" s="18">
        <v>-2.8846070517210776E-2</v>
      </c>
      <c r="Q26" s="18">
        <v>7.3684194432599437E-2</v>
      </c>
      <c r="R26" s="18">
        <v>3.1250330009052751E-2</v>
      </c>
      <c r="S26" s="19">
        <v>-4.8076927716415807E-2</v>
      </c>
      <c r="T26" s="21" t="str">
        <f>IF(OR(Table3[day]="Sun", Table3[day]="Sat"), "Weekend", "Weekday")</f>
        <v>Weekday</v>
      </c>
      <c r="U26" s="38">
        <f>VLOOKUP(Table3[Date],'Channel wise traffic'!$B$2:$G$368,2,FALSE)</f>
        <v>7505512</v>
      </c>
      <c r="V26" s="38">
        <f>VLOOKUP(Table3[Date],'Channel wise traffic'!$B$2:$G$368,3,FALSE)</f>
        <v>5629134</v>
      </c>
      <c r="W26" s="38">
        <f>VLOOKUP(Table3[Date],'Channel wise traffic'!$B$2:$G$368,4,FALSE)</f>
        <v>2293351</v>
      </c>
      <c r="X26" s="38">
        <f>VLOOKUP(Table3[Date],'Channel wise traffic'!$B$2:$G$368,5,FALSE)</f>
        <v>5420648</v>
      </c>
      <c r="Y26" s="39">
        <f t="shared" si="1"/>
        <v>1.8569839910459411</v>
      </c>
      <c r="Z26" s="39">
        <f t="shared" si="2"/>
        <v>13.78125053210892</v>
      </c>
      <c r="AA26" s="39">
        <f t="shared" si="3"/>
        <v>5.6145807077630225</v>
      </c>
      <c r="AB26" s="39">
        <f t="shared" si="4"/>
        <v>29.788851985344849</v>
      </c>
    </row>
    <row r="27" spans="1:28" x14ac:dyDescent="0.3">
      <c r="A27" s="12">
        <v>43602</v>
      </c>
      <c r="B27" s="4">
        <v>20631473</v>
      </c>
      <c r="C27" s="4">
        <v>5312604</v>
      </c>
      <c r="D27" s="4">
        <v>2082540</v>
      </c>
      <c r="E27" s="4">
        <v>1489849</v>
      </c>
      <c r="F27" s="4">
        <v>1185026</v>
      </c>
      <c r="G27" s="20">
        <v>5.7437779648598045E-2</v>
      </c>
      <c r="H27" s="20">
        <v>-0.29398902936643312</v>
      </c>
      <c r="I27" s="20">
        <v>-2.0618565999329763E-2</v>
      </c>
      <c r="J27" s="20">
        <v>-9.5194386138206633E-2</v>
      </c>
      <c r="K27" s="20">
        <v>0.25749998558028309</v>
      </c>
      <c r="L27" s="20">
        <v>0.39199985543812416</v>
      </c>
      <c r="M27" s="20">
        <v>0.71539994429878895</v>
      </c>
      <c r="N27" s="20">
        <v>0.79540007074542451</v>
      </c>
      <c r="O27" s="13" t="s">
        <v>45</v>
      </c>
      <c r="P27" s="21">
        <v>4.0404071939383668E-2</v>
      </c>
      <c r="Q27" s="21">
        <v>-5.7692377144951457E-2</v>
      </c>
      <c r="R27" s="21">
        <v>-1.9999902996648222E-2</v>
      </c>
      <c r="S27" s="22">
        <v>-5.8252621029438401E-2</v>
      </c>
      <c r="T27" s="21" t="str">
        <f>IF(OR(Table3[day]="Sun", Table3[day]="Sat"), "Weekend", "Weekday")</f>
        <v>Weekday</v>
      </c>
      <c r="U27" s="38">
        <f>VLOOKUP(Table3[Date],'Channel wise traffic'!$B$2:$G$368,2,FALSE)</f>
        <v>7427330</v>
      </c>
      <c r="V27" s="38">
        <f>VLOOKUP(Table3[Date],'Channel wise traffic'!$B$2:$G$368,3,FALSE)</f>
        <v>5570497</v>
      </c>
      <c r="W27" s="38">
        <f>VLOOKUP(Table3[Date],'Channel wise traffic'!$B$2:$G$368,4,FALSE)</f>
        <v>2269462</v>
      </c>
      <c r="X27" s="38">
        <f>VLOOKUP(Table3[Date],'Channel wise traffic'!$B$2:$G$368,5,FALSE)</f>
        <v>5364183</v>
      </c>
      <c r="Y27" s="39">
        <f t="shared" si="1"/>
        <v>1.8765311558961959</v>
      </c>
      <c r="Z27" s="39">
        <f t="shared" si="2"/>
        <v>13.926316067026143</v>
      </c>
      <c r="AA27" s="39">
        <f t="shared" si="3"/>
        <v>5.6736814513283402</v>
      </c>
      <c r="AB27" s="39">
        <f t="shared" si="4"/>
        <v>30.102418286004994</v>
      </c>
    </row>
    <row r="28" spans="1:28" x14ac:dyDescent="0.3">
      <c r="A28" s="24">
        <v>43609</v>
      </c>
      <c r="B28" s="16">
        <v>22368860</v>
      </c>
      <c r="C28" s="16">
        <v>5312604</v>
      </c>
      <c r="D28" s="16">
        <v>2082540</v>
      </c>
      <c r="E28" s="16">
        <v>1505052</v>
      </c>
      <c r="F28" s="16">
        <v>1295850</v>
      </c>
      <c r="G28" s="17">
        <v>5.7930980836752521E-2</v>
      </c>
      <c r="H28" s="17">
        <v>-0.25779406441443709</v>
      </c>
      <c r="I28" s="17">
        <v>8.4210516621862075E-2</v>
      </c>
      <c r="J28" s="17">
        <v>8.5867035803239844E-3</v>
      </c>
      <c r="K28" s="17">
        <v>0.23749998882374873</v>
      </c>
      <c r="L28" s="17">
        <v>0.39199985543812416</v>
      </c>
      <c r="M28" s="17">
        <v>0.72270016422253591</v>
      </c>
      <c r="N28" s="17">
        <v>0.86100015148978237</v>
      </c>
      <c r="O28" s="14" t="s">
        <v>45</v>
      </c>
      <c r="P28" s="18">
        <v>-7.7669894666066996E-2</v>
      </c>
      <c r="Q28" s="18">
        <v>0</v>
      </c>
      <c r="R28" s="18">
        <v>1.0204389840849704E-2</v>
      </c>
      <c r="S28" s="19">
        <v>8.2474320982746985E-2</v>
      </c>
      <c r="T28" s="21" t="str">
        <f>IF(OR(Table3[day]="Sun", Table3[day]="Sat"), "Weekend", "Weekday")</f>
        <v>Weekday</v>
      </c>
      <c r="U28" s="38">
        <f>VLOOKUP(Table3[Date],'Channel wise traffic'!$B$2:$G$368,2,FALSE)</f>
        <v>8052789</v>
      </c>
      <c r="V28" s="38">
        <f>VLOOKUP(Table3[Date],'Channel wise traffic'!$B$2:$G$368,3,FALSE)</f>
        <v>6039592</v>
      </c>
      <c r="W28" s="38">
        <f>VLOOKUP(Table3[Date],'Channel wise traffic'!$B$2:$G$368,4,FALSE)</f>
        <v>2460574</v>
      </c>
      <c r="X28" s="38">
        <f>VLOOKUP(Table3[Date],'Channel wise traffic'!$B$2:$G$368,5,FALSE)</f>
        <v>5815903</v>
      </c>
      <c r="Y28" s="39">
        <f t="shared" si="1"/>
        <v>1.7307812495389798</v>
      </c>
      <c r="Z28" s="39">
        <f t="shared" si="2"/>
        <v>12.844661090879114</v>
      </c>
      <c r="AA28" s="39">
        <f t="shared" si="3"/>
        <v>5.2330074248761385</v>
      </c>
      <c r="AB28" s="39">
        <f t="shared" si="4"/>
        <v>27.764367765220737</v>
      </c>
    </row>
    <row r="29" spans="1:28" x14ac:dyDescent="0.3">
      <c r="A29" s="12">
        <v>43616</v>
      </c>
      <c r="B29" s="4">
        <v>22368860</v>
      </c>
      <c r="C29" s="4">
        <v>5368526</v>
      </c>
      <c r="D29" s="4">
        <v>2211832</v>
      </c>
      <c r="E29" s="4">
        <v>1598491</v>
      </c>
      <c r="F29" s="4">
        <v>1297655</v>
      </c>
      <c r="G29" s="20">
        <v>5.8011673370927261E-2</v>
      </c>
      <c r="H29" s="20">
        <v>-0.29986257903593827</v>
      </c>
      <c r="I29" s="20">
        <v>0</v>
      </c>
      <c r="J29" s="20">
        <v>1.3929081297989754E-3</v>
      </c>
      <c r="K29" s="20">
        <v>0.23999998211799797</v>
      </c>
      <c r="L29" s="20">
        <v>0.41199986737514172</v>
      </c>
      <c r="M29" s="20">
        <v>0.72270000614874907</v>
      </c>
      <c r="N29" s="20">
        <v>0.81180000387865803</v>
      </c>
      <c r="O29" s="13" t="s">
        <v>45</v>
      </c>
      <c r="P29" s="21">
        <v>1.0526288050078714E-2</v>
      </c>
      <c r="Q29" s="21">
        <v>5.1020457430180022E-2</v>
      </c>
      <c r="R29" s="21">
        <v>-2.1872665134647917E-7</v>
      </c>
      <c r="S29" s="22">
        <v>-5.7143018530244949E-2</v>
      </c>
      <c r="T29" s="21" t="str">
        <f>IF(OR(Table3[day]="Sun", Table3[day]="Sat"), "Weekend", "Weekday")</f>
        <v>Weekday</v>
      </c>
      <c r="U29" s="38">
        <f>VLOOKUP(Table3[Date],'Channel wise traffic'!$B$2:$G$368,2,FALSE)</f>
        <v>8052789</v>
      </c>
      <c r="V29" s="38">
        <f>VLOOKUP(Table3[Date],'Channel wise traffic'!$B$2:$G$368,3,FALSE)</f>
        <v>6039592</v>
      </c>
      <c r="W29" s="38">
        <f>VLOOKUP(Table3[Date],'Channel wise traffic'!$B$2:$G$368,4,FALSE)</f>
        <v>2460574</v>
      </c>
      <c r="X29" s="38">
        <f>VLOOKUP(Table3[Date],'Channel wise traffic'!$B$2:$G$368,5,FALSE)</f>
        <v>5815903</v>
      </c>
      <c r="Y29" s="39">
        <f t="shared" si="1"/>
        <v>1.7307812495389798</v>
      </c>
      <c r="Z29" s="39">
        <f t="shared" si="2"/>
        <v>12.844661090879114</v>
      </c>
      <c r="AA29" s="39">
        <f t="shared" si="3"/>
        <v>5.2330074248761385</v>
      </c>
      <c r="AB29" s="39">
        <f t="shared" si="4"/>
        <v>27.764367765220737</v>
      </c>
    </row>
    <row r="30" spans="1:28" x14ac:dyDescent="0.3">
      <c r="A30" s="24">
        <v>43623</v>
      </c>
      <c r="B30" s="16">
        <v>21065820</v>
      </c>
      <c r="C30" s="16">
        <v>5477113</v>
      </c>
      <c r="D30" s="16">
        <v>2278479</v>
      </c>
      <c r="E30" s="16">
        <v>1596758</v>
      </c>
      <c r="F30" s="16">
        <v>1348621</v>
      </c>
      <c r="G30" s="17">
        <v>6.4019392551536089E-2</v>
      </c>
      <c r="H30" s="17">
        <v>-0.24317813096080532</v>
      </c>
      <c r="I30" s="17">
        <v>-5.8252409823299045E-2</v>
      </c>
      <c r="J30" s="17">
        <v>0.10356052207278021</v>
      </c>
      <c r="K30" s="17">
        <v>0.25999999050594758</v>
      </c>
      <c r="L30" s="17">
        <v>0.41599999853937647</v>
      </c>
      <c r="M30" s="17">
        <v>0.7007999634844122</v>
      </c>
      <c r="N30" s="17">
        <v>0.84459949472618889</v>
      </c>
      <c r="O30" s="14" t="s">
        <v>45</v>
      </c>
      <c r="P30" s="18">
        <v>8.3333374492154944E-2</v>
      </c>
      <c r="Q30" s="18">
        <v>9.7090593492654698E-3</v>
      </c>
      <c r="R30" s="18">
        <v>-3.0303089079854462E-2</v>
      </c>
      <c r="S30" s="19">
        <v>4.0403413021458334E-2</v>
      </c>
      <c r="T30" s="21" t="str">
        <f>IF(OR(Table3[day]="Sun", Table3[day]="Sat"), "Weekend", "Weekday")</f>
        <v>Weekday</v>
      </c>
      <c r="U30" s="38">
        <f>VLOOKUP(Table3[Date],'Channel wise traffic'!$B$2:$G$368,2,FALSE)</f>
        <v>7583695</v>
      </c>
      <c r="V30" s="38">
        <f>VLOOKUP(Table3[Date],'Channel wise traffic'!$B$2:$G$368,3,FALSE)</f>
        <v>5687771</v>
      </c>
      <c r="W30" s="38">
        <f>VLOOKUP(Table3[Date],'Channel wise traffic'!$B$2:$G$368,4,FALSE)</f>
        <v>2317240</v>
      </c>
      <c r="X30" s="38">
        <f>VLOOKUP(Table3[Date],'Channel wise traffic'!$B$2:$G$368,5,FALSE)</f>
        <v>5477113</v>
      </c>
      <c r="Y30" s="39">
        <f t="shared" si="1"/>
        <v>1.8378397725718614</v>
      </c>
      <c r="Z30" s="39">
        <f t="shared" si="2"/>
        <v>13.639175386439994</v>
      </c>
      <c r="AA30" s="39">
        <f t="shared" si="3"/>
        <v>5.5566982703117311</v>
      </c>
      <c r="AB30" s="39">
        <f t="shared" si="4"/>
        <v>29.481749558372261</v>
      </c>
    </row>
    <row r="31" spans="1:28" x14ac:dyDescent="0.3">
      <c r="A31" s="12">
        <v>43636</v>
      </c>
      <c r="B31" s="4">
        <v>10207150</v>
      </c>
      <c r="C31" s="4">
        <v>2526269</v>
      </c>
      <c r="D31" s="4">
        <v>1040823</v>
      </c>
      <c r="E31" s="4">
        <v>729408</v>
      </c>
      <c r="F31" s="4">
        <v>616058</v>
      </c>
      <c r="G31" s="20">
        <v>6.035553509059826E-2</v>
      </c>
      <c r="H31" s="20">
        <v>-0.52002013232484723</v>
      </c>
      <c r="I31" s="20">
        <v>-0.52999999079076909</v>
      </c>
      <c r="J31" s="20">
        <v>-2.9227939289827587E-2</v>
      </c>
      <c r="K31" s="20">
        <v>0.24749993876841234</v>
      </c>
      <c r="L31" s="20">
        <v>0.41200006808459433</v>
      </c>
      <c r="M31" s="20">
        <v>0.70079927134584841</v>
      </c>
      <c r="N31" s="20">
        <v>0.84460000438711946</v>
      </c>
      <c r="O31" s="13" t="s">
        <v>47</v>
      </c>
      <c r="P31" s="21">
        <v>-1.9802160136903502E-2</v>
      </c>
      <c r="Q31" s="21">
        <v>7.291692141834516E-2</v>
      </c>
      <c r="R31" s="21">
        <v>-6.796177816155613E-2</v>
      </c>
      <c r="S31" s="22">
        <v>-9.6157843604993687E-3</v>
      </c>
      <c r="T31" s="21" t="str">
        <f>IF(OR(Table3[day]="Sun", Table3[day]="Sat"), "Weekend", "Weekday")</f>
        <v>Weekday</v>
      </c>
      <c r="U31" s="38">
        <f>VLOOKUP(Table3[Date],'Channel wise traffic'!$B$2:$G$368,2,FALSE)</f>
        <v>3674574</v>
      </c>
      <c r="V31" s="38">
        <f>VLOOKUP(Table3[Date],'Channel wise traffic'!$B$2:$G$368,3,FALSE)</f>
        <v>2755930</v>
      </c>
      <c r="W31" s="38">
        <f>VLOOKUP(Table3[Date],'Channel wise traffic'!$B$2:$G$368,4,FALSE)</f>
        <v>1122786</v>
      </c>
      <c r="X31" s="38">
        <f>VLOOKUP(Table3[Date],'Channel wise traffic'!$B$2:$G$368,5,FALSE)</f>
        <v>2653859</v>
      </c>
      <c r="Y31" s="39">
        <f t="shared" si="1"/>
        <v>3.7929886200348402</v>
      </c>
      <c r="Z31" s="39">
        <f t="shared" si="2"/>
        <v>28.148937573067663</v>
      </c>
      <c r="AA31" s="39">
        <f t="shared" si="3"/>
        <v>11.46807987225424</v>
      </c>
      <c r="AB31" s="39">
        <f t="shared" si="4"/>
        <v>60.845315376507195</v>
      </c>
    </row>
    <row r="32" spans="1:28" x14ac:dyDescent="0.3">
      <c r="A32" s="24">
        <v>43644</v>
      </c>
      <c r="B32" s="16">
        <v>21282993</v>
      </c>
      <c r="C32" s="16">
        <v>5373955</v>
      </c>
      <c r="D32" s="16">
        <v>2063599</v>
      </c>
      <c r="E32" s="16">
        <v>1461234</v>
      </c>
      <c r="F32" s="16">
        <v>1234158</v>
      </c>
      <c r="G32" s="17">
        <v>5.7987990692850391E-2</v>
      </c>
      <c r="H32" s="17">
        <v>-0.21872070182057823</v>
      </c>
      <c r="I32" s="17">
        <v>1.0309259264533743E-2</v>
      </c>
      <c r="J32" s="17">
        <v>-8.5714112641505413E-2</v>
      </c>
      <c r="K32" s="17">
        <v>0.25249996558284826</v>
      </c>
      <c r="L32" s="17">
        <v>0.38400005210315308</v>
      </c>
      <c r="M32" s="17">
        <v>0.70809978101365623</v>
      </c>
      <c r="N32" s="17">
        <v>0.84459983821893003</v>
      </c>
      <c r="O32" s="14" t="s">
        <v>45</v>
      </c>
      <c r="P32" s="18">
        <v>4.123704281474927E-2</v>
      </c>
      <c r="Q32" s="18">
        <v>-6.7961068697693805E-2</v>
      </c>
      <c r="R32" s="18">
        <v>-7.6190292893307254E-2</v>
      </c>
      <c r="S32" s="19">
        <v>1.980193461210189E-2</v>
      </c>
      <c r="T32" s="21" t="str">
        <f>IF(OR(Table3[day]="Sun", Table3[day]="Sat"), "Weekend", "Weekday")</f>
        <v>Weekday</v>
      </c>
      <c r="U32" s="38">
        <f>VLOOKUP(Table3[Date],'Channel wise traffic'!$B$2:$G$368,2,FALSE)</f>
        <v>7661877</v>
      </c>
      <c r="V32" s="38">
        <f>VLOOKUP(Table3[Date],'Channel wise traffic'!$B$2:$G$368,3,FALSE)</f>
        <v>5746408</v>
      </c>
      <c r="W32" s="38">
        <f>VLOOKUP(Table3[Date],'Channel wise traffic'!$B$2:$G$368,4,FALSE)</f>
        <v>2341129</v>
      </c>
      <c r="X32" s="38">
        <f>VLOOKUP(Table3[Date],'Channel wise traffic'!$B$2:$G$368,5,FALSE)</f>
        <v>5533578</v>
      </c>
      <c r="Y32" s="39">
        <f t="shared" si="1"/>
        <v>1.819086338988428</v>
      </c>
      <c r="Z32" s="39">
        <f t="shared" si="2"/>
        <v>13.500000375887</v>
      </c>
      <c r="AA32" s="39">
        <f t="shared" si="3"/>
        <v>5.4999973687910053</v>
      </c>
      <c r="AB32" s="39">
        <f t="shared" si="4"/>
        <v>29.180915916333568</v>
      </c>
    </row>
    <row r="33" spans="1:28" x14ac:dyDescent="0.3">
      <c r="A33" s="12">
        <v>43651</v>
      </c>
      <c r="B33" s="4">
        <v>20631473</v>
      </c>
      <c r="C33" s="4">
        <v>4899974</v>
      </c>
      <c r="D33" s="4">
        <v>2038389</v>
      </c>
      <c r="E33" s="4">
        <v>1562425</v>
      </c>
      <c r="F33" s="4">
        <v>1255565</v>
      </c>
      <c r="G33" s="20">
        <v>6.0856779348716403E-2</v>
      </c>
      <c r="H33" s="20">
        <v>-0.27410015916358466</v>
      </c>
      <c r="I33" s="20">
        <v>-3.061223578845329E-2</v>
      </c>
      <c r="J33" s="20">
        <v>4.9472116926095211E-2</v>
      </c>
      <c r="K33" s="20">
        <v>0.23749995940667931</v>
      </c>
      <c r="L33" s="20">
        <v>0.41599996244878035</v>
      </c>
      <c r="M33" s="20">
        <v>0.7664999173366811</v>
      </c>
      <c r="N33" s="20">
        <v>0.80360017280829477</v>
      </c>
      <c r="O33" s="13" t="s">
        <v>45</v>
      </c>
      <c r="P33" s="21">
        <v>-5.9405973151498426E-2</v>
      </c>
      <c r="Q33" s="21">
        <v>8.3333088551329704E-2</v>
      </c>
      <c r="R33" s="21">
        <v>8.2474444829546689E-2</v>
      </c>
      <c r="S33" s="22">
        <v>-4.8543302467467075E-2</v>
      </c>
      <c r="T33" s="21" t="str">
        <f>IF(OR(Table3[day]="Sun", Table3[day]="Sat"), "Weekend", "Weekday")</f>
        <v>Weekday</v>
      </c>
      <c r="U33" s="38">
        <f>VLOOKUP(Table3[Date],'Channel wise traffic'!$B$2:$G$368,2,FALSE)</f>
        <v>7427330</v>
      </c>
      <c r="V33" s="38">
        <f>VLOOKUP(Table3[Date],'Channel wise traffic'!$B$2:$G$368,3,FALSE)</f>
        <v>5570497</v>
      </c>
      <c r="W33" s="38">
        <f>VLOOKUP(Table3[Date],'Channel wise traffic'!$B$2:$G$368,4,FALSE)</f>
        <v>2269462</v>
      </c>
      <c r="X33" s="38">
        <f>VLOOKUP(Table3[Date],'Channel wise traffic'!$B$2:$G$368,5,FALSE)</f>
        <v>5364183</v>
      </c>
      <c r="Y33" s="39">
        <f t="shared" si="1"/>
        <v>1.8765311558961959</v>
      </c>
      <c r="Z33" s="39">
        <f t="shared" si="2"/>
        <v>13.926316067026143</v>
      </c>
      <c r="AA33" s="39">
        <f t="shared" si="3"/>
        <v>5.6736814513283402</v>
      </c>
      <c r="AB33" s="39">
        <f t="shared" si="4"/>
        <v>30.102418286004994</v>
      </c>
    </row>
    <row r="34" spans="1:28" x14ac:dyDescent="0.3">
      <c r="A34" s="24">
        <v>43658</v>
      </c>
      <c r="B34" s="16">
        <v>20848646</v>
      </c>
      <c r="C34" s="16">
        <v>5160040</v>
      </c>
      <c r="D34" s="16">
        <v>2125936</v>
      </c>
      <c r="E34" s="16">
        <v>1598491</v>
      </c>
      <c r="F34" s="16">
        <v>1376301</v>
      </c>
      <c r="G34" s="17">
        <v>6.6013927235370584E-2</v>
      </c>
      <c r="H34" s="17">
        <v>-0.21391242066592642</v>
      </c>
      <c r="I34" s="17">
        <v>1.0526296401619062E-2</v>
      </c>
      <c r="J34" s="17">
        <v>8.4742372860435511E-2</v>
      </c>
      <c r="K34" s="17">
        <v>0.24750000551594573</v>
      </c>
      <c r="L34" s="17">
        <v>0.4119999069774653</v>
      </c>
      <c r="M34" s="17">
        <v>0.75189986904591677</v>
      </c>
      <c r="N34" s="17">
        <v>0.86100015577191236</v>
      </c>
      <c r="O34" s="14" t="s">
        <v>45</v>
      </c>
      <c r="P34" s="18">
        <v>4.2105464498808587E-2</v>
      </c>
      <c r="Q34" s="18">
        <v>-9.6155188278593817E-3</v>
      </c>
      <c r="R34" s="18">
        <v>-1.9047684103469131E-2</v>
      </c>
      <c r="S34" s="19">
        <v>7.1428534868310356E-2</v>
      </c>
      <c r="T34" s="21" t="str">
        <f>IF(OR(Table3[day]="Sun", Table3[day]="Sat"), "Weekend", "Weekday")</f>
        <v>Weekday</v>
      </c>
      <c r="U34" s="38">
        <f>VLOOKUP(Table3[Date],'Channel wise traffic'!$B$2:$G$368,2,FALSE)</f>
        <v>7505512</v>
      </c>
      <c r="V34" s="38">
        <f>VLOOKUP(Table3[Date],'Channel wise traffic'!$B$2:$G$368,3,FALSE)</f>
        <v>5629134</v>
      </c>
      <c r="W34" s="38">
        <f>VLOOKUP(Table3[Date],'Channel wise traffic'!$B$2:$G$368,4,FALSE)</f>
        <v>2293351</v>
      </c>
      <c r="X34" s="38">
        <f>VLOOKUP(Table3[Date],'Channel wise traffic'!$B$2:$G$368,5,FALSE)</f>
        <v>5420648</v>
      </c>
      <c r="Y34" s="39">
        <f t="shared" si="1"/>
        <v>1.8569839910459411</v>
      </c>
      <c r="Z34" s="39">
        <f t="shared" si="2"/>
        <v>13.78125053210892</v>
      </c>
      <c r="AA34" s="39">
        <f t="shared" si="3"/>
        <v>5.6145807077630225</v>
      </c>
      <c r="AB34" s="39">
        <f t="shared" si="4"/>
        <v>29.788851985344849</v>
      </c>
    </row>
    <row r="35" spans="1:28" x14ac:dyDescent="0.3">
      <c r="A35" s="12">
        <v>43662</v>
      </c>
      <c r="B35" s="4">
        <v>20631473</v>
      </c>
      <c r="C35" s="4">
        <v>2063147</v>
      </c>
      <c r="D35" s="4">
        <v>817006</v>
      </c>
      <c r="E35" s="4">
        <v>596414</v>
      </c>
      <c r="F35" s="4">
        <v>498841</v>
      </c>
      <c r="G35" s="20">
        <v>2.4178642019404045E-2</v>
      </c>
      <c r="H35" s="20">
        <v>-0.66884035938622333</v>
      </c>
      <c r="I35" s="20">
        <v>-9.5238095238095233E-2</v>
      </c>
      <c r="J35" s="20">
        <v>-0.59195909830169868</v>
      </c>
      <c r="K35" s="20">
        <v>9.9999985459109E-2</v>
      </c>
      <c r="L35" s="20">
        <v>0.39599989724435536</v>
      </c>
      <c r="M35" s="20">
        <v>0.72999953488713665</v>
      </c>
      <c r="N35" s="20">
        <v>0.83640055397760615</v>
      </c>
      <c r="O35" s="13" t="s">
        <v>44</v>
      </c>
      <c r="P35" s="21">
        <v>-0.59595960227083933</v>
      </c>
      <c r="Q35" s="21">
        <v>-2.4695566513965872E-7</v>
      </c>
      <c r="R35" s="21">
        <v>-9.9017791961107937E-3</v>
      </c>
      <c r="S35" s="22">
        <v>2.0001324776860452E-2</v>
      </c>
      <c r="T35" s="21" t="str">
        <f>IF(OR(Table3[day]="Sun", Table3[day]="Sat"), "Weekend", "Weekday")</f>
        <v>Weekday</v>
      </c>
      <c r="U35" s="38">
        <f>VLOOKUP(Table3[Date],'Channel wise traffic'!$B$2:$G$368,2,FALSE)</f>
        <v>7427330</v>
      </c>
      <c r="V35" s="38">
        <f>VLOOKUP(Table3[Date],'Channel wise traffic'!$B$2:$G$368,3,FALSE)</f>
        <v>5570497</v>
      </c>
      <c r="W35" s="38">
        <f>VLOOKUP(Table3[Date],'Channel wise traffic'!$B$2:$G$368,4,FALSE)</f>
        <v>2269462</v>
      </c>
      <c r="X35" s="38">
        <f>VLOOKUP(Table3[Date],'Channel wise traffic'!$B$2:$G$368,5,FALSE)</f>
        <v>5364183</v>
      </c>
      <c r="Y35" s="39">
        <f t="shared" si="1"/>
        <v>1.8765311558961959</v>
      </c>
      <c r="Z35" s="39">
        <f t="shared" si="2"/>
        <v>13.926316067026143</v>
      </c>
      <c r="AA35" s="39">
        <f t="shared" si="3"/>
        <v>5.6736814513283402</v>
      </c>
      <c r="AB35" s="39">
        <f t="shared" si="4"/>
        <v>30.102418286004994</v>
      </c>
    </row>
    <row r="36" spans="1:28" x14ac:dyDescent="0.3">
      <c r="A36" s="24">
        <v>43665</v>
      </c>
      <c r="B36" s="16">
        <v>22586034</v>
      </c>
      <c r="C36" s="16">
        <v>5872368</v>
      </c>
      <c r="D36" s="16">
        <v>2442905</v>
      </c>
      <c r="E36" s="16">
        <v>1783320</v>
      </c>
      <c r="F36" s="16">
        <v>1491569</v>
      </c>
      <c r="G36" s="17">
        <v>6.6039438353807489E-2</v>
      </c>
      <c r="H36" s="17">
        <v>-0.22022796625099916</v>
      </c>
      <c r="I36" s="17">
        <v>8.3333373303954517E-2</v>
      </c>
      <c r="J36" s="17">
        <v>3.8645054922947786E-4</v>
      </c>
      <c r="K36" s="17">
        <v>0.25999996280887561</v>
      </c>
      <c r="L36" s="17">
        <v>0.41599998501456315</v>
      </c>
      <c r="M36" s="17">
        <v>0.72999973392334128</v>
      </c>
      <c r="N36" s="17">
        <v>0.83640008523428211</v>
      </c>
      <c r="O36" s="14" t="s">
        <v>45</v>
      </c>
      <c r="P36" s="18">
        <v>5.0504876825647305E-2</v>
      </c>
      <c r="Q36" s="18">
        <v>9.708929466619054E-3</v>
      </c>
      <c r="R36" s="18">
        <v>-2.9126398373182982E-2</v>
      </c>
      <c r="S36" s="19">
        <v>-2.8571505327517066E-2</v>
      </c>
      <c r="T36" s="21" t="str">
        <f>IF(OR(Table3[day]="Sun", Table3[day]="Sat"), "Weekend", "Weekday")</f>
        <v>Weekday</v>
      </c>
      <c r="U36" s="38">
        <f>VLOOKUP(Table3[Date],'Channel wise traffic'!$B$2:$G$368,2,FALSE)</f>
        <v>8130972</v>
      </c>
      <c r="V36" s="38">
        <f>VLOOKUP(Table3[Date],'Channel wise traffic'!$B$2:$G$368,3,FALSE)</f>
        <v>6098229</v>
      </c>
      <c r="W36" s="38">
        <f>VLOOKUP(Table3[Date],'Channel wise traffic'!$B$2:$G$368,4,FALSE)</f>
        <v>2484463</v>
      </c>
      <c r="X36" s="38">
        <f>VLOOKUP(Table3[Date],'Channel wise traffic'!$B$2:$G$368,5,FALSE)</f>
        <v>5872368</v>
      </c>
      <c r="Y36" s="39">
        <f t="shared" si="1"/>
        <v>1.714139074982272</v>
      </c>
      <c r="Z36" s="39">
        <f t="shared" si="2"/>
        <v>12.721154384267233</v>
      </c>
      <c r="AA36" s="39">
        <f t="shared" si="3"/>
        <v>5.1826899032109752</v>
      </c>
      <c r="AB36" s="39">
        <f t="shared" si="4"/>
        <v>27.497401934080319</v>
      </c>
    </row>
    <row r="37" spans="1:28" x14ac:dyDescent="0.3">
      <c r="A37" s="12">
        <v>43672</v>
      </c>
      <c r="B37" s="4">
        <v>21065820</v>
      </c>
      <c r="C37" s="4">
        <v>5319119</v>
      </c>
      <c r="D37" s="4">
        <v>2063818</v>
      </c>
      <c r="E37" s="4">
        <v>1566850</v>
      </c>
      <c r="F37" s="4">
        <v>1246273</v>
      </c>
      <c r="G37" s="20">
        <v>5.916090615034212E-2</v>
      </c>
      <c r="H37" s="20">
        <v>-0.27925936121437278</v>
      </c>
      <c r="I37" s="20">
        <v>-6.7307699970698742E-2</v>
      </c>
      <c r="J37" s="20">
        <v>-0.10415794523589839</v>
      </c>
      <c r="K37" s="20">
        <v>0.25249997389135576</v>
      </c>
      <c r="L37" s="20">
        <v>0.387999967663818</v>
      </c>
      <c r="M37" s="20">
        <v>0.75919969687249556</v>
      </c>
      <c r="N37" s="20">
        <v>0.79540032549382522</v>
      </c>
      <c r="O37" s="13" t="s">
        <v>45</v>
      </c>
      <c r="P37" s="21">
        <v>-2.8846115347458956E-2</v>
      </c>
      <c r="Q37" s="21">
        <v>-6.7307736440819665E-2</v>
      </c>
      <c r="R37" s="21">
        <v>3.9999963824946638E-2</v>
      </c>
      <c r="S37" s="22">
        <v>-4.9019315593413104E-2</v>
      </c>
      <c r="T37" s="21" t="str">
        <f>IF(OR(Table3[day]="Sun", Table3[day]="Sat"), "Weekend", "Weekday")</f>
        <v>Weekday</v>
      </c>
      <c r="U37" s="38">
        <f>VLOOKUP(Table3[Date],'Channel wise traffic'!$B$2:$G$368,2,FALSE)</f>
        <v>7583695</v>
      </c>
      <c r="V37" s="38">
        <f>VLOOKUP(Table3[Date],'Channel wise traffic'!$B$2:$G$368,3,FALSE)</f>
        <v>5687771</v>
      </c>
      <c r="W37" s="38">
        <f>VLOOKUP(Table3[Date],'Channel wise traffic'!$B$2:$G$368,4,FALSE)</f>
        <v>2317240</v>
      </c>
      <c r="X37" s="38">
        <f>VLOOKUP(Table3[Date],'Channel wise traffic'!$B$2:$G$368,5,FALSE)</f>
        <v>5477113</v>
      </c>
      <c r="Y37" s="39">
        <f t="shared" si="1"/>
        <v>1.8378397725718614</v>
      </c>
      <c r="Z37" s="39">
        <f t="shared" si="2"/>
        <v>13.639175386439994</v>
      </c>
      <c r="AA37" s="39">
        <f t="shared" si="3"/>
        <v>5.5566982703117311</v>
      </c>
      <c r="AB37" s="39">
        <f t="shared" si="4"/>
        <v>29.481749558372261</v>
      </c>
    </row>
    <row r="38" spans="1:28" x14ac:dyDescent="0.3">
      <c r="A38" s="24">
        <v>43679</v>
      </c>
      <c r="B38" s="16">
        <v>22803207</v>
      </c>
      <c r="C38" s="16">
        <v>5814817</v>
      </c>
      <c r="D38" s="16">
        <v>2256149</v>
      </c>
      <c r="E38" s="16">
        <v>1581109</v>
      </c>
      <c r="F38" s="16">
        <v>1322439</v>
      </c>
      <c r="G38" s="17">
        <v>5.7993553275203794E-2</v>
      </c>
      <c r="H38" s="17">
        <v>-0.22154475014407238</v>
      </c>
      <c r="I38" s="17">
        <v>8.2474216527056665E-2</v>
      </c>
      <c r="J38" s="17">
        <v>-1.9731828856234923E-2</v>
      </c>
      <c r="K38" s="17">
        <v>0.25499996557501758</v>
      </c>
      <c r="L38" s="17">
        <v>0.38800000068789781</v>
      </c>
      <c r="M38" s="17">
        <v>0.7007999028432963</v>
      </c>
      <c r="N38" s="17">
        <v>0.83639964101146724</v>
      </c>
      <c r="O38" s="14" t="s">
        <v>45</v>
      </c>
      <c r="P38" s="18">
        <v>9.9009581867819385E-3</v>
      </c>
      <c r="Q38" s="18">
        <v>8.5113614822773798E-8</v>
      </c>
      <c r="R38" s="18">
        <v>-7.6922836336441924E-2</v>
      </c>
      <c r="S38" s="19">
        <v>5.1545510107991799E-2</v>
      </c>
      <c r="T38" s="21" t="str">
        <f>IF(OR(Table3[day]="Sun", Table3[day]="Sat"), "Weekend", "Weekday")</f>
        <v>Weekday</v>
      </c>
      <c r="U38" s="38">
        <f>VLOOKUP(Table3[Date],'Channel wise traffic'!$B$2:$G$368,2,FALSE)</f>
        <v>8209154</v>
      </c>
      <c r="V38" s="38">
        <f>VLOOKUP(Table3[Date],'Channel wise traffic'!$B$2:$G$368,3,FALSE)</f>
        <v>6156866</v>
      </c>
      <c r="W38" s="38">
        <f>VLOOKUP(Table3[Date],'Channel wise traffic'!$B$2:$G$368,4,FALSE)</f>
        <v>2508352</v>
      </c>
      <c r="X38" s="38">
        <f>VLOOKUP(Table3[Date],'Channel wise traffic'!$B$2:$G$368,5,FALSE)</f>
        <v>5928833</v>
      </c>
      <c r="Y38" s="39">
        <f t="shared" si="1"/>
        <v>1.6978139695713828</v>
      </c>
      <c r="Z38" s="39">
        <f t="shared" si="2"/>
        <v>12.600000745509238</v>
      </c>
      <c r="AA38" s="39">
        <f t="shared" si="3"/>
        <v>5.1333310383343047</v>
      </c>
      <c r="AB38" s="39">
        <f t="shared" si="4"/>
        <v>27.235522375034559</v>
      </c>
    </row>
    <row r="39" spans="1:28" x14ac:dyDescent="0.3">
      <c r="A39" s="12">
        <v>43684</v>
      </c>
      <c r="B39" s="4">
        <v>22586034</v>
      </c>
      <c r="C39" s="4">
        <v>5364183</v>
      </c>
      <c r="D39" s="4">
        <v>2124216</v>
      </c>
      <c r="E39" s="4">
        <v>1488650</v>
      </c>
      <c r="F39" s="4">
        <v>1184072</v>
      </c>
      <c r="G39" s="20">
        <v>5.2424963143152974E-2</v>
      </c>
      <c r="H39" s="20">
        <v>-0.21409342161855049</v>
      </c>
      <c r="I39" s="20">
        <v>9.7087647738864913E-3</v>
      </c>
      <c r="J39" s="20">
        <v>-0.1131429362930747</v>
      </c>
      <c r="K39" s="20">
        <v>0.23749999667936389</v>
      </c>
      <c r="L39" s="20">
        <v>0.39599991275465435</v>
      </c>
      <c r="M39" s="20">
        <v>0.70079973034757292</v>
      </c>
      <c r="N39" s="20">
        <v>0.79539985893258991</v>
      </c>
      <c r="O39" s="13" t="s">
        <v>41</v>
      </c>
      <c r="P39" s="21">
        <v>-5.0000013282544442E-2</v>
      </c>
      <c r="Q39" s="21">
        <v>-1.570973403586251E-7</v>
      </c>
      <c r="R39" s="21">
        <v>1.0526281949095218E-2</v>
      </c>
      <c r="S39" s="22">
        <v>-7.6190369657809454E-2</v>
      </c>
      <c r="T39" s="21" t="str">
        <f>IF(OR(Table3[day]="Sun", Table3[day]="Sat"), "Weekend", "Weekday")</f>
        <v>Weekday</v>
      </c>
      <c r="U39" s="38">
        <f>VLOOKUP(Table3[Date],'Channel wise traffic'!$B$2:$G$368,2,FALSE)</f>
        <v>8130972</v>
      </c>
      <c r="V39" s="38">
        <f>VLOOKUP(Table3[Date],'Channel wise traffic'!$B$2:$G$368,3,FALSE)</f>
        <v>6098229</v>
      </c>
      <c r="W39" s="38">
        <f>VLOOKUP(Table3[Date],'Channel wise traffic'!$B$2:$G$368,4,FALSE)</f>
        <v>2484463</v>
      </c>
      <c r="X39" s="38">
        <f>VLOOKUP(Table3[Date],'Channel wise traffic'!$B$2:$G$368,5,FALSE)</f>
        <v>5872368</v>
      </c>
      <c r="Y39" s="39">
        <f t="shared" si="1"/>
        <v>1.714139074982272</v>
      </c>
      <c r="Z39" s="39">
        <f t="shared" si="2"/>
        <v>12.721154384267233</v>
      </c>
      <c r="AA39" s="39">
        <f t="shared" si="3"/>
        <v>5.1826899032109752</v>
      </c>
      <c r="AB39" s="39">
        <f t="shared" si="4"/>
        <v>27.497401934080319</v>
      </c>
    </row>
    <row r="40" spans="1:28" x14ac:dyDescent="0.3">
      <c r="A40" s="24">
        <v>43686</v>
      </c>
      <c r="B40" s="16">
        <v>22586034</v>
      </c>
      <c r="C40" s="16">
        <v>5590043</v>
      </c>
      <c r="D40" s="16">
        <v>2124216</v>
      </c>
      <c r="E40" s="16">
        <v>1566184</v>
      </c>
      <c r="F40" s="16">
        <v>1322799</v>
      </c>
      <c r="G40" s="17">
        <v>5.8567121611523297E-2</v>
      </c>
      <c r="H40" s="17">
        <v>-0.25778559817936264</v>
      </c>
      <c r="I40" s="17">
        <v>-9.5237919824172623E-3</v>
      </c>
      <c r="J40" s="17">
        <v>9.8902085477963197E-3</v>
      </c>
      <c r="K40" s="17">
        <v>0.24749998162581355</v>
      </c>
      <c r="L40" s="17">
        <v>0.37999993917756986</v>
      </c>
      <c r="M40" s="17">
        <v>0.7372997849559555</v>
      </c>
      <c r="N40" s="17">
        <v>0.84459999591363466</v>
      </c>
      <c r="O40" s="14" t="s">
        <v>45</v>
      </c>
      <c r="P40" s="18">
        <v>-2.9411705732162674E-2</v>
      </c>
      <c r="Q40" s="18">
        <v>-2.0618715196248361E-2</v>
      </c>
      <c r="R40" s="18">
        <v>5.2083172335742889E-2</v>
      </c>
      <c r="S40" s="19">
        <v>9.8043500978199916E-3</v>
      </c>
      <c r="T40" s="21" t="str">
        <f>IF(OR(Table3[day]="Sun", Table3[day]="Sat"), "Weekend", "Weekday")</f>
        <v>Weekday</v>
      </c>
      <c r="U40" s="38">
        <f>VLOOKUP(Table3[Date],'Channel wise traffic'!$B$2:$G$368,2,FALSE)</f>
        <v>8130972</v>
      </c>
      <c r="V40" s="38">
        <f>VLOOKUP(Table3[Date],'Channel wise traffic'!$B$2:$G$368,3,FALSE)</f>
        <v>6098229</v>
      </c>
      <c r="W40" s="38">
        <f>VLOOKUP(Table3[Date],'Channel wise traffic'!$B$2:$G$368,4,FALSE)</f>
        <v>2484463</v>
      </c>
      <c r="X40" s="38">
        <f>VLOOKUP(Table3[Date],'Channel wise traffic'!$B$2:$G$368,5,FALSE)</f>
        <v>5872368</v>
      </c>
      <c r="Y40" s="39">
        <f t="shared" si="1"/>
        <v>1.714139074982272</v>
      </c>
      <c r="Z40" s="39">
        <f t="shared" si="2"/>
        <v>12.721154384267233</v>
      </c>
      <c r="AA40" s="39">
        <f t="shared" si="3"/>
        <v>5.1826899032109752</v>
      </c>
      <c r="AB40" s="39">
        <f t="shared" si="4"/>
        <v>27.497401934080319</v>
      </c>
    </row>
    <row r="41" spans="1:28" x14ac:dyDescent="0.3">
      <c r="A41" s="12">
        <v>43688</v>
      </c>
      <c r="B41" s="4">
        <v>43991955</v>
      </c>
      <c r="C41" s="4">
        <v>9700226</v>
      </c>
      <c r="D41" s="4">
        <v>3166153</v>
      </c>
      <c r="E41" s="4">
        <v>1033432</v>
      </c>
      <c r="F41" s="4">
        <v>765773</v>
      </c>
      <c r="G41" s="20">
        <v>1.7407114550830941E-2</v>
      </c>
      <c r="H41" s="20">
        <v>-0.36658323379841784</v>
      </c>
      <c r="I41" s="20">
        <v>0</v>
      </c>
      <c r="J41" s="20">
        <v>-0.54353363205176897</v>
      </c>
      <c r="K41" s="20">
        <v>0.22049999823831426</v>
      </c>
      <c r="L41" s="20">
        <v>0.32639992099153153</v>
      </c>
      <c r="M41" s="20">
        <v>0.32639989286683241</v>
      </c>
      <c r="N41" s="20">
        <v>0.74099989162325142</v>
      </c>
      <c r="O41" s="13" t="s">
        <v>42</v>
      </c>
      <c r="P41" s="21">
        <v>7.1428602986852496E-2</v>
      </c>
      <c r="Q41" s="21">
        <v>1.0526317221645431E-2</v>
      </c>
      <c r="R41" s="21">
        <v>-0.53846175315374123</v>
      </c>
      <c r="S41" s="22">
        <v>-8.6538549836479906E-2</v>
      </c>
      <c r="T41" s="21" t="str">
        <f>IF(OR(Table3[day]="Sun", Table3[day]="Sat"), "Weekend", "Weekday")</f>
        <v>Weekend</v>
      </c>
      <c r="U41" s="38">
        <f>VLOOKUP(Table3[Date],'Channel wise traffic'!$B$2:$G$368,2,FALSE)</f>
        <v>15837104</v>
      </c>
      <c r="V41" s="38">
        <f>VLOOKUP(Table3[Date],'Channel wise traffic'!$B$2:$G$368,3,FALSE)</f>
        <v>11877828</v>
      </c>
      <c r="W41" s="38">
        <f>VLOOKUP(Table3[Date],'Channel wise traffic'!$B$2:$G$368,4,FALSE)</f>
        <v>4839115</v>
      </c>
      <c r="X41" s="38">
        <f>VLOOKUP(Table3[Date],'Channel wise traffic'!$B$2:$G$368,5,FALSE)</f>
        <v>11437908</v>
      </c>
      <c r="Y41" s="39">
        <f t="shared" si="1"/>
        <v>0.88006091113704765</v>
      </c>
      <c r="Z41" s="39">
        <f t="shared" si="2"/>
        <v>6.5312032620509815</v>
      </c>
      <c r="AA41" s="39">
        <f t="shared" si="3"/>
        <v>2.6608592411953502</v>
      </c>
      <c r="AB41" s="39">
        <f t="shared" si="4"/>
        <v>14.117517623392731</v>
      </c>
    </row>
    <row r="42" spans="1:28" x14ac:dyDescent="0.3">
      <c r="A42" s="24">
        <v>43693</v>
      </c>
      <c r="B42" s="16">
        <v>21282993</v>
      </c>
      <c r="C42" s="16">
        <v>5480370</v>
      </c>
      <c r="D42" s="16">
        <v>2279834</v>
      </c>
      <c r="E42" s="16">
        <v>1581065</v>
      </c>
      <c r="F42" s="16">
        <v>1257579</v>
      </c>
      <c r="G42" s="17">
        <v>5.9088446817606902E-2</v>
      </c>
      <c r="H42" s="17">
        <v>-0.33491375047531513</v>
      </c>
      <c r="I42" s="17">
        <v>-5.7692333235662363E-2</v>
      </c>
      <c r="J42" s="17">
        <v>8.9013287957289133E-3</v>
      </c>
      <c r="K42" s="17">
        <v>0.2574999672273538</v>
      </c>
      <c r="L42" s="17">
        <v>0.41600001459755453</v>
      </c>
      <c r="M42" s="17">
        <v>0.69350005307403961</v>
      </c>
      <c r="N42" s="17">
        <v>0.79539993611900839</v>
      </c>
      <c r="O42" s="14" t="s">
        <v>45</v>
      </c>
      <c r="P42" s="18">
        <v>4.0403985228002481E-2</v>
      </c>
      <c r="Q42" s="18">
        <v>9.4737055742428078E-2</v>
      </c>
      <c r="R42" s="18">
        <v>-5.9405594271985773E-2</v>
      </c>
      <c r="S42" s="19">
        <v>-5.825249826268919E-2</v>
      </c>
      <c r="T42" s="21" t="str">
        <f>IF(OR(Table3[day]="Sun", Table3[day]="Sat"), "Weekend", "Weekday")</f>
        <v>Weekday</v>
      </c>
      <c r="U42" s="38">
        <f>VLOOKUP(Table3[Date],'Channel wise traffic'!$B$2:$G$368,2,FALSE)</f>
        <v>7661877</v>
      </c>
      <c r="V42" s="38">
        <f>VLOOKUP(Table3[Date],'Channel wise traffic'!$B$2:$G$368,3,FALSE)</f>
        <v>5746408</v>
      </c>
      <c r="W42" s="38">
        <f>VLOOKUP(Table3[Date],'Channel wise traffic'!$B$2:$G$368,4,FALSE)</f>
        <v>2341129</v>
      </c>
      <c r="X42" s="38">
        <f>VLOOKUP(Table3[Date],'Channel wise traffic'!$B$2:$G$368,5,FALSE)</f>
        <v>5533578</v>
      </c>
      <c r="Y42" s="39">
        <f t="shared" si="1"/>
        <v>1.819086338988428</v>
      </c>
      <c r="Z42" s="39">
        <f t="shared" si="2"/>
        <v>13.500000375887</v>
      </c>
      <c r="AA42" s="39">
        <f t="shared" si="3"/>
        <v>5.4999973687910053</v>
      </c>
      <c r="AB42" s="39">
        <f t="shared" si="4"/>
        <v>29.180915916333568</v>
      </c>
    </row>
    <row r="43" spans="1:28" x14ac:dyDescent="0.3">
      <c r="A43" s="12">
        <v>43700</v>
      </c>
      <c r="B43" s="4">
        <v>20848646</v>
      </c>
      <c r="C43" s="4">
        <v>5420648</v>
      </c>
      <c r="D43" s="4">
        <v>2146576</v>
      </c>
      <c r="E43" s="4">
        <v>1519990</v>
      </c>
      <c r="F43" s="4">
        <v>1296248</v>
      </c>
      <c r="G43" s="20">
        <v>6.2174205461592087E-2</v>
      </c>
      <c r="H43" s="20">
        <v>-0.30206996809842379</v>
      </c>
      <c r="I43" s="20">
        <v>-2.0408172854259776E-2</v>
      </c>
      <c r="J43" s="20">
        <v>5.2222706978747313E-2</v>
      </c>
      <c r="K43" s="20">
        <v>0.2600000019185898</v>
      </c>
      <c r="L43" s="20">
        <v>0.3959998878362882</v>
      </c>
      <c r="M43" s="20">
        <v>0.70809978309642896</v>
      </c>
      <c r="N43" s="20">
        <v>0.85280034737070642</v>
      </c>
      <c r="O43" s="13" t="s">
        <v>45</v>
      </c>
      <c r="P43" s="21">
        <v>9.7088738229960114E-3</v>
      </c>
      <c r="Q43" s="21">
        <v>-4.8077226104462523E-2</v>
      </c>
      <c r="R43" s="21">
        <v>2.1052240670601075E-2</v>
      </c>
      <c r="S43" s="22">
        <v>7.2165471287025218E-2</v>
      </c>
      <c r="T43" s="21" t="str">
        <f>IF(OR(Table3[day]="Sun", Table3[day]="Sat"), "Weekend", "Weekday")</f>
        <v>Weekday</v>
      </c>
      <c r="U43" s="38">
        <f>VLOOKUP(Table3[Date],'Channel wise traffic'!$B$2:$G$368,2,FALSE)</f>
        <v>7505512</v>
      </c>
      <c r="V43" s="38">
        <f>VLOOKUP(Table3[Date],'Channel wise traffic'!$B$2:$G$368,3,FALSE)</f>
        <v>5629134</v>
      </c>
      <c r="W43" s="38">
        <f>VLOOKUP(Table3[Date],'Channel wise traffic'!$B$2:$G$368,4,FALSE)</f>
        <v>2293351</v>
      </c>
      <c r="X43" s="38">
        <f>VLOOKUP(Table3[Date],'Channel wise traffic'!$B$2:$G$368,5,FALSE)</f>
        <v>5420648</v>
      </c>
      <c r="Y43" s="39">
        <f t="shared" si="1"/>
        <v>1.8569839910459411</v>
      </c>
      <c r="Z43" s="39">
        <f t="shared" si="2"/>
        <v>13.78125053210892</v>
      </c>
      <c r="AA43" s="39">
        <f t="shared" si="3"/>
        <v>5.6145807077630225</v>
      </c>
      <c r="AB43" s="39">
        <f t="shared" si="4"/>
        <v>29.788851985344849</v>
      </c>
    </row>
    <row r="44" spans="1:28" x14ac:dyDescent="0.3">
      <c r="A44" s="24">
        <v>43707</v>
      </c>
      <c r="B44" s="16">
        <v>21934513</v>
      </c>
      <c r="C44" s="16">
        <v>5319119</v>
      </c>
      <c r="D44" s="16">
        <v>2127647</v>
      </c>
      <c r="E44" s="16">
        <v>1522119</v>
      </c>
      <c r="F44" s="16">
        <v>1210693</v>
      </c>
      <c r="G44" s="17">
        <v>5.5195800335298077E-2</v>
      </c>
      <c r="H44" s="17">
        <v>-0.25650051493179382</v>
      </c>
      <c r="I44" s="17">
        <v>5.2083334332598819E-2</v>
      </c>
      <c r="J44" s="17">
        <v>-0.11223955456262158</v>
      </c>
      <c r="K44" s="17">
        <v>0.24249998164992312</v>
      </c>
      <c r="L44" s="17">
        <v>0.39999988719936513</v>
      </c>
      <c r="M44" s="17">
        <v>0.71540015801493384</v>
      </c>
      <c r="N44" s="17">
        <v>0.79539970265136961</v>
      </c>
      <c r="O44" s="14" t="s">
        <v>45</v>
      </c>
      <c r="P44" s="18">
        <v>-6.7307769767425696E-2</v>
      </c>
      <c r="Q44" s="18">
        <v>1.0101011353646161E-2</v>
      </c>
      <c r="R44" s="18">
        <v>1.0309810979719947E-2</v>
      </c>
      <c r="S44" s="19">
        <v>-6.7308420893952947E-2</v>
      </c>
      <c r="T44" s="21" t="str">
        <f>IF(OR(Table3[day]="Sun", Table3[day]="Sat"), "Weekend", "Weekday")</f>
        <v>Weekday</v>
      </c>
      <c r="U44" s="38">
        <f>VLOOKUP(Table3[Date],'Channel wise traffic'!$B$2:$G$368,2,FALSE)</f>
        <v>7896424</v>
      </c>
      <c r="V44" s="38">
        <f>VLOOKUP(Table3[Date],'Channel wise traffic'!$B$2:$G$368,3,FALSE)</f>
        <v>5922318</v>
      </c>
      <c r="W44" s="38">
        <f>VLOOKUP(Table3[Date],'Channel wise traffic'!$B$2:$G$368,4,FALSE)</f>
        <v>2412796</v>
      </c>
      <c r="X44" s="38">
        <f>VLOOKUP(Table3[Date],'Channel wise traffic'!$B$2:$G$368,5,FALSE)</f>
        <v>5702973</v>
      </c>
      <c r="Y44" s="39">
        <f t="shared" si="1"/>
        <v>1.7650541651008311</v>
      </c>
      <c r="Z44" s="39">
        <f t="shared" si="2"/>
        <v>13.099010960399346</v>
      </c>
      <c r="AA44" s="39">
        <f t="shared" si="3"/>
        <v>5.3366313933326346</v>
      </c>
      <c r="AB44" s="39">
        <f t="shared" si="4"/>
        <v>28.314157539231218</v>
      </c>
    </row>
    <row r="45" spans="1:28" x14ac:dyDescent="0.3">
      <c r="A45" s="12">
        <v>43714</v>
      </c>
      <c r="B45" s="4">
        <v>20848646</v>
      </c>
      <c r="C45" s="4">
        <v>5264283</v>
      </c>
      <c r="D45" s="4">
        <v>2084656</v>
      </c>
      <c r="E45" s="4">
        <v>1460927</v>
      </c>
      <c r="F45" s="4">
        <v>1233898</v>
      </c>
      <c r="G45" s="20">
        <v>5.9183603577901416E-2</v>
      </c>
      <c r="H45" s="20">
        <v>-0.2582599046117926</v>
      </c>
      <c r="I45" s="20">
        <v>-4.9504951397826846E-2</v>
      </c>
      <c r="J45" s="20">
        <v>7.2248309081100803E-2</v>
      </c>
      <c r="K45" s="20">
        <v>0.25249999448405425</v>
      </c>
      <c r="L45" s="20">
        <v>0.3959999870827613</v>
      </c>
      <c r="M45" s="20">
        <v>0.70080003607309793</v>
      </c>
      <c r="N45" s="20">
        <v>0.84459935369802874</v>
      </c>
      <c r="O45" s="13" t="s">
        <v>45</v>
      </c>
      <c r="P45" s="21">
        <v>4.1237169446747934E-2</v>
      </c>
      <c r="Q45" s="21">
        <v>-9.9997531114558447E-3</v>
      </c>
      <c r="R45" s="21">
        <v>-2.0408329210253151E-2</v>
      </c>
      <c r="S45" s="22">
        <v>6.1855254512489743E-2</v>
      </c>
      <c r="T45" s="21" t="str">
        <f>IF(OR(Table3[day]="Sun", Table3[day]="Sat"), "Weekend", "Weekday")</f>
        <v>Weekday</v>
      </c>
      <c r="U45" s="38">
        <f>VLOOKUP(Table3[Date],'Channel wise traffic'!$B$2:$G$368,2,FALSE)</f>
        <v>7505512</v>
      </c>
      <c r="V45" s="38">
        <f>VLOOKUP(Table3[Date],'Channel wise traffic'!$B$2:$G$368,3,FALSE)</f>
        <v>5629134</v>
      </c>
      <c r="W45" s="38">
        <f>VLOOKUP(Table3[Date],'Channel wise traffic'!$B$2:$G$368,4,FALSE)</f>
        <v>2293351</v>
      </c>
      <c r="X45" s="38">
        <f>VLOOKUP(Table3[Date],'Channel wise traffic'!$B$2:$G$368,5,FALSE)</f>
        <v>5420648</v>
      </c>
      <c r="Y45" s="39">
        <f t="shared" si="1"/>
        <v>1.8569839910459411</v>
      </c>
      <c r="Z45" s="39">
        <f t="shared" si="2"/>
        <v>13.78125053210892</v>
      </c>
      <c r="AA45" s="39">
        <f t="shared" si="3"/>
        <v>5.6145807077630225</v>
      </c>
      <c r="AB45" s="39">
        <f t="shared" si="4"/>
        <v>29.788851985344849</v>
      </c>
    </row>
    <row r="46" spans="1:28" x14ac:dyDescent="0.3">
      <c r="A46" s="24">
        <v>43722</v>
      </c>
      <c r="B46" s="16">
        <v>44440853</v>
      </c>
      <c r="C46" s="16">
        <v>9332579</v>
      </c>
      <c r="D46" s="16">
        <v>1396153</v>
      </c>
      <c r="E46" s="16">
        <v>939890</v>
      </c>
      <c r="F46" s="16">
        <v>696459</v>
      </c>
      <c r="G46" s="17">
        <v>1.5671593882322647E-2</v>
      </c>
      <c r="H46" s="17">
        <v>-0.58977843197195368</v>
      </c>
      <c r="I46" s="17">
        <v>-4.8076912366922908E-2</v>
      </c>
      <c r="J46" s="17">
        <v>-0.51246522327334754</v>
      </c>
      <c r="K46" s="17">
        <v>0.20999999707476361</v>
      </c>
      <c r="L46" s="17">
        <v>0.14959991230719827</v>
      </c>
      <c r="M46" s="17">
        <v>0.67319985703572605</v>
      </c>
      <c r="N46" s="17">
        <v>0.74100054261668924</v>
      </c>
      <c r="O46" s="14" t="s">
        <v>46</v>
      </c>
      <c r="P46" s="18">
        <v>5.263160158092961E-2</v>
      </c>
      <c r="Q46" s="18">
        <v>-0.55555583947261233</v>
      </c>
      <c r="R46" s="18">
        <v>4.2105041850968972E-2</v>
      </c>
      <c r="S46" s="19">
        <v>1.1387589260447584E-6</v>
      </c>
      <c r="T46" s="21" t="str">
        <f>IF(OR(Table3[day]="Sun", Table3[day]="Sat"), "Weekend", "Weekday")</f>
        <v>Weekend</v>
      </c>
      <c r="U46" s="38">
        <f>VLOOKUP(Table3[Date],'Channel wise traffic'!$B$2:$G$368,2,FALSE)</f>
        <v>15998707</v>
      </c>
      <c r="V46" s="38">
        <f>VLOOKUP(Table3[Date],'Channel wise traffic'!$B$2:$G$368,3,FALSE)</f>
        <v>11999030</v>
      </c>
      <c r="W46" s="38">
        <f>VLOOKUP(Table3[Date],'Channel wise traffic'!$B$2:$G$368,4,FALSE)</f>
        <v>4888493</v>
      </c>
      <c r="X46" s="38">
        <f>VLOOKUP(Table3[Date],'Channel wise traffic'!$B$2:$G$368,5,FALSE)</f>
        <v>11554621</v>
      </c>
      <c r="Y46" s="39">
        <f t="shared" si="1"/>
        <v>0.87117143638856065</v>
      </c>
      <c r="Z46" s="39">
        <f t="shared" si="2"/>
        <v>6.4652317301484619</v>
      </c>
      <c r="AA46" s="39">
        <f t="shared" si="3"/>
        <v>2.6339819640267463</v>
      </c>
      <c r="AB46" s="39">
        <f t="shared" si="4"/>
        <v>13.97491690696922</v>
      </c>
    </row>
    <row r="47" spans="1:28" x14ac:dyDescent="0.3">
      <c r="A47" s="12">
        <v>43729</v>
      </c>
      <c r="B47" s="4">
        <v>43991955</v>
      </c>
      <c r="C47" s="4">
        <v>8868778</v>
      </c>
      <c r="D47" s="4">
        <v>3045538</v>
      </c>
      <c r="E47" s="4">
        <v>1967417</v>
      </c>
      <c r="F47" s="4">
        <v>1473202</v>
      </c>
      <c r="G47" s="20">
        <v>3.3487986610279082E-2</v>
      </c>
      <c r="H47" s="20">
        <v>-0.20655544167474094</v>
      </c>
      <c r="I47" s="20">
        <v>-1.0101021238273722E-2</v>
      </c>
      <c r="J47" s="20">
        <v>1.1368590113895878</v>
      </c>
      <c r="K47" s="20">
        <v>0.2015999970903771</v>
      </c>
      <c r="L47" s="20">
        <v>0.34339995882183544</v>
      </c>
      <c r="M47" s="20">
        <v>0.6459998200646323</v>
      </c>
      <c r="N47" s="20">
        <v>0.74880007644541036</v>
      </c>
      <c r="O47" s="13" t="s">
        <v>46</v>
      </c>
      <c r="P47" s="21">
        <v>-4.0000000482837916E-2</v>
      </c>
      <c r="Q47" s="21">
        <v>1.2954556157538075</v>
      </c>
      <c r="R47" s="21">
        <v>-4.0404103902907162E-2</v>
      </c>
      <c r="S47" s="22">
        <v>1.0525678970731533E-2</v>
      </c>
      <c r="T47" s="21" t="str">
        <f>IF(OR(Table3[day]="Sun", Table3[day]="Sat"), "Weekend", "Weekday")</f>
        <v>Weekend</v>
      </c>
      <c r="U47" s="38">
        <f>VLOOKUP(Table3[Date],'Channel wise traffic'!$B$2:$G$368,2,FALSE)</f>
        <v>15837104</v>
      </c>
      <c r="V47" s="38">
        <f>VLOOKUP(Table3[Date],'Channel wise traffic'!$B$2:$G$368,3,FALSE)</f>
        <v>11877828</v>
      </c>
      <c r="W47" s="38">
        <f>VLOOKUP(Table3[Date],'Channel wise traffic'!$B$2:$G$368,4,FALSE)</f>
        <v>4839115</v>
      </c>
      <c r="X47" s="38">
        <f>VLOOKUP(Table3[Date],'Channel wise traffic'!$B$2:$G$368,5,FALSE)</f>
        <v>11437908</v>
      </c>
      <c r="Y47" s="39">
        <f t="shared" si="1"/>
        <v>0.88006091113704765</v>
      </c>
      <c r="Z47" s="39">
        <f t="shared" si="2"/>
        <v>6.5312032620509815</v>
      </c>
      <c r="AA47" s="39">
        <f t="shared" si="3"/>
        <v>2.6608592411953502</v>
      </c>
      <c r="AB47" s="39">
        <f t="shared" si="4"/>
        <v>14.117517623392731</v>
      </c>
    </row>
    <row r="48" spans="1:28" x14ac:dyDescent="0.3">
      <c r="A48" s="24">
        <v>43742</v>
      </c>
      <c r="B48" s="16">
        <v>21065820</v>
      </c>
      <c r="C48" s="16">
        <v>5213790</v>
      </c>
      <c r="D48" s="16">
        <v>2064661</v>
      </c>
      <c r="E48" s="16">
        <v>1431842</v>
      </c>
      <c r="F48" s="16">
        <v>1127146</v>
      </c>
      <c r="G48" s="17">
        <v>5.3505916218784741E-2</v>
      </c>
      <c r="H48" s="17">
        <v>-0.28783344916914133</v>
      </c>
      <c r="I48" s="17">
        <v>1.0416695645367069E-2</v>
      </c>
      <c r="J48" s="17">
        <v>-6.835710938419326E-2</v>
      </c>
      <c r="K48" s="17">
        <v>0.247499978638382</v>
      </c>
      <c r="L48" s="17">
        <v>0.39600003068784895</v>
      </c>
      <c r="M48" s="17">
        <v>0.69349980456840132</v>
      </c>
      <c r="N48" s="17">
        <v>0.78719998435581584</v>
      </c>
      <c r="O48" s="14" t="s">
        <v>45</v>
      </c>
      <c r="P48" s="18">
        <v>2.0618600837373213E-2</v>
      </c>
      <c r="Q48" s="18">
        <v>2.0618556709943503E-2</v>
      </c>
      <c r="R48" s="18">
        <v>-7.7670235929961806E-2</v>
      </c>
      <c r="S48" s="19">
        <v>-3.0302421776476351E-2</v>
      </c>
      <c r="T48" s="21" t="str">
        <f>IF(OR(Table3[day]="Sun", Table3[day]="Sat"), "Weekend", "Weekday")</f>
        <v>Weekday</v>
      </c>
      <c r="U48" s="38">
        <f>VLOOKUP(Table3[Date],'Channel wise traffic'!$B$2:$G$368,2,FALSE)</f>
        <v>7583695</v>
      </c>
      <c r="V48" s="38">
        <f>VLOOKUP(Table3[Date],'Channel wise traffic'!$B$2:$G$368,3,FALSE)</f>
        <v>5687771</v>
      </c>
      <c r="W48" s="38">
        <f>VLOOKUP(Table3[Date],'Channel wise traffic'!$B$2:$G$368,4,FALSE)</f>
        <v>2317240</v>
      </c>
      <c r="X48" s="38">
        <f>VLOOKUP(Table3[Date],'Channel wise traffic'!$B$2:$G$368,5,FALSE)</f>
        <v>5477113</v>
      </c>
      <c r="Y48" s="39">
        <f t="shared" si="1"/>
        <v>1.8378397725718614</v>
      </c>
      <c r="Z48" s="39">
        <f t="shared" si="2"/>
        <v>13.639175386439994</v>
      </c>
      <c r="AA48" s="39">
        <f t="shared" si="3"/>
        <v>5.5566982703117311</v>
      </c>
      <c r="AB48" s="39">
        <f t="shared" si="4"/>
        <v>29.481749558372261</v>
      </c>
    </row>
    <row r="49" spans="1:28" x14ac:dyDescent="0.3">
      <c r="A49" s="12">
        <v>43749</v>
      </c>
      <c r="B49" s="4">
        <v>21282993</v>
      </c>
      <c r="C49" s="4">
        <v>5267540</v>
      </c>
      <c r="D49" s="4">
        <v>2043805</v>
      </c>
      <c r="E49" s="4">
        <v>1536737</v>
      </c>
      <c r="F49" s="4">
        <v>1234922</v>
      </c>
      <c r="G49" s="20">
        <v>5.8023887899601341E-2</v>
      </c>
      <c r="H49" s="20">
        <v>-0.25066458417145876</v>
      </c>
      <c r="I49" s="20">
        <v>1.0309259264533743E-2</v>
      </c>
      <c r="J49" s="20">
        <v>8.443873126744883E-2</v>
      </c>
      <c r="K49" s="20">
        <v>0.2474999639383427</v>
      </c>
      <c r="L49" s="20">
        <v>0.38799990128219247</v>
      </c>
      <c r="M49" s="20">
        <v>0.75190001003031115</v>
      </c>
      <c r="N49" s="20">
        <v>0.80360009552708112</v>
      </c>
      <c r="O49" s="13" t="s">
        <v>45</v>
      </c>
      <c r="P49" s="21">
        <v>-5.9394103302246037E-8</v>
      </c>
      <c r="Q49" s="21">
        <v>-2.0202345418408929E-2</v>
      </c>
      <c r="R49" s="21">
        <v>8.4210846314881183E-2</v>
      </c>
      <c r="S49" s="22">
        <v>2.0833474971021282E-2</v>
      </c>
      <c r="T49" s="21" t="str">
        <f>IF(OR(Table3[day]="Sun", Table3[day]="Sat"), "Weekend", "Weekday")</f>
        <v>Weekday</v>
      </c>
      <c r="U49" s="38">
        <f>VLOOKUP(Table3[Date],'Channel wise traffic'!$B$2:$G$368,2,FALSE)</f>
        <v>7661877</v>
      </c>
      <c r="V49" s="38">
        <f>VLOOKUP(Table3[Date],'Channel wise traffic'!$B$2:$G$368,3,FALSE)</f>
        <v>5746408</v>
      </c>
      <c r="W49" s="38">
        <f>VLOOKUP(Table3[Date],'Channel wise traffic'!$B$2:$G$368,4,FALSE)</f>
        <v>2341129</v>
      </c>
      <c r="X49" s="38">
        <f>VLOOKUP(Table3[Date],'Channel wise traffic'!$B$2:$G$368,5,FALSE)</f>
        <v>5533578</v>
      </c>
      <c r="Y49" s="39">
        <f t="shared" si="1"/>
        <v>1.819086338988428</v>
      </c>
      <c r="Z49" s="39">
        <f t="shared" si="2"/>
        <v>13.500000375887</v>
      </c>
      <c r="AA49" s="39">
        <f t="shared" si="3"/>
        <v>5.4999973687910053</v>
      </c>
      <c r="AB49" s="39">
        <f t="shared" si="4"/>
        <v>29.180915916333568</v>
      </c>
    </row>
    <row r="50" spans="1:28" x14ac:dyDescent="0.3">
      <c r="A50" s="24">
        <v>43763</v>
      </c>
      <c r="B50" s="16">
        <v>21500167</v>
      </c>
      <c r="C50" s="16">
        <v>5321291</v>
      </c>
      <c r="D50" s="16">
        <v>2107231</v>
      </c>
      <c r="E50" s="16">
        <v>1507513</v>
      </c>
      <c r="F50" s="16">
        <v>1186714</v>
      </c>
      <c r="G50" s="17">
        <v>5.5195571271609192E-2</v>
      </c>
      <c r="H50" s="17">
        <v>-0.30102427273102095</v>
      </c>
      <c r="I50" s="17">
        <v>3.1250038971355698E-2</v>
      </c>
      <c r="J50" s="17">
        <v>-0.13050517372885584</v>
      </c>
      <c r="K50" s="17">
        <v>0.24749998453500385</v>
      </c>
      <c r="L50" s="17">
        <v>0.39599995564986018</v>
      </c>
      <c r="M50" s="17">
        <v>0.71539997276046152</v>
      </c>
      <c r="N50" s="17">
        <v>0.78719984504279561</v>
      </c>
      <c r="O50" s="14" t="s">
        <v>45</v>
      </c>
      <c r="P50" s="18">
        <v>-2.9411692080629992E-2</v>
      </c>
      <c r="Q50" s="18">
        <v>-3.8834862512548529E-2</v>
      </c>
      <c r="R50" s="18">
        <v>3.4164820750248737E-8</v>
      </c>
      <c r="S50" s="19">
        <v>-6.7961350488562999E-2</v>
      </c>
      <c r="T50" s="21" t="str">
        <f>IF(OR(Table3[day]="Sun", Table3[day]="Sat"), "Weekend", "Weekday")</f>
        <v>Weekday</v>
      </c>
      <c r="U50" s="38">
        <f>VLOOKUP(Table3[Date],'Channel wise traffic'!$B$2:$G$368,2,FALSE)</f>
        <v>7740060</v>
      </c>
      <c r="V50" s="38">
        <f>VLOOKUP(Table3[Date],'Channel wise traffic'!$B$2:$G$368,3,FALSE)</f>
        <v>5805045</v>
      </c>
      <c r="W50" s="38">
        <f>VLOOKUP(Table3[Date],'Channel wise traffic'!$B$2:$G$368,4,FALSE)</f>
        <v>2365018</v>
      </c>
      <c r="X50" s="38">
        <f>VLOOKUP(Table3[Date],'Channel wise traffic'!$B$2:$G$368,5,FALSE)</f>
        <v>5590043</v>
      </c>
      <c r="Y50" s="39">
        <f t="shared" si="1"/>
        <v>1.8007116782261123</v>
      </c>
      <c r="Z50" s="39">
        <f t="shared" si="2"/>
        <v>13.36363635517977</v>
      </c>
      <c r="AA50" s="39">
        <f t="shared" si="3"/>
        <v>5.4444416847758292</v>
      </c>
      <c r="AB50" s="39">
        <f t="shared" si="4"/>
        <v>28.886158367335398</v>
      </c>
    </row>
    <row r="51" spans="1:28" x14ac:dyDescent="0.3">
      <c r="A51" s="12">
        <v>43784</v>
      </c>
      <c r="B51" s="4">
        <v>21717340</v>
      </c>
      <c r="C51" s="4">
        <v>5212161</v>
      </c>
      <c r="D51" s="4">
        <v>2126561</v>
      </c>
      <c r="E51" s="4">
        <v>1567914</v>
      </c>
      <c r="F51" s="4">
        <v>1324260</v>
      </c>
      <c r="G51" s="20">
        <v>6.0977080986898025E-2</v>
      </c>
      <c r="H51" s="20">
        <v>-0.28027665863930518</v>
      </c>
      <c r="I51" s="20">
        <v>3.0927825263863395E-2</v>
      </c>
      <c r="J51" s="20">
        <v>4.2080679274687949E-2</v>
      </c>
      <c r="K51" s="20">
        <v>0.23999997237230711</v>
      </c>
      <c r="L51" s="20">
        <v>0.40799986800100763</v>
      </c>
      <c r="M51" s="20">
        <v>0.73730027024853739</v>
      </c>
      <c r="N51" s="20">
        <v>0.84459989514731038</v>
      </c>
      <c r="O51" s="13" t="s">
        <v>45</v>
      </c>
      <c r="P51" s="21">
        <v>-1.0309324471696191E-2</v>
      </c>
      <c r="Q51" s="21">
        <v>-2.8130557361283337E-7</v>
      </c>
      <c r="R51" s="21">
        <v>6.3158844899956712E-2</v>
      </c>
      <c r="S51" s="22">
        <v>-9.6155088519985776E-3</v>
      </c>
      <c r="T51" s="21" t="str">
        <f>IF(OR(Table3[day]="Sun", Table3[day]="Sat"), "Weekend", "Weekday")</f>
        <v>Weekday</v>
      </c>
      <c r="U51" s="38">
        <f>VLOOKUP(Table3[Date],'Channel wise traffic'!$B$2:$G$368,2,FALSE)</f>
        <v>7818242</v>
      </c>
      <c r="V51" s="38">
        <f>VLOOKUP(Table3[Date],'Channel wise traffic'!$B$2:$G$368,3,FALSE)</f>
        <v>5863681</v>
      </c>
      <c r="W51" s="38">
        <f>VLOOKUP(Table3[Date],'Channel wise traffic'!$B$2:$G$368,4,FALSE)</f>
        <v>2388907</v>
      </c>
      <c r="X51" s="38">
        <f>VLOOKUP(Table3[Date],'Channel wise traffic'!$B$2:$G$368,5,FALSE)</f>
        <v>5646508</v>
      </c>
      <c r="Y51" s="39">
        <f t="shared" si="1"/>
        <v>1.7827046758677327</v>
      </c>
      <c r="Z51" s="39">
        <f t="shared" si="2"/>
        <v>13.230000840802864</v>
      </c>
      <c r="AA51" s="39">
        <f t="shared" si="3"/>
        <v>5.3899976138880374</v>
      </c>
      <c r="AB51" s="39">
        <f t="shared" si="4"/>
        <v>28.59729861919541</v>
      </c>
    </row>
    <row r="52" spans="1:28" x14ac:dyDescent="0.3">
      <c r="A52" s="24">
        <v>43786</v>
      </c>
      <c r="B52" s="16">
        <v>43991955</v>
      </c>
      <c r="C52" s="16">
        <v>9330693</v>
      </c>
      <c r="D52" s="16">
        <v>1268974</v>
      </c>
      <c r="E52" s="16">
        <v>906047</v>
      </c>
      <c r="F52" s="16">
        <v>699650</v>
      </c>
      <c r="G52" s="17">
        <v>1.5904044273549561E-2</v>
      </c>
      <c r="H52" s="17">
        <v>-0.43847413281112058</v>
      </c>
      <c r="I52" s="17">
        <v>-6.6666676567466721E-2</v>
      </c>
      <c r="J52" s="17">
        <v>-0.53933524904808428</v>
      </c>
      <c r="K52" s="17">
        <v>0.2120999850995483</v>
      </c>
      <c r="L52" s="17">
        <v>0.13599997342105244</v>
      </c>
      <c r="M52" s="17">
        <v>0.71399965641534024</v>
      </c>
      <c r="N52" s="17">
        <v>0.77220055913214214</v>
      </c>
      <c r="O52" s="14" t="s">
        <v>42</v>
      </c>
      <c r="P52" s="18">
        <v>-9.8039146714037351E-3</v>
      </c>
      <c r="Q52" s="18">
        <v>-0.57894739660948003</v>
      </c>
      <c r="R52" s="18">
        <v>7.1428245561705461E-2</v>
      </c>
      <c r="S52" s="19">
        <v>3.125087243654967E-2</v>
      </c>
      <c r="T52" s="21" t="str">
        <f>IF(OR(Table3[day]="Sun", Table3[day]="Sat"), "Weekend", "Weekday")</f>
        <v>Weekend</v>
      </c>
      <c r="U52" s="38">
        <f>VLOOKUP(Table3[Date],'Channel wise traffic'!$B$2:$G$368,2,FALSE)</f>
        <v>15837104</v>
      </c>
      <c r="V52" s="38">
        <f>VLOOKUP(Table3[Date],'Channel wise traffic'!$B$2:$G$368,3,FALSE)</f>
        <v>11877828</v>
      </c>
      <c r="W52" s="38">
        <f>VLOOKUP(Table3[Date],'Channel wise traffic'!$B$2:$G$368,4,FALSE)</f>
        <v>4839115</v>
      </c>
      <c r="X52" s="38">
        <f>VLOOKUP(Table3[Date],'Channel wise traffic'!$B$2:$G$368,5,FALSE)</f>
        <v>11437908</v>
      </c>
      <c r="Y52" s="39">
        <f t="shared" si="1"/>
        <v>0.88006091113704765</v>
      </c>
      <c r="Z52" s="39">
        <f t="shared" si="2"/>
        <v>6.5312032620509815</v>
      </c>
      <c r="AA52" s="39">
        <f t="shared" si="3"/>
        <v>2.6608592411953502</v>
      </c>
      <c r="AB52" s="39">
        <f t="shared" si="4"/>
        <v>14.117517623392731</v>
      </c>
    </row>
    <row r="53" spans="1:28" x14ac:dyDescent="0.3">
      <c r="A53" s="12">
        <v>43805</v>
      </c>
      <c r="B53" s="4">
        <v>21065820</v>
      </c>
      <c r="C53" s="4">
        <v>5108461</v>
      </c>
      <c r="D53" s="4">
        <v>2125119</v>
      </c>
      <c r="E53" s="4">
        <v>1582364</v>
      </c>
      <c r="F53" s="4">
        <v>1336464</v>
      </c>
      <c r="G53" s="20">
        <v>6.3442296573311643E-2</v>
      </c>
      <c r="H53" s="20">
        <v>-0.22671534662774584</v>
      </c>
      <c r="I53" s="20">
        <v>-2.9999990790768982E-2</v>
      </c>
      <c r="J53" s="20">
        <v>9.7796811497079528E-3</v>
      </c>
      <c r="K53" s="20">
        <v>0.24249998338540821</v>
      </c>
      <c r="L53" s="20">
        <v>0.41599984809515039</v>
      </c>
      <c r="M53" s="20">
        <v>0.74460018474259559</v>
      </c>
      <c r="N53" s="20">
        <v>0.8445995990808689</v>
      </c>
      <c r="O53" s="13" t="s">
        <v>45</v>
      </c>
      <c r="P53" s="21">
        <v>-4.9019552793320598E-2</v>
      </c>
      <c r="Q53" s="21">
        <v>6.1224117926699018E-2</v>
      </c>
      <c r="R53" s="21">
        <v>2.0000542711182456E-2</v>
      </c>
      <c r="S53" s="22">
        <v>-1.9048522521811329E-2</v>
      </c>
      <c r="T53" s="21" t="str">
        <f>IF(OR(Table3[day]="Sun", Table3[day]="Sat"), "Weekend", "Weekday")</f>
        <v>Weekday</v>
      </c>
      <c r="U53" s="38">
        <f>VLOOKUP(Table3[Date],'Channel wise traffic'!$B$2:$G$368,2,FALSE)</f>
        <v>7583695</v>
      </c>
      <c r="V53" s="38">
        <f>VLOOKUP(Table3[Date],'Channel wise traffic'!$B$2:$G$368,3,FALSE)</f>
        <v>5687771</v>
      </c>
      <c r="W53" s="38">
        <f>VLOOKUP(Table3[Date],'Channel wise traffic'!$B$2:$G$368,4,FALSE)</f>
        <v>2317240</v>
      </c>
      <c r="X53" s="38">
        <f>VLOOKUP(Table3[Date],'Channel wise traffic'!$B$2:$G$368,5,FALSE)</f>
        <v>5477113</v>
      </c>
      <c r="Y53" s="39">
        <f t="shared" si="1"/>
        <v>1.8378397725718614</v>
      </c>
      <c r="Z53" s="39">
        <f t="shared" si="2"/>
        <v>13.639175386439994</v>
      </c>
      <c r="AA53" s="39">
        <f t="shared" si="3"/>
        <v>5.5566982703117311</v>
      </c>
      <c r="AB53" s="39">
        <f t="shared" si="4"/>
        <v>29.481749558372261</v>
      </c>
    </row>
    <row r="54" spans="1:28" x14ac:dyDescent="0.3">
      <c r="A54" s="24">
        <v>43812</v>
      </c>
      <c r="B54" s="16">
        <v>22803207</v>
      </c>
      <c r="C54" s="16">
        <v>5928833</v>
      </c>
      <c r="D54" s="16">
        <v>2276672</v>
      </c>
      <c r="E54" s="16">
        <v>1661970</v>
      </c>
      <c r="F54" s="16">
        <v>1308303</v>
      </c>
      <c r="G54" s="17">
        <v>5.7373640470833771E-2</v>
      </c>
      <c r="H54" s="17">
        <v>-0.21454661378691764</v>
      </c>
      <c r="I54" s="17">
        <v>8.2474216527056665E-2</v>
      </c>
      <c r="J54" s="17">
        <v>-9.5656311802413296E-2</v>
      </c>
      <c r="K54" s="17">
        <v>0.25999996404014575</v>
      </c>
      <c r="L54" s="17">
        <v>0.38400002158940894</v>
      </c>
      <c r="M54" s="17">
        <v>0.72999975402693051</v>
      </c>
      <c r="N54" s="17">
        <v>0.78720012996624489</v>
      </c>
      <c r="O54" s="14" t="s">
        <v>45</v>
      </c>
      <c r="P54" s="18">
        <v>7.2164873623618453E-2</v>
      </c>
      <c r="Q54" s="18">
        <v>-7.6922687958343228E-2</v>
      </c>
      <c r="R54" s="18">
        <v>-1.9608416724624322E-2</v>
      </c>
      <c r="S54" s="19">
        <v>-6.7960568744158345E-2</v>
      </c>
      <c r="T54" s="21" t="str">
        <f>IF(OR(Table3[day]="Sun", Table3[day]="Sat"), "Weekend", "Weekday")</f>
        <v>Weekday</v>
      </c>
      <c r="U54" s="38">
        <f>VLOOKUP(Table3[Date],'Channel wise traffic'!$B$2:$G$368,2,FALSE)</f>
        <v>8209154</v>
      </c>
      <c r="V54" s="38">
        <f>VLOOKUP(Table3[Date],'Channel wise traffic'!$B$2:$G$368,3,FALSE)</f>
        <v>6156866</v>
      </c>
      <c r="W54" s="38">
        <f>VLOOKUP(Table3[Date],'Channel wise traffic'!$B$2:$G$368,4,FALSE)</f>
        <v>2508352</v>
      </c>
      <c r="X54" s="38">
        <f>VLOOKUP(Table3[Date],'Channel wise traffic'!$B$2:$G$368,5,FALSE)</f>
        <v>5928833</v>
      </c>
      <c r="Y54" s="39">
        <f t="shared" si="1"/>
        <v>1.6978139695713828</v>
      </c>
      <c r="Z54" s="39">
        <f t="shared" si="2"/>
        <v>12.600000745509238</v>
      </c>
      <c r="AA54" s="39">
        <f t="shared" si="3"/>
        <v>5.1333310383343047</v>
      </c>
      <c r="AB54" s="39">
        <f t="shared" si="4"/>
        <v>27.235522375034559</v>
      </c>
    </row>
    <row r="55" spans="1:28" x14ac:dyDescent="0.3">
      <c r="A55" s="12">
        <v>43819</v>
      </c>
      <c r="B55" s="4">
        <v>22151687</v>
      </c>
      <c r="C55" s="4">
        <v>5261025</v>
      </c>
      <c r="D55" s="4">
        <v>2062322</v>
      </c>
      <c r="E55" s="4">
        <v>1430220</v>
      </c>
      <c r="F55" s="4">
        <v>1231419</v>
      </c>
      <c r="G55" s="20">
        <v>5.5590303348002343E-2</v>
      </c>
      <c r="H55" s="20">
        <v>-0.30961732960470401</v>
      </c>
      <c r="I55" s="20">
        <v>-2.8571419800732412E-2</v>
      </c>
      <c r="J55" s="20">
        <v>-3.1082865026457518E-2</v>
      </c>
      <c r="K55" s="20">
        <v>0.23749997009257129</v>
      </c>
      <c r="L55" s="20">
        <v>0.39200003801540573</v>
      </c>
      <c r="M55" s="20">
        <v>0.69349985113866797</v>
      </c>
      <c r="N55" s="20">
        <v>0.8609997063388849</v>
      </c>
      <c r="O55" s="13" t="s">
        <v>45</v>
      </c>
      <c r="P55" s="21">
        <v>-8.653845022878659E-2</v>
      </c>
      <c r="Q55" s="21">
        <v>2.0833374938063809E-2</v>
      </c>
      <c r="R55" s="21">
        <v>-4.9999883817654078E-2</v>
      </c>
      <c r="S55" s="22">
        <v>9.3749446377510814E-2</v>
      </c>
      <c r="T55" s="27" t="str">
        <f>IF(OR(Table3[day]="Sun", Table3[day]="Sat"), "Weekend", "Weekday")</f>
        <v>Weekday</v>
      </c>
      <c r="U55" s="40">
        <f>VLOOKUP(Table3[Date],'Channel wise traffic'!$B$2:$G$368,2,FALSE)</f>
        <v>7974607</v>
      </c>
      <c r="V55" s="40">
        <f>VLOOKUP(Table3[Date],'Channel wise traffic'!$B$2:$G$368,3,FALSE)</f>
        <v>5980955</v>
      </c>
      <c r="W55" s="40">
        <f>VLOOKUP(Table3[Date],'Channel wise traffic'!$B$2:$G$368,4,FALSE)</f>
        <v>2436685</v>
      </c>
      <c r="X55" s="40">
        <f>VLOOKUP(Table3[Date],'Channel wise traffic'!$B$2:$G$368,5,FALSE)</f>
        <v>5759438</v>
      </c>
      <c r="Y55" s="39">
        <f t="shared" si="1"/>
        <v>1.7477496632874654</v>
      </c>
      <c r="Z55" s="39">
        <f t="shared" si="2"/>
        <v>12.970588919082227</v>
      </c>
      <c r="AA55" s="39">
        <f t="shared" si="3"/>
        <v>5.2843113289124508</v>
      </c>
      <c r="AB55" s="39">
        <f t="shared" si="4"/>
        <v>28.036566969961878</v>
      </c>
    </row>
  </sheetData>
  <conditionalFormatting sqref="H4:H55">
    <cfRule type="cellIs" dxfId="9" priority="2" operator="lessThan">
      <formula>-0.2</formula>
    </cfRule>
    <cfRule type="cellIs" dxfId="8" priority="3" operator="greaterThan">
      <formula>0.2</formula>
    </cfRule>
  </conditionalFormatting>
  <conditionalFormatting sqref="T4:T55">
    <cfRule type="containsText" dxfId="7" priority="1" operator="containsText" text="weekend">
      <formula>NOT(ISERROR(SEARCH("weekend",T4)))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CE9A-50DA-4893-937E-2A02451850F8}">
  <dimension ref="A3:AB65"/>
  <sheetViews>
    <sheetView topLeftCell="T1" zoomScale="110" zoomScaleNormal="110" workbookViewId="0">
      <selection activeCell="Y4" sqref="Y4:Y65"/>
    </sheetView>
  </sheetViews>
  <sheetFormatPr defaultRowHeight="15.6" outlineLevelCol="1" x14ac:dyDescent="0.3"/>
  <cols>
    <col min="1" max="1" width="10.09765625" bestFit="1" customWidth="1"/>
    <col min="5" max="5" width="10.796875" customWidth="1"/>
    <col min="7" max="7" width="18.19921875" customWidth="1"/>
    <col min="8" max="8" width="44.296875" customWidth="1"/>
    <col min="9" max="9" width="44.59765625" customWidth="1"/>
    <col min="10" max="10" width="48.5" customWidth="1"/>
    <col min="11" max="15" width="8.796875" hidden="1" customWidth="1" outlineLevel="1"/>
    <col min="16" max="16" width="27.69921875" hidden="1" customWidth="1" outlineLevel="1"/>
    <col min="17" max="17" width="15.59765625" hidden="1" customWidth="1" outlineLevel="1"/>
    <col min="18" max="18" width="15" hidden="1" customWidth="1" outlineLevel="1"/>
    <col min="19" max="19" width="14.8984375" hidden="1" customWidth="1" outlineLevel="1"/>
    <col min="20" max="20" width="19.19921875" bestFit="1" customWidth="1" collapsed="1"/>
    <col min="21" max="21" width="19.19921875" customWidth="1"/>
    <col min="22" max="22" width="19.3984375" bestFit="1" customWidth="1"/>
    <col min="25" max="25" width="17.796875" bestFit="1" customWidth="1"/>
    <col min="26" max="28" width="12.3984375" bestFit="1" customWidth="1"/>
  </cols>
  <sheetData>
    <row r="3" spans="1:28" x14ac:dyDescent="0.3">
      <c r="A3" s="1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5" t="s">
        <v>18</v>
      </c>
      <c r="H3" s="15" t="s">
        <v>23</v>
      </c>
      <c r="I3" s="15" t="s">
        <v>24</v>
      </c>
      <c r="J3" s="15" t="s">
        <v>25</v>
      </c>
      <c r="K3" s="15" t="s">
        <v>19</v>
      </c>
      <c r="L3" s="15" t="s">
        <v>20</v>
      </c>
      <c r="M3" s="15" t="s">
        <v>21</v>
      </c>
      <c r="N3" s="15" t="s">
        <v>22</v>
      </c>
      <c r="O3" s="15" t="s">
        <v>34</v>
      </c>
      <c r="P3" s="15" t="s">
        <v>37</v>
      </c>
      <c r="Q3" s="15" t="s">
        <v>38</v>
      </c>
      <c r="R3" s="15" t="s">
        <v>39</v>
      </c>
      <c r="S3" s="15" t="s">
        <v>40</v>
      </c>
      <c r="T3" s="7" t="s">
        <v>52</v>
      </c>
      <c r="U3" s="7" t="s">
        <v>53</v>
      </c>
      <c r="V3" s="7" t="s">
        <v>54</v>
      </c>
      <c r="W3" s="7" t="s">
        <v>48</v>
      </c>
      <c r="X3" s="7" t="s">
        <v>49</v>
      </c>
      <c r="Y3" s="7" t="s">
        <v>62</v>
      </c>
      <c r="Z3" s="7" t="s">
        <v>63</v>
      </c>
      <c r="AA3" s="7" t="s">
        <v>64</v>
      </c>
      <c r="AB3" s="7" t="s">
        <v>65</v>
      </c>
    </row>
    <row r="4" spans="1:28" x14ac:dyDescent="0.3">
      <c r="A4" s="24">
        <v>43474</v>
      </c>
      <c r="B4" s="16">
        <v>22586034</v>
      </c>
      <c r="C4" s="16">
        <v>5872368</v>
      </c>
      <c r="D4" s="16">
        <v>2372437</v>
      </c>
      <c r="E4" s="16">
        <v>1766516</v>
      </c>
      <c r="F4" s="16">
        <v>1506485</v>
      </c>
      <c r="G4" s="17">
        <v>6.6699846462641474E-2</v>
      </c>
      <c r="H4" s="17">
        <v>0.32303902411178109</v>
      </c>
      <c r="I4" s="17">
        <v>2.9703007310898588E-2</v>
      </c>
      <c r="J4" s="17">
        <v>0.16009068776474278</v>
      </c>
      <c r="K4" s="17">
        <v>0.25999996280887561</v>
      </c>
      <c r="L4" s="17">
        <v>0.40400005585481019</v>
      </c>
      <c r="M4" s="17">
        <v>0.74459975122627076</v>
      </c>
      <c r="N4" s="17">
        <v>0.85280008785654926</v>
      </c>
      <c r="O4" s="14" t="s">
        <v>41</v>
      </c>
      <c r="P4" s="18">
        <v>5.0504893948929874E-2</v>
      </c>
      <c r="Q4" s="18">
        <v>1.0000511727358719E-2</v>
      </c>
      <c r="R4" s="18">
        <v>3.0302432135410173E-2</v>
      </c>
      <c r="S4" s="19">
        <v>6.1225169651507594E-2</v>
      </c>
      <c r="T4" s="26" t="str">
        <f>IF(OR(Table4[day]="Sun", Table4[day]="Sat"), "Weekend", "Weekday")</f>
        <v>Weekday</v>
      </c>
      <c r="U4" s="28">
        <f>VLOOKUP(Table4[Date],'Channel wise traffic'!$B$2:$G$368,2,FALSE)</f>
        <v>8130972</v>
      </c>
      <c r="V4">
        <f>VLOOKUP(Table4[Date],'Channel wise traffic'!$B$2:$G$368,3,FALSE)</f>
        <v>6098229</v>
      </c>
      <c r="W4">
        <f>VLOOKUP(Table4[Date],'Channel wise traffic'!$B$2:$G$368,4,FALSE)</f>
        <v>2484463</v>
      </c>
      <c r="X4">
        <f>VLOOKUP(Table4[Date],'Channel wise traffic'!$B$2:$G$368,5,FALSE)</f>
        <v>5872368</v>
      </c>
      <c r="Y4" s="33">
        <f>(U4 / SUM($U4:$X4)) * 100</f>
        <v>36.000002125207295</v>
      </c>
      <c r="Z4" s="33">
        <f>(V4 / SUM($U4:$X4)) * 100</f>
        <v>27.00000159390547</v>
      </c>
      <c r="AA4" s="33">
        <f t="shared" ref="AA4:AB4" si="0">(W4 / SUM($U4:$X4)) * 100</f>
        <v>10.999997697692097</v>
      </c>
      <c r="AB4" s="33">
        <f t="shared" si="0"/>
        <v>25.99999858319514</v>
      </c>
    </row>
    <row r="5" spans="1:28" x14ac:dyDescent="0.3">
      <c r="A5" s="12">
        <v>43478</v>
      </c>
      <c r="B5" s="4">
        <v>46236443</v>
      </c>
      <c r="C5" s="4">
        <v>9806749</v>
      </c>
      <c r="D5" s="4">
        <v>3300951</v>
      </c>
      <c r="E5" s="4">
        <v>2199754</v>
      </c>
      <c r="F5" s="4">
        <v>1630017</v>
      </c>
      <c r="G5" s="20">
        <v>3.5253944599501305E-2</v>
      </c>
      <c r="H5" s="20">
        <v>0.45083328586280058</v>
      </c>
      <c r="I5" s="20">
        <v>6.1855669392811174E-2</v>
      </c>
      <c r="J5" s="20">
        <v>-3.0208490451984704E-2</v>
      </c>
      <c r="K5" s="20">
        <v>0.21209998788185327</v>
      </c>
      <c r="L5" s="20">
        <v>0.33659992725417975</v>
      </c>
      <c r="M5" s="20">
        <v>0.66640007682634494</v>
      </c>
      <c r="N5" s="20">
        <v>0.74099967541825129</v>
      </c>
      <c r="O5" s="13" t="s">
        <v>42</v>
      </c>
      <c r="P5" s="21">
        <v>5.208333228591866E-2</v>
      </c>
      <c r="Q5" s="21">
        <v>-1.9802077579766042E-2</v>
      </c>
      <c r="R5" s="21">
        <v>-1.9999657537945525E-2</v>
      </c>
      <c r="S5" s="22">
        <v>-4.0404434912276854E-2</v>
      </c>
      <c r="T5" s="21" t="str">
        <f>IF(OR(Table4[day]="Sun", Table4[day]="Sat"), "Weekend", "Weekday")</f>
        <v>Weekend</v>
      </c>
      <c r="U5" s="29">
        <f>VLOOKUP(Table4[Date],'Channel wise traffic'!$B$2:$G$368,2,FALSE)</f>
        <v>16645119</v>
      </c>
      <c r="V5">
        <f>VLOOKUP(Table4[Date],'Channel wise traffic'!$B$2:$G$368,3,FALSE)</f>
        <v>12483839</v>
      </c>
      <c r="W5">
        <f>VLOOKUP(Table4[Date],'Channel wise traffic'!$B$2:$G$368,4,FALSE)</f>
        <v>5086008</v>
      </c>
      <c r="X5">
        <f>VLOOKUP(Table4[Date],'Channel wise traffic'!$B$2:$G$368,5,FALSE)</f>
        <v>12021475</v>
      </c>
      <c r="Y5" s="33">
        <f t="shared" ref="Y4:Y35" si="1">(U5 / SUM($U5:$X5)) * 100</f>
        <v>36.000000519071094</v>
      </c>
      <c r="Z5" s="33">
        <f t="shared" ref="Z5:Z65" si="2">(V5 / SUM($U5:$X5)) * 100</f>
        <v>26.999999848604268</v>
      </c>
      <c r="AA5" s="33">
        <f t="shared" ref="AA5:AA65" si="3">(W5 / SUM($U5:$X5)) * 100</f>
        <v>10.999998896973926</v>
      </c>
      <c r="AB5" s="33">
        <f t="shared" ref="AB5:AB65" si="4">(X5 / SUM($U5:$X5)) * 100</f>
        <v>26.000000735350714</v>
      </c>
    </row>
    <row r="6" spans="1:28" x14ac:dyDescent="0.3">
      <c r="A6" s="24">
        <v>43481</v>
      </c>
      <c r="B6" s="16">
        <v>21065820</v>
      </c>
      <c r="C6" s="16">
        <v>5529777</v>
      </c>
      <c r="D6" s="16">
        <v>2278268</v>
      </c>
      <c r="E6" s="16">
        <v>1663135</v>
      </c>
      <c r="F6" s="16">
        <v>1391046</v>
      </c>
      <c r="G6" s="17">
        <v>6.6033318427670989E-2</v>
      </c>
      <c r="H6" s="17">
        <v>1.2303198022119681</v>
      </c>
      <c r="I6" s="17">
        <v>-6.7307699970698742E-2</v>
      </c>
      <c r="J6" s="17">
        <v>-9.992947065385005E-3</v>
      </c>
      <c r="K6" s="17">
        <v>0.26249996439730333</v>
      </c>
      <c r="L6" s="17">
        <v>0.41199997757594925</v>
      </c>
      <c r="M6" s="17">
        <v>0.72999971908484862</v>
      </c>
      <c r="N6" s="17">
        <v>0.83639993145475267</v>
      </c>
      <c r="O6" s="14" t="s">
        <v>41</v>
      </c>
      <c r="P6" s="18">
        <v>9.6153921001345122E-3</v>
      </c>
      <c r="Q6" s="18">
        <v>1.9801783700777786E-2</v>
      </c>
      <c r="R6" s="18">
        <v>-1.9607892854352382E-2</v>
      </c>
      <c r="S6" s="19">
        <v>-1.9230950647551204E-2</v>
      </c>
      <c r="T6" s="21" t="str">
        <f>IF(OR(Table4[day]="Sun", Table4[day]="Sat"), "Weekend", "Weekday")</f>
        <v>Weekday</v>
      </c>
      <c r="U6" s="29">
        <f>VLOOKUP(Table4[Date],'Channel wise traffic'!$B$2:$G$368,2,FALSE)</f>
        <v>7583695</v>
      </c>
      <c r="V6">
        <f>VLOOKUP(Table4[Date],'Channel wise traffic'!$B$2:$G$368,3,FALSE)</f>
        <v>5687771</v>
      </c>
      <c r="W6">
        <f>VLOOKUP(Table4[Date],'Channel wise traffic'!$B$2:$G$368,4,FALSE)</f>
        <v>2317240</v>
      </c>
      <c r="X6">
        <f>VLOOKUP(Table4[Date],'Channel wise traffic'!$B$2:$G$368,5,FALSE)</f>
        <v>5477113</v>
      </c>
      <c r="Y6" s="33">
        <f t="shared" si="1"/>
        <v>36.000000759524234</v>
      </c>
      <c r="Z6" s="33">
        <f t="shared" si="2"/>
        <v>26.999999382886564</v>
      </c>
      <c r="AA6" s="33">
        <f t="shared" si="3"/>
        <v>10.999999572767621</v>
      </c>
      <c r="AB6" s="33">
        <f t="shared" si="4"/>
        <v>26.000000284821589</v>
      </c>
    </row>
    <row r="7" spans="1:28" x14ac:dyDescent="0.3">
      <c r="A7" s="12">
        <v>43485</v>
      </c>
      <c r="B7" s="4">
        <v>44440853</v>
      </c>
      <c r="C7" s="4">
        <v>9239253</v>
      </c>
      <c r="D7" s="4">
        <v>3267000</v>
      </c>
      <c r="E7" s="4">
        <v>2310422</v>
      </c>
      <c r="F7" s="4">
        <v>1820150</v>
      </c>
      <c r="G7" s="20">
        <v>4.0956684607291405E-2</v>
      </c>
      <c r="H7" s="20">
        <v>0.52046104599099152</v>
      </c>
      <c r="I7" s="20">
        <v>-3.8834951036350263E-2</v>
      </c>
      <c r="J7" s="20">
        <v>0.16176175666511861</v>
      </c>
      <c r="K7" s="20">
        <v>0.20789999237863413</v>
      </c>
      <c r="L7" s="20">
        <v>0.35360001506615307</v>
      </c>
      <c r="M7" s="20">
        <v>0.70719987756351388</v>
      </c>
      <c r="N7" s="20">
        <v>0.78779980453787235</v>
      </c>
      <c r="O7" s="13" t="s">
        <v>42</v>
      </c>
      <c r="P7" s="21">
        <v>-1.9801960128157492E-2</v>
      </c>
      <c r="Q7" s="21">
        <v>5.0505322299537747E-2</v>
      </c>
      <c r="R7" s="21">
        <v>6.1224183723797454E-2</v>
      </c>
      <c r="S7" s="22">
        <v>6.3158096652613294E-2</v>
      </c>
      <c r="T7" s="21" t="str">
        <f>IF(OR(Table4[day]="Sun", Table4[day]="Sat"), "Weekend", "Weekday")</f>
        <v>Weekend</v>
      </c>
      <c r="U7" s="29">
        <f>VLOOKUP(Table4[Date],'Channel wise traffic'!$B$2:$G$368,2,FALSE)</f>
        <v>15998707</v>
      </c>
      <c r="V7">
        <f>VLOOKUP(Table4[Date],'Channel wise traffic'!$B$2:$G$368,3,FALSE)</f>
        <v>11999030</v>
      </c>
      <c r="W7">
        <f>VLOOKUP(Table4[Date],'Channel wise traffic'!$B$2:$G$368,4,FALSE)</f>
        <v>4888493</v>
      </c>
      <c r="X7">
        <f>VLOOKUP(Table4[Date],'Channel wise traffic'!$B$2:$G$368,5,FALSE)</f>
        <v>11554621</v>
      </c>
      <c r="Y7" s="33">
        <f t="shared" si="1"/>
        <v>36.000001440116435</v>
      </c>
      <c r="Z7" s="33">
        <f t="shared" si="2"/>
        <v>27.000000517541846</v>
      </c>
      <c r="AA7" s="33">
        <f t="shared" si="3"/>
        <v>10.99999862738902</v>
      </c>
      <c r="AB7" s="33">
        <f t="shared" si="4"/>
        <v>25.999999414952697</v>
      </c>
    </row>
    <row r="8" spans="1:28" x14ac:dyDescent="0.3">
      <c r="A8" s="24">
        <v>43486</v>
      </c>
      <c r="B8" s="16">
        <v>22151687</v>
      </c>
      <c r="C8" s="16">
        <v>5759438</v>
      </c>
      <c r="D8" s="16">
        <v>2395926</v>
      </c>
      <c r="E8" s="16">
        <v>1818987</v>
      </c>
      <c r="F8" s="16">
        <v>1476653</v>
      </c>
      <c r="G8" s="17">
        <v>6.6660972593193465E-2</v>
      </c>
      <c r="H8" s="17">
        <v>0.23251927881096113</v>
      </c>
      <c r="I8" s="17">
        <v>5.154639126319327E-2</v>
      </c>
      <c r="J8" s="17">
        <v>0.17305434588235169</v>
      </c>
      <c r="K8" s="17">
        <v>0.25999997201116104</v>
      </c>
      <c r="L8" s="17">
        <v>0.4159999638853652</v>
      </c>
      <c r="M8" s="17">
        <v>0.75919999198639687</v>
      </c>
      <c r="N8" s="17">
        <v>0.81179964452742104</v>
      </c>
      <c r="O8" s="14" t="s">
        <v>43</v>
      </c>
      <c r="P8" s="18">
        <v>1.9607752357905017E-2</v>
      </c>
      <c r="Q8" s="18">
        <v>7.2164954141813231E-2</v>
      </c>
      <c r="R8" s="18">
        <v>9.4737407672766505E-2</v>
      </c>
      <c r="S8" s="19">
        <v>-1.9802843704489259E-2</v>
      </c>
      <c r="T8" s="21" t="str">
        <f>IF(OR(Table4[day]="Sun", Table4[day]="Sat"), "Weekend", "Weekday")</f>
        <v>Weekday</v>
      </c>
      <c r="U8" s="29">
        <f>VLOOKUP(Table4[Date],'Channel wise traffic'!$B$2:$G$368,2,FALSE)</f>
        <v>7974607</v>
      </c>
      <c r="V8">
        <f>VLOOKUP(Table4[Date],'Channel wise traffic'!$B$2:$G$368,3,FALSE)</f>
        <v>5980955</v>
      </c>
      <c r="W8">
        <f>VLOOKUP(Table4[Date],'Channel wise traffic'!$B$2:$G$368,4,FALSE)</f>
        <v>2436685</v>
      </c>
      <c r="X8">
        <f>VLOOKUP(Table4[Date],'Channel wise traffic'!$B$2:$G$368,5,FALSE)</f>
        <v>5759438</v>
      </c>
      <c r="Y8" s="33">
        <f t="shared" si="1"/>
        <v>36.000001805731706</v>
      </c>
      <c r="Z8" s="33">
        <f t="shared" si="2"/>
        <v>27.000000225716462</v>
      </c>
      <c r="AA8" s="33">
        <f t="shared" si="3"/>
        <v>10.999998419984754</v>
      </c>
      <c r="AB8" s="33">
        <f t="shared" si="4"/>
        <v>25.999999548567072</v>
      </c>
    </row>
    <row r="9" spans="1:28" x14ac:dyDescent="0.3">
      <c r="A9" s="12">
        <v>43487</v>
      </c>
      <c r="B9" s="4">
        <v>37570998</v>
      </c>
      <c r="C9" s="4">
        <v>9768459</v>
      </c>
      <c r="D9" s="4">
        <v>3751088</v>
      </c>
      <c r="E9" s="4">
        <v>2656145</v>
      </c>
      <c r="F9" s="4">
        <v>2221600</v>
      </c>
      <c r="G9" s="20">
        <v>5.9130715665311848E-2</v>
      </c>
      <c r="H9" s="20">
        <v>0.59707155622459651</v>
      </c>
      <c r="I9" s="20">
        <v>0.76530612964069489</v>
      </c>
      <c r="J9" s="20">
        <v>5.041546377221362E-2</v>
      </c>
      <c r="K9" s="20">
        <v>0.25999998722418821</v>
      </c>
      <c r="L9" s="20">
        <v>0.38399997379320527</v>
      </c>
      <c r="M9" s="20">
        <v>0.70809988995192863</v>
      </c>
      <c r="N9" s="20">
        <v>0.83640012122832152</v>
      </c>
      <c r="O9" s="13" t="s">
        <v>44</v>
      </c>
      <c r="P9" s="21">
        <v>9.4736969696082918E-2</v>
      </c>
      <c r="Q9" s="21">
        <v>-4.9505089835207738E-2</v>
      </c>
      <c r="R9" s="21">
        <v>-2.0202279960467306E-2</v>
      </c>
      <c r="S9" s="22">
        <v>3.0303326173652723E-2</v>
      </c>
      <c r="T9" s="21" t="str">
        <f>IF(OR(Table4[day]="Sun", Table4[day]="Sat"), "Weekend", "Weekday")</f>
        <v>Weekday</v>
      </c>
      <c r="U9" s="29">
        <f>VLOOKUP(Table4[Date],'Channel wise traffic'!$B$2:$G$368,2,FALSE)</f>
        <v>13525559</v>
      </c>
      <c r="V9">
        <f>VLOOKUP(Table4[Date],'Channel wise traffic'!$B$2:$G$368,3,FALSE)</f>
        <v>2028833</v>
      </c>
      <c r="W9">
        <f>VLOOKUP(Table4[Date],'Channel wise traffic'!$B$2:$G$368,4,FALSE)</f>
        <v>19827367</v>
      </c>
      <c r="X9">
        <f>VLOOKUP(Table4[Date],'Channel wise traffic'!$B$2:$G$368,5,FALSE)</f>
        <v>2189238</v>
      </c>
      <c r="Y9" s="33">
        <f t="shared" si="1"/>
        <v>36.000000212930203</v>
      </c>
      <c r="Z9" s="33">
        <f t="shared" si="2"/>
        <v>5.399997769556129</v>
      </c>
      <c r="AA9" s="33">
        <f t="shared" si="3"/>
        <v>52.773065883771999</v>
      </c>
      <c r="AB9" s="33">
        <f t="shared" si="4"/>
        <v>5.8269361337416736</v>
      </c>
    </row>
    <row r="10" spans="1:28" x14ac:dyDescent="0.3">
      <c r="A10" s="24">
        <v>43492</v>
      </c>
      <c r="B10" s="16">
        <v>45338648</v>
      </c>
      <c r="C10" s="16">
        <v>9616327</v>
      </c>
      <c r="D10" s="16">
        <v>3400333</v>
      </c>
      <c r="E10" s="16">
        <v>2358471</v>
      </c>
      <c r="F10" s="16">
        <v>1784419</v>
      </c>
      <c r="G10" s="17">
        <v>3.9357569727266679E-2</v>
      </c>
      <c r="H10" s="17">
        <v>0.20842134204853813</v>
      </c>
      <c r="I10" s="17">
        <v>2.0202019974729035E-2</v>
      </c>
      <c r="J10" s="17">
        <v>-3.9044050937170782E-2</v>
      </c>
      <c r="K10" s="17">
        <v>0.21209999468885796</v>
      </c>
      <c r="L10" s="17">
        <v>0.35359997637351559</v>
      </c>
      <c r="M10" s="17">
        <v>0.69360000917557196</v>
      </c>
      <c r="N10" s="17">
        <v>0.75659993275304216</v>
      </c>
      <c r="O10" s="14" t="s">
        <v>42</v>
      </c>
      <c r="P10" s="18">
        <v>2.0202032054790209E-2</v>
      </c>
      <c r="Q10" s="18">
        <v>-1.0942487504994602E-7</v>
      </c>
      <c r="R10" s="18">
        <v>-1.9230586457108845E-2</v>
      </c>
      <c r="S10" s="19">
        <v>-3.9603807471280339E-2</v>
      </c>
      <c r="T10" s="21" t="str">
        <f>IF(OR(Table4[day]="Sun", Table4[day]="Sat"), "Weekend", "Weekday")</f>
        <v>Weekend</v>
      </c>
      <c r="U10" s="29">
        <f>VLOOKUP(Table4[Date],'Channel wise traffic'!$B$2:$G$368,2,FALSE)</f>
        <v>16321913</v>
      </c>
      <c r="V10">
        <f>VLOOKUP(Table4[Date],'Channel wise traffic'!$B$2:$G$368,3,FALSE)</f>
        <v>12241435</v>
      </c>
      <c r="W10">
        <f>VLOOKUP(Table4[Date],'Channel wise traffic'!$B$2:$G$368,4,FALSE)</f>
        <v>4987251</v>
      </c>
      <c r="X10">
        <f>VLOOKUP(Table4[Date],'Channel wise traffic'!$B$2:$G$368,5,FALSE)</f>
        <v>11788048</v>
      </c>
      <c r="Y10" s="33">
        <f t="shared" si="1"/>
        <v>36.000000176449902</v>
      </c>
      <c r="Z10" s="33">
        <f t="shared" si="2"/>
        <v>27.000000683743387</v>
      </c>
      <c r="AA10" s="33">
        <f t="shared" si="3"/>
        <v>10.99999962504395</v>
      </c>
      <c r="AB10" s="33">
        <f t="shared" si="4"/>
        <v>25.999999514762756</v>
      </c>
    </row>
    <row r="11" spans="1:28" x14ac:dyDescent="0.3">
      <c r="A11" s="12">
        <v>43495</v>
      </c>
      <c r="B11" s="4">
        <v>22368860</v>
      </c>
      <c r="C11" s="4">
        <v>5536293</v>
      </c>
      <c r="D11" s="4">
        <v>2303097</v>
      </c>
      <c r="E11" s="4">
        <v>1614011</v>
      </c>
      <c r="F11" s="4">
        <v>1283784</v>
      </c>
      <c r="G11" s="20">
        <v>5.739157024542154E-2</v>
      </c>
      <c r="H11" s="20">
        <v>0.21165879836832691</v>
      </c>
      <c r="I11" s="20">
        <v>4.0404011745583279E-2</v>
      </c>
      <c r="J11" s="20">
        <v>-0.11382460416483964</v>
      </c>
      <c r="K11" s="20">
        <v>0.24750000670575076</v>
      </c>
      <c r="L11" s="20">
        <v>0.41599983960386488</v>
      </c>
      <c r="M11" s="20">
        <v>0.70080027024480518</v>
      </c>
      <c r="N11" s="20">
        <v>0.7953997835206823</v>
      </c>
      <c r="O11" s="13" t="s">
        <v>41</v>
      </c>
      <c r="P11" s="21">
        <v>-1.9801923397551158E-2</v>
      </c>
      <c r="Q11" s="21">
        <v>-1.7656806416965765E-7</v>
      </c>
      <c r="R11" s="21">
        <v>-3.9999507517126554E-2</v>
      </c>
      <c r="S11" s="22">
        <v>-5.825252861281105E-2</v>
      </c>
      <c r="T11" s="21" t="str">
        <f>IF(OR(Table4[day]="Sun", Table4[day]="Sat"), "Weekend", "Weekday")</f>
        <v>Weekday</v>
      </c>
      <c r="U11" s="29">
        <f>VLOOKUP(Table4[Date],'Channel wise traffic'!$B$2:$G$368,2,FALSE)</f>
        <v>8052789</v>
      </c>
      <c r="V11">
        <f>VLOOKUP(Table4[Date],'Channel wise traffic'!$B$2:$G$368,3,FALSE)</f>
        <v>6039592</v>
      </c>
      <c r="W11">
        <f>VLOOKUP(Table4[Date],'Channel wise traffic'!$B$2:$G$368,4,FALSE)</f>
        <v>2460574</v>
      </c>
      <c r="X11">
        <f>VLOOKUP(Table4[Date],'Channel wise traffic'!$B$2:$G$368,5,FALSE)</f>
        <v>5815903</v>
      </c>
      <c r="Y11" s="33">
        <f t="shared" si="1"/>
        <v>36.000000536460107</v>
      </c>
      <c r="Z11" s="33">
        <f t="shared" si="2"/>
        <v>27.000001519970308</v>
      </c>
      <c r="AA11" s="33">
        <f t="shared" si="3"/>
        <v>10.999998301209656</v>
      </c>
      <c r="AB11" s="33">
        <f t="shared" si="4"/>
        <v>25.999999642359928</v>
      </c>
    </row>
    <row r="12" spans="1:28" x14ac:dyDescent="0.3">
      <c r="A12" s="24">
        <v>43499</v>
      </c>
      <c r="B12" s="16">
        <v>44889750</v>
      </c>
      <c r="C12" s="16">
        <v>9709653</v>
      </c>
      <c r="D12" s="16">
        <v>3268269</v>
      </c>
      <c r="E12" s="16">
        <v>2333544</v>
      </c>
      <c r="F12" s="16">
        <v>1892971</v>
      </c>
      <c r="G12" s="17">
        <v>4.2169337098112596E-2</v>
      </c>
      <c r="H12" s="17">
        <v>0.44443274433453972</v>
      </c>
      <c r="I12" s="17">
        <v>-9.9010010179394481E-3</v>
      </c>
      <c r="J12" s="17">
        <v>7.1441590279339273E-2</v>
      </c>
      <c r="K12" s="17">
        <v>0.21630000167076002</v>
      </c>
      <c r="L12" s="17">
        <v>0.33659997942253961</v>
      </c>
      <c r="M12" s="17">
        <v>0.71399997980582386</v>
      </c>
      <c r="N12" s="17">
        <v>0.81120004593870954</v>
      </c>
      <c r="O12" s="14" t="s">
        <v>42</v>
      </c>
      <c r="P12" s="18">
        <v>1.9802013611849967E-2</v>
      </c>
      <c r="Q12" s="18">
        <v>-4.8076917666472041E-2</v>
      </c>
      <c r="R12" s="18">
        <v>2.9411721972869787E-2</v>
      </c>
      <c r="S12" s="19">
        <v>7.2165104465439001E-2</v>
      </c>
      <c r="T12" s="21" t="str">
        <f>IF(OR(Table4[day]="Sun", Table4[day]="Sat"), "Weekend", "Weekday")</f>
        <v>Weekend</v>
      </c>
      <c r="U12" s="29">
        <f>VLOOKUP(Table4[Date],'Channel wise traffic'!$B$2:$G$368,2,FALSE)</f>
        <v>16160310</v>
      </c>
      <c r="V12">
        <f>VLOOKUP(Table4[Date],'Channel wise traffic'!$B$2:$G$368,3,FALSE)</f>
        <v>12120232</v>
      </c>
      <c r="W12">
        <f>VLOOKUP(Table4[Date],'Channel wise traffic'!$B$2:$G$368,4,FALSE)</f>
        <v>4937872</v>
      </c>
      <c r="X12">
        <f>VLOOKUP(Table4[Date],'Channel wise traffic'!$B$2:$G$368,5,FALSE)</f>
        <v>11671335</v>
      </c>
      <c r="Y12" s="33">
        <f t="shared" si="1"/>
        <v>36.000000801964831</v>
      </c>
      <c r="Z12" s="33">
        <f t="shared" si="2"/>
        <v>26.99999948763358</v>
      </c>
      <c r="AA12" s="33">
        <f t="shared" si="3"/>
        <v>10.999999131204765</v>
      </c>
      <c r="AB12" s="33">
        <f t="shared" si="4"/>
        <v>26.000000579196826</v>
      </c>
    </row>
    <row r="13" spans="1:28" x14ac:dyDescent="0.3">
      <c r="A13" s="12">
        <v>43500</v>
      </c>
      <c r="B13" s="4">
        <v>21282993</v>
      </c>
      <c r="C13" s="4">
        <v>5054710</v>
      </c>
      <c r="D13" s="4">
        <v>2001665</v>
      </c>
      <c r="E13" s="4">
        <v>1475828</v>
      </c>
      <c r="F13" s="4">
        <v>1198077</v>
      </c>
      <c r="G13" s="20">
        <v>5.6292693419576843E-2</v>
      </c>
      <c r="H13" s="20">
        <v>0.90619058453284618</v>
      </c>
      <c r="I13" s="20">
        <v>0</v>
      </c>
      <c r="J13" s="20">
        <v>-8.5806571239552931E-2</v>
      </c>
      <c r="K13" s="20">
        <v>0.2374999606493316</v>
      </c>
      <c r="L13" s="20">
        <v>0.3959999683463542</v>
      </c>
      <c r="M13" s="20">
        <v>0.73730019758551002</v>
      </c>
      <c r="N13" s="20">
        <v>0.81179988453939078</v>
      </c>
      <c r="O13" s="13" t="s">
        <v>43</v>
      </c>
      <c r="P13" s="21">
        <v>-4.0404059579993712E-2</v>
      </c>
      <c r="Q13" s="21">
        <v>2.0618734792778426E-2</v>
      </c>
      <c r="R13" s="21">
        <v>-1.9417226027450885E-2</v>
      </c>
      <c r="S13" s="22">
        <v>-4.8076830678748905E-2</v>
      </c>
      <c r="T13" s="21" t="str">
        <f>IF(OR(Table4[day]="Sun", Table4[day]="Sat"), "Weekend", "Weekday")</f>
        <v>Weekday</v>
      </c>
      <c r="U13" s="29">
        <f>VLOOKUP(Table4[Date],'Channel wise traffic'!$B$2:$G$368,2,FALSE)</f>
        <v>7661877</v>
      </c>
      <c r="V13">
        <f>VLOOKUP(Table4[Date],'Channel wise traffic'!$B$2:$G$368,3,FALSE)</f>
        <v>5746408</v>
      </c>
      <c r="W13">
        <f>VLOOKUP(Table4[Date],'Channel wise traffic'!$B$2:$G$368,4,FALSE)</f>
        <v>2341129</v>
      </c>
      <c r="X13">
        <f>VLOOKUP(Table4[Date],'Channel wise traffic'!$B$2:$G$368,5,FALSE)</f>
        <v>5533578</v>
      </c>
      <c r="Y13" s="33">
        <f t="shared" si="1"/>
        <v>35.999999436169503</v>
      </c>
      <c r="Z13" s="33">
        <f t="shared" si="2"/>
        <v>27.000000751773999</v>
      </c>
      <c r="AA13" s="33">
        <f t="shared" si="3"/>
        <v>10.999999436169501</v>
      </c>
      <c r="AB13" s="33">
        <f t="shared" si="4"/>
        <v>26.000000375887002</v>
      </c>
    </row>
    <row r="14" spans="1:28" x14ac:dyDescent="0.3">
      <c r="A14" s="24">
        <v>43506</v>
      </c>
      <c r="B14" s="16">
        <v>46236443</v>
      </c>
      <c r="C14" s="16">
        <v>10000942</v>
      </c>
      <c r="D14" s="16">
        <v>3366317</v>
      </c>
      <c r="E14" s="16">
        <v>2197531</v>
      </c>
      <c r="F14" s="16">
        <v>1799778</v>
      </c>
      <c r="G14" s="17">
        <v>3.892552893828792E-2</v>
      </c>
      <c r="H14" s="17">
        <v>0.50222231125378425</v>
      </c>
      <c r="I14" s="17">
        <v>3.0000011138400229E-2</v>
      </c>
      <c r="J14" s="17">
        <v>-7.6923385166750902E-2</v>
      </c>
      <c r="K14" s="17">
        <v>0.21629998657119884</v>
      </c>
      <c r="L14" s="17">
        <v>0.33659999228072718</v>
      </c>
      <c r="M14" s="17">
        <v>0.65279978088813384</v>
      </c>
      <c r="N14" s="17">
        <v>0.81900005051123281</v>
      </c>
      <c r="O14" s="14" t="s">
        <v>42</v>
      </c>
      <c r="P14" s="18">
        <v>-6.9808419156380808E-8</v>
      </c>
      <c r="Q14" s="18">
        <v>3.8200203000826605E-8</v>
      </c>
      <c r="R14" s="18">
        <v>-8.571456673476896E-2</v>
      </c>
      <c r="S14" s="19">
        <v>9.6153897075994532E-3</v>
      </c>
      <c r="T14" s="21" t="str">
        <f>IF(OR(Table4[day]="Sun", Table4[day]="Sat"), "Weekend", "Weekday")</f>
        <v>Weekend</v>
      </c>
      <c r="U14" s="29">
        <f>VLOOKUP(Table4[Date],'Channel wise traffic'!$B$2:$G$368,2,FALSE)</f>
        <v>16645119</v>
      </c>
      <c r="V14">
        <f>VLOOKUP(Table4[Date],'Channel wise traffic'!$B$2:$G$368,3,FALSE)</f>
        <v>12483839</v>
      </c>
      <c r="W14">
        <f>VLOOKUP(Table4[Date],'Channel wise traffic'!$B$2:$G$368,4,FALSE)</f>
        <v>5086008</v>
      </c>
      <c r="X14">
        <f>VLOOKUP(Table4[Date],'Channel wise traffic'!$B$2:$G$368,5,FALSE)</f>
        <v>12021475</v>
      </c>
      <c r="Y14" s="33">
        <f t="shared" si="1"/>
        <v>36.000000519071094</v>
      </c>
      <c r="Z14" s="33">
        <f t="shared" si="2"/>
        <v>26.999999848604268</v>
      </c>
      <c r="AA14" s="33">
        <f t="shared" si="3"/>
        <v>10.999998896973926</v>
      </c>
      <c r="AB14" s="33">
        <f t="shared" si="4"/>
        <v>26.000000735350714</v>
      </c>
    </row>
    <row r="15" spans="1:28" x14ac:dyDescent="0.3">
      <c r="A15" s="12">
        <v>43513</v>
      </c>
      <c r="B15" s="4">
        <v>45338648</v>
      </c>
      <c r="C15" s="4">
        <v>9901960</v>
      </c>
      <c r="D15" s="4">
        <v>3232000</v>
      </c>
      <c r="E15" s="4">
        <v>2087872</v>
      </c>
      <c r="F15" s="4">
        <v>1579683</v>
      </c>
      <c r="G15" s="20">
        <v>3.4841863833257665E-2</v>
      </c>
      <c r="H15" s="20">
        <v>0.21749052594584461</v>
      </c>
      <c r="I15" s="20">
        <v>-1.9417475518175187E-2</v>
      </c>
      <c r="J15" s="20">
        <v>-0.10490968822811508</v>
      </c>
      <c r="K15" s="20">
        <v>0.21839998404892885</v>
      </c>
      <c r="L15" s="20">
        <v>0.32640002585346739</v>
      </c>
      <c r="M15" s="20">
        <v>0.64600000000000002</v>
      </c>
      <c r="N15" s="20">
        <v>0.75659954250068973</v>
      </c>
      <c r="O15" s="13" t="s">
        <v>42</v>
      </c>
      <c r="P15" s="21">
        <v>9.7087268058555498E-3</v>
      </c>
      <c r="Q15" s="21">
        <v>-3.030293125720851E-2</v>
      </c>
      <c r="R15" s="21">
        <v>-1.0416334513597247E-2</v>
      </c>
      <c r="S15" s="22">
        <v>-7.6191091772939035E-2</v>
      </c>
      <c r="T15" s="21" t="str">
        <f>IF(OR(Table4[day]="Sun", Table4[day]="Sat"), "Weekend", "Weekday")</f>
        <v>Weekend</v>
      </c>
      <c r="U15" s="29">
        <f>VLOOKUP(Table4[Date],'Channel wise traffic'!$B$2:$G$368,2,FALSE)</f>
        <v>16321913</v>
      </c>
      <c r="V15">
        <f>VLOOKUP(Table4[Date],'Channel wise traffic'!$B$2:$G$368,3,FALSE)</f>
        <v>12241435</v>
      </c>
      <c r="W15">
        <f>VLOOKUP(Table4[Date],'Channel wise traffic'!$B$2:$G$368,4,FALSE)</f>
        <v>4987251</v>
      </c>
      <c r="X15">
        <f>VLOOKUP(Table4[Date],'Channel wise traffic'!$B$2:$G$368,5,FALSE)</f>
        <v>11788048</v>
      </c>
      <c r="Y15" s="33">
        <f t="shared" si="1"/>
        <v>36.000000176449902</v>
      </c>
      <c r="Z15" s="33">
        <f t="shared" si="2"/>
        <v>27.000000683743387</v>
      </c>
      <c r="AA15" s="33">
        <f t="shared" si="3"/>
        <v>10.99999962504395</v>
      </c>
      <c r="AB15" s="33">
        <f t="shared" si="4"/>
        <v>25.999999514762756</v>
      </c>
    </row>
    <row r="16" spans="1:28" x14ac:dyDescent="0.3">
      <c r="A16" s="24">
        <v>43521</v>
      </c>
      <c r="B16" s="16">
        <v>21065820</v>
      </c>
      <c r="C16" s="16">
        <v>5055796</v>
      </c>
      <c r="D16" s="16">
        <v>2042541</v>
      </c>
      <c r="E16" s="16">
        <v>1505966</v>
      </c>
      <c r="F16" s="16">
        <v>1271939</v>
      </c>
      <c r="G16" s="17">
        <v>6.0379277901358691E-2</v>
      </c>
      <c r="H16" s="17">
        <v>1.0506545642150065</v>
      </c>
      <c r="I16" s="17">
        <v>-2.9999990790768982E-2</v>
      </c>
      <c r="J16" s="17">
        <v>-8.427797764023226E-2</v>
      </c>
      <c r="K16" s="17">
        <v>0.2399999620237902</v>
      </c>
      <c r="L16" s="17">
        <v>0.40399988448901025</v>
      </c>
      <c r="M16" s="17">
        <v>0.73730025492756324</v>
      </c>
      <c r="N16" s="17">
        <v>0.84460007729258169</v>
      </c>
      <c r="O16" s="14" t="s">
        <v>43</v>
      </c>
      <c r="P16" s="18">
        <v>-6.7961304195611305E-2</v>
      </c>
      <c r="Q16" s="18">
        <v>-3.8095390258688577E-2</v>
      </c>
      <c r="R16" s="18">
        <v>-3.8094614313931019E-2</v>
      </c>
      <c r="S16" s="19">
        <v>6.1855333773228383E-2</v>
      </c>
      <c r="T16" s="21" t="str">
        <f>IF(OR(Table4[day]="Sun", Table4[day]="Sat"), "Weekend", "Weekday")</f>
        <v>Weekday</v>
      </c>
      <c r="U16" s="29">
        <f>VLOOKUP(Table4[Date],'Channel wise traffic'!$B$2:$G$368,2,FALSE)</f>
        <v>7583695</v>
      </c>
      <c r="V16">
        <f>VLOOKUP(Table4[Date],'Channel wise traffic'!$B$2:$G$368,3,FALSE)</f>
        <v>5687771</v>
      </c>
      <c r="W16">
        <f>VLOOKUP(Table4[Date],'Channel wise traffic'!$B$2:$G$368,4,FALSE)</f>
        <v>2317240</v>
      </c>
      <c r="X16">
        <f>VLOOKUP(Table4[Date],'Channel wise traffic'!$B$2:$G$368,5,FALSE)</f>
        <v>5477113</v>
      </c>
      <c r="Y16" s="33">
        <f t="shared" si="1"/>
        <v>36.000000759524234</v>
      </c>
      <c r="Z16" s="33">
        <f t="shared" si="2"/>
        <v>26.999999382886564</v>
      </c>
      <c r="AA16" s="33">
        <f t="shared" si="3"/>
        <v>10.999999572767621</v>
      </c>
      <c r="AB16" s="33">
        <f t="shared" si="4"/>
        <v>26.000000284821589</v>
      </c>
    </row>
    <row r="17" spans="1:28" x14ac:dyDescent="0.3">
      <c r="A17" s="12">
        <v>43527</v>
      </c>
      <c r="B17" s="4">
        <v>43991955</v>
      </c>
      <c r="C17" s="4">
        <v>8961161</v>
      </c>
      <c r="D17" s="4">
        <v>2924923</v>
      </c>
      <c r="E17" s="4">
        <v>2088395</v>
      </c>
      <c r="F17" s="4">
        <v>1694106</v>
      </c>
      <c r="G17" s="20">
        <v>3.8509450193791116E-2</v>
      </c>
      <c r="H17" s="20">
        <v>0.33190821257937686</v>
      </c>
      <c r="I17" s="20">
        <v>-1.0101021238273722E-2</v>
      </c>
      <c r="J17" s="20">
        <v>4.0879231697923846E-2</v>
      </c>
      <c r="K17" s="20">
        <v>0.20369999469221134</v>
      </c>
      <c r="L17" s="20">
        <v>0.3264000055349971</v>
      </c>
      <c r="M17" s="20">
        <v>0.71399999247843449</v>
      </c>
      <c r="N17" s="20">
        <v>0.81119998850792119</v>
      </c>
      <c r="O17" s="13" t="s">
        <v>42</v>
      </c>
      <c r="P17" s="21">
        <v>1.0416636368535181E-2</v>
      </c>
      <c r="Q17" s="21">
        <v>-7.6923063134606506E-2</v>
      </c>
      <c r="R17" s="21">
        <v>0.10526314625144662</v>
      </c>
      <c r="S17" s="22">
        <v>9.7090890785309636E-3</v>
      </c>
      <c r="T17" s="21" t="str">
        <f>IF(OR(Table4[day]="Sun", Table4[day]="Sat"), "Weekend", "Weekday")</f>
        <v>Weekend</v>
      </c>
      <c r="U17" s="29">
        <f>VLOOKUP(Table4[Date],'Channel wise traffic'!$B$2:$G$368,2,FALSE)</f>
        <v>15837104</v>
      </c>
      <c r="V17">
        <f>VLOOKUP(Table4[Date],'Channel wise traffic'!$B$2:$G$368,3,FALSE)</f>
        <v>11877828</v>
      </c>
      <c r="W17">
        <f>VLOOKUP(Table4[Date],'Channel wise traffic'!$B$2:$G$368,4,FALSE)</f>
        <v>4839115</v>
      </c>
      <c r="X17">
        <f>VLOOKUP(Table4[Date],'Channel wise traffic'!$B$2:$G$368,5,FALSE)</f>
        <v>11437908</v>
      </c>
      <c r="Y17" s="33">
        <f t="shared" si="1"/>
        <v>36.000000454628577</v>
      </c>
      <c r="Z17" s="33">
        <f t="shared" si="2"/>
        <v>27.000000340971436</v>
      </c>
      <c r="AA17" s="33">
        <f t="shared" si="3"/>
        <v>10.999999886342856</v>
      </c>
      <c r="AB17" s="33">
        <f t="shared" si="4"/>
        <v>25.999999318057132</v>
      </c>
    </row>
    <row r="18" spans="1:28" x14ac:dyDescent="0.3">
      <c r="A18" s="24">
        <v>43532</v>
      </c>
      <c r="B18" s="16">
        <v>21717340</v>
      </c>
      <c r="C18" s="16">
        <v>5700801</v>
      </c>
      <c r="D18" s="16">
        <v>2394336</v>
      </c>
      <c r="E18" s="16">
        <v>1730387</v>
      </c>
      <c r="F18" s="16">
        <v>1390539</v>
      </c>
      <c r="G18" s="17">
        <v>6.402897408246129E-2</v>
      </c>
      <c r="H18" s="17">
        <v>0.54337648672766736</v>
      </c>
      <c r="I18" s="17">
        <v>-2.9126204911649523E-2</v>
      </c>
      <c r="J18" s="17">
        <v>-1.8015952207970032E-2</v>
      </c>
      <c r="K18" s="17">
        <v>0.2624999654653839</v>
      </c>
      <c r="L18" s="17">
        <v>0.41999992632614258</v>
      </c>
      <c r="M18" s="17">
        <v>0.72270015570078716</v>
      </c>
      <c r="N18" s="17">
        <v>0.80360000392975672</v>
      </c>
      <c r="O18" s="14" t="s">
        <v>45</v>
      </c>
      <c r="P18" s="18">
        <v>9.6153559473064476E-3</v>
      </c>
      <c r="Q18" s="18">
        <v>-6.8973454281362478E-8</v>
      </c>
      <c r="R18" s="18">
        <v>-5.7142425637677463E-2</v>
      </c>
      <c r="S18" s="19">
        <v>3.1578830054969309E-2</v>
      </c>
      <c r="T18" s="21" t="str">
        <f>IF(OR(Table4[day]="Sun", Table4[day]="Sat"), "Weekend", "Weekday")</f>
        <v>Weekday</v>
      </c>
      <c r="U18" s="29">
        <f>VLOOKUP(Table4[Date],'Channel wise traffic'!$B$2:$G$368,2,FALSE)</f>
        <v>7818242</v>
      </c>
      <c r="V18">
        <f>VLOOKUP(Table4[Date],'Channel wise traffic'!$B$2:$G$368,3,FALSE)</f>
        <v>5863681</v>
      </c>
      <c r="W18">
        <f>VLOOKUP(Table4[Date],'Channel wise traffic'!$B$2:$G$368,4,FALSE)</f>
        <v>2388907</v>
      </c>
      <c r="X18">
        <f>VLOOKUP(Table4[Date],'Channel wise traffic'!$B$2:$G$368,5,FALSE)</f>
        <v>5646508</v>
      </c>
      <c r="Y18" s="33">
        <f t="shared" si="1"/>
        <v>36.000001473477091</v>
      </c>
      <c r="Z18" s="33">
        <f t="shared" si="2"/>
        <v>26.999998802799862</v>
      </c>
      <c r="AA18" s="33">
        <f t="shared" si="3"/>
        <v>10.999999171169137</v>
      </c>
      <c r="AB18" s="33">
        <f t="shared" si="4"/>
        <v>26.00000055255391</v>
      </c>
    </row>
    <row r="19" spans="1:28" x14ac:dyDescent="0.3">
      <c r="A19" s="12">
        <v>43534</v>
      </c>
      <c r="B19" s="4">
        <v>46236443</v>
      </c>
      <c r="C19" s="4">
        <v>10098039</v>
      </c>
      <c r="D19" s="4">
        <v>3502000</v>
      </c>
      <c r="E19" s="4">
        <v>2262292</v>
      </c>
      <c r="F19" s="4">
        <v>1711650</v>
      </c>
      <c r="G19" s="20">
        <v>3.7019499964562587E-2</v>
      </c>
      <c r="H19" s="20">
        <v>0.24430063565359506</v>
      </c>
      <c r="I19" s="20">
        <v>5.1020419528979843E-2</v>
      </c>
      <c r="J19" s="20">
        <v>-3.8690508997938244E-2</v>
      </c>
      <c r="K19" s="20">
        <v>0.21839999672985225</v>
      </c>
      <c r="L19" s="20">
        <v>0.34680000740737882</v>
      </c>
      <c r="M19" s="20">
        <v>0.64600000000000002</v>
      </c>
      <c r="N19" s="20">
        <v>0.75659994377383644</v>
      </c>
      <c r="O19" s="13" t="s">
        <v>42</v>
      </c>
      <c r="P19" s="21">
        <v>7.2164960337149031E-2</v>
      </c>
      <c r="Q19" s="21">
        <v>6.2500004676606657E-2</v>
      </c>
      <c r="R19" s="21">
        <v>-9.5238085706966347E-2</v>
      </c>
      <c r="S19" s="22">
        <v>-6.7307748406793322E-2</v>
      </c>
      <c r="T19" s="21" t="str">
        <f>IF(OR(Table4[day]="Sun", Table4[day]="Sat"), "Weekend", "Weekday")</f>
        <v>Weekend</v>
      </c>
      <c r="U19" s="29">
        <f>VLOOKUP(Table4[Date],'Channel wise traffic'!$B$2:$G$368,2,FALSE)</f>
        <v>16645119</v>
      </c>
      <c r="V19">
        <f>VLOOKUP(Table4[Date],'Channel wise traffic'!$B$2:$G$368,3,FALSE)</f>
        <v>12483839</v>
      </c>
      <c r="W19">
        <f>VLOOKUP(Table4[Date],'Channel wise traffic'!$B$2:$G$368,4,FALSE)</f>
        <v>5086008</v>
      </c>
      <c r="X19">
        <f>VLOOKUP(Table4[Date],'Channel wise traffic'!$B$2:$G$368,5,FALSE)</f>
        <v>12021475</v>
      </c>
      <c r="Y19" s="33">
        <f t="shared" si="1"/>
        <v>36.000000519071094</v>
      </c>
      <c r="Z19" s="33">
        <f t="shared" si="2"/>
        <v>26.999999848604268</v>
      </c>
      <c r="AA19" s="33">
        <f t="shared" si="3"/>
        <v>10.999998896973926</v>
      </c>
      <c r="AB19" s="33">
        <f t="shared" si="4"/>
        <v>26.000000735350714</v>
      </c>
    </row>
    <row r="20" spans="1:28" x14ac:dyDescent="0.3">
      <c r="A20" s="24">
        <v>43541</v>
      </c>
      <c r="B20" s="16">
        <v>42645263</v>
      </c>
      <c r="C20" s="16">
        <v>8686840</v>
      </c>
      <c r="D20" s="16">
        <v>2894455</v>
      </c>
      <c r="E20" s="16">
        <v>1968229</v>
      </c>
      <c r="F20" s="16">
        <v>1504514</v>
      </c>
      <c r="G20" s="17">
        <v>3.5279744903906445E-2</v>
      </c>
      <c r="H20" s="17">
        <v>0.23252222738328432</v>
      </c>
      <c r="I20" s="17">
        <v>-7.7669902072700525E-2</v>
      </c>
      <c r="J20" s="17">
        <v>-4.6995639117804022E-2</v>
      </c>
      <c r="K20" s="17">
        <v>0.20369999828585886</v>
      </c>
      <c r="L20" s="17">
        <v>0.33319998986973398</v>
      </c>
      <c r="M20" s="17">
        <v>0.6799998618047266</v>
      </c>
      <c r="N20" s="17">
        <v>0.76439987420163003</v>
      </c>
      <c r="O20" s="14" t="s">
        <v>42</v>
      </c>
      <c r="P20" s="18">
        <v>-6.7307686190931637E-2</v>
      </c>
      <c r="Q20" s="18">
        <v>-3.9215736006802282E-2</v>
      </c>
      <c r="R20" s="18">
        <v>5.2631365022796528E-2</v>
      </c>
      <c r="S20" s="19">
        <v>1.0309187162886202E-2</v>
      </c>
      <c r="T20" s="21" t="str">
        <f>IF(OR(Table4[day]="Sun", Table4[day]="Sat"), "Weekend", "Weekday")</f>
        <v>Weekend</v>
      </c>
      <c r="U20" s="29">
        <f>VLOOKUP(Table4[Date],'Channel wise traffic'!$B$2:$G$368,2,FALSE)</f>
        <v>15352294</v>
      </c>
      <c r="V20">
        <f>VLOOKUP(Table4[Date],'Channel wise traffic'!$B$2:$G$368,3,FALSE)</f>
        <v>11514221</v>
      </c>
      <c r="W20">
        <f>VLOOKUP(Table4[Date],'Channel wise traffic'!$B$2:$G$368,4,FALSE)</f>
        <v>4690978</v>
      </c>
      <c r="X20">
        <f>VLOOKUP(Table4[Date],'Channel wise traffic'!$B$2:$G$368,5,FALSE)</f>
        <v>11087768</v>
      </c>
      <c r="Y20" s="33">
        <f t="shared" si="1"/>
        <v>36.000000093797055</v>
      </c>
      <c r="Z20" s="33">
        <f t="shared" si="2"/>
        <v>27.00000124281101</v>
      </c>
      <c r="AA20" s="33">
        <f t="shared" si="3"/>
        <v>10.999998335102228</v>
      </c>
      <c r="AB20" s="33">
        <f t="shared" si="4"/>
        <v>26.000000328289701</v>
      </c>
    </row>
    <row r="21" spans="1:28" x14ac:dyDescent="0.3">
      <c r="A21" s="12">
        <v>43547</v>
      </c>
      <c r="B21" s="4">
        <v>44440853</v>
      </c>
      <c r="C21" s="4">
        <v>9612556</v>
      </c>
      <c r="D21" s="4">
        <v>3268269</v>
      </c>
      <c r="E21" s="4">
        <v>2289095</v>
      </c>
      <c r="F21" s="4">
        <v>1874769</v>
      </c>
      <c r="G21" s="20">
        <v>4.2185711421875723E-2</v>
      </c>
      <c r="H21" s="20">
        <v>0.24609608152532969</v>
      </c>
      <c r="I21" s="20">
        <v>4.2105262664225984E-2</v>
      </c>
      <c r="J21" s="20">
        <v>-9.2303210420231485E-3</v>
      </c>
      <c r="K21" s="20">
        <v>0.21629998866133376</v>
      </c>
      <c r="L21" s="20">
        <v>0.33999999583877588</v>
      </c>
      <c r="M21" s="20">
        <v>0.70039981409119012</v>
      </c>
      <c r="N21" s="20">
        <v>0.8190000851865038</v>
      </c>
      <c r="O21" s="13" t="s">
        <v>46</v>
      </c>
      <c r="P21" s="21">
        <v>-9.6153898295691098E-3</v>
      </c>
      <c r="Q21" s="21">
        <v>-3.8461503515282769E-2</v>
      </c>
      <c r="R21" s="21">
        <v>4.0403658943138243E-2</v>
      </c>
      <c r="S21" s="22">
        <v>6.3711681774769602E-7</v>
      </c>
      <c r="T21" s="21" t="str">
        <f>IF(OR(Table4[day]="Sun", Table4[day]="Sat"), "Weekend", "Weekday")</f>
        <v>Weekend</v>
      </c>
      <c r="U21" s="29">
        <f>VLOOKUP(Table4[Date],'Channel wise traffic'!$B$2:$G$368,2,FALSE)</f>
        <v>15998707</v>
      </c>
      <c r="V21">
        <f>VLOOKUP(Table4[Date],'Channel wise traffic'!$B$2:$G$368,3,FALSE)</f>
        <v>11999030</v>
      </c>
      <c r="W21">
        <f>VLOOKUP(Table4[Date],'Channel wise traffic'!$B$2:$G$368,4,FALSE)</f>
        <v>4888493</v>
      </c>
      <c r="X21">
        <f>VLOOKUP(Table4[Date],'Channel wise traffic'!$B$2:$G$368,5,FALSE)</f>
        <v>11554621</v>
      </c>
      <c r="Y21" s="33">
        <f t="shared" si="1"/>
        <v>36.000001440116435</v>
      </c>
      <c r="Z21" s="33">
        <f t="shared" si="2"/>
        <v>27.000000517541846</v>
      </c>
      <c r="AA21" s="33">
        <f t="shared" si="3"/>
        <v>10.99999862738902</v>
      </c>
      <c r="AB21" s="33">
        <f t="shared" si="4"/>
        <v>25.999999414952697</v>
      </c>
    </row>
    <row r="22" spans="1:28" x14ac:dyDescent="0.3">
      <c r="A22" s="24">
        <v>43548</v>
      </c>
      <c r="B22" s="16">
        <v>45338648</v>
      </c>
      <c r="C22" s="16">
        <v>9425904</v>
      </c>
      <c r="D22" s="16">
        <v>3300951</v>
      </c>
      <c r="E22" s="16">
        <v>2289540</v>
      </c>
      <c r="F22" s="16">
        <v>1839416</v>
      </c>
      <c r="G22" s="17">
        <v>4.05705966353474E-2</v>
      </c>
      <c r="H22" s="17">
        <v>0.40386215191863561</v>
      </c>
      <c r="I22" s="17">
        <v>6.3157893996339087E-2</v>
      </c>
      <c r="J22" s="17">
        <v>0.14996853706998059</v>
      </c>
      <c r="K22" s="17">
        <v>0.20789997972590626</v>
      </c>
      <c r="L22" s="17">
        <v>0.35019993838256785</v>
      </c>
      <c r="M22" s="17">
        <v>0.69360011705717539</v>
      </c>
      <c r="N22" s="17">
        <v>0.80339980956873436</v>
      </c>
      <c r="O22" s="14" t="s">
        <v>42</v>
      </c>
      <c r="P22" s="18">
        <v>2.061846576038473E-2</v>
      </c>
      <c r="Q22" s="18">
        <v>5.1020255191124297E-2</v>
      </c>
      <c r="R22" s="18">
        <v>2.0000379435892279E-2</v>
      </c>
      <c r="S22" s="19">
        <v>5.1020332005990321E-2</v>
      </c>
      <c r="T22" s="21" t="str">
        <f>IF(OR(Table4[day]="Sun", Table4[day]="Sat"), "Weekend", "Weekday")</f>
        <v>Weekend</v>
      </c>
      <c r="U22" s="29">
        <f>VLOOKUP(Table4[Date],'Channel wise traffic'!$B$2:$G$368,2,FALSE)</f>
        <v>16321913</v>
      </c>
      <c r="V22">
        <f>VLOOKUP(Table4[Date],'Channel wise traffic'!$B$2:$G$368,3,FALSE)</f>
        <v>12241435</v>
      </c>
      <c r="W22">
        <f>VLOOKUP(Table4[Date],'Channel wise traffic'!$B$2:$G$368,4,FALSE)</f>
        <v>4987251</v>
      </c>
      <c r="X22">
        <f>VLOOKUP(Table4[Date],'Channel wise traffic'!$B$2:$G$368,5,FALSE)</f>
        <v>11788048</v>
      </c>
      <c r="Y22" s="33">
        <f t="shared" si="1"/>
        <v>36.000000176449902</v>
      </c>
      <c r="Z22" s="33">
        <f t="shared" si="2"/>
        <v>27.000000683743387</v>
      </c>
      <c r="AA22" s="33">
        <f t="shared" si="3"/>
        <v>10.99999962504395</v>
      </c>
      <c r="AB22" s="33">
        <f t="shared" si="4"/>
        <v>25.999999514762756</v>
      </c>
    </row>
    <row r="23" spans="1:28" x14ac:dyDescent="0.3">
      <c r="A23" s="12">
        <v>43549</v>
      </c>
      <c r="B23" s="4">
        <v>22368860</v>
      </c>
      <c r="C23" s="4">
        <v>5536293</v>
      </c>
      <c r="D23" s="4">
        <v>2258807</v>
      </c>
      <c r="E23" s="4">
        <v>1632440</v>
      </c>
      <c r="F23" s="4">
        <v>1351986</v>
      </c>
      <c r="G23" s="20">
        <v>6.044054100208951E-2</v>
      </c>
      <c r="H23" s="20">
        <v>0.91072362340264967</v>
      </c>
      <c r="I23" s="20">
        <v>0</v>
      </c>
      <c r="J23" s="20">
        <v>3.1850312992747876E-2</v>
      </c>
      <c r="K23" s="20">
        <v>0.24750000670575076</v>
      </c>
      <c r="L23" s="20">
        <v>0.40799990173930462</v>
      </c>
      <c r="M23" s="20">
        <v>0.72270008017506582</v>
      </c>
      <c r="N23" s="20">
        <v>0.82819950503540707</v>
      </c>
      <c r="O23" s="13" t="s">
        <v>43</v>
      </c>
      <c r="P23" s="21">
        <v>3.1250104777363452E-2</v>
      </c>
      <c r="Q23" s="21">
        <v>-1.9231086238971185E-2</v>
      </c>
      <c r="R23" s="21">
        <v>9.1669471791178125E-8</v>
      </c>
      <c r="S23" s="22">
        <v>2.0201511555547613E-2</v>
      </c>
      <c r="T23" s="21" t="str">
        <f>IF(OR(Table4[day]="Sun", Table4[day]="Sat"), "Weekend", "Weekday")</f>
        <v>Weekday</v>
      </c>
      <c r="U23" s="29">
        <f>VLOOKUP(Table4[Date],'Channel wise traffic'!$B$2:$G$368,2,FALSE)</f>
        <v>8052789</v>
      </c>
      <c r="V23">
        <f>VLOOKUP(Table4[Date],'Channel wise traffic'!$B$2:$G$368,3,FALSE)</f>
        <v>6039592</v>
      </c>
      <c r="W23">
        <f>VLOOKUP(Table4[Date],'Channel wise traffic'!$B$2:$G$368,4,FALSE)</f>
        <v>2460574</v>
      </c>
      <c r="X23">
        <f>VLOOKUP(Table4[Date],'Channel wise traffic'!$B$2:$G$368,5,FALSE)</f>
        <v>5815903</v>
      </c>
      <c r="Y23" s="33">
        <f t="shared" si="1"/>
        <v>36.000000536460107</v>
      </c>
      <c r="Z23" s="33">
        <f t="shared" si="2"/>
        <v>27.000001519970308</v>
      </c>
      <c r="AA23" s="33">
        <f t="shared" si="3"/>
        <v>10.999998301209656</v>
      </c>
      <c r="AB23" s="33">
        <f t="shared" si="4"/>
        <v>25.999999642359928</v>
      </c>
    </row>
    <row r="24" spans="1:28" x14ac:dyDescent="0.3">
      <c r="A24" s="24">
        <v>43555</v>
      </c>
      <c r="B24" s="16">
        <v>42645263</v>
      </c>
      <c r="C24" s="16">
        <v>8597285</v>
      </c>
      <c r="D24" s="16">
        <v>2806153</v>
      </c>
      <c r="E24" s="16">
        <v>2003593</v>
      </c>
      <c r="F24" s="16">
        <v>1640943</v>
      </c>
      <c r="G24" s="17">
        <v>3.8478904444791441E-2</v>
      </c>
      <c r="H24" s="17">
        <v>0.21372780487371901</v>
      </c>
      <c r="I24" s="17">
        <v>-5.9405939938923624E-2</v>
      </c>
      <c r="J24" s="17">
        <v>-5.1556850626484518E-2</v>
      </c>
      <c r="K24" s="17">
        <v>0.20159999951225532</v>
      </c>
      <c r="L24" s="17">
        <v>0.32639990415578873</v>
      </c>
      <c r="M24" s="17">
        <v>0.71399991376093885</v>
      </c>
      <c r="N24" s="17">
        <v>0.81900016620141913</v>
      </c>
      <c r="O24" s="14" t="s">
        <v>42</v>
      </c>
      <c r="P24" s="18">
        <v>-3.0302938085692843E-2</v>
      </c>
      <c r="Q24" s="18">
        <v>-6.7961274741228928E-2</v>
      </c>
      <c r="R24" s="18">
        <v>2.9411466639187145E-2</v>
      </c>
      <c r="S24" s="19">
        <v>1.9417924235081818E-2</v>
      </c>
      <c r="T24" s="21" t="str">
        <f>IF(OR(Table4[day]="Sun", Table4[day]="Sat"), "Weekend", "Weekday")</f>
        <v>Weekend</v>
      </c>
      <c r="U24" s="29">
        <f>VLOOKUP(Table4[Date],'Channel wise traffic'!$B$2:$G$368,2,FALSE)</f>
        <v>15352294</v>
      </c>
      <c r="V24">
        <f>VLOOKUP(Table4[Date],'Channel wise traffic'!$B$2:$G$368,3,FALSE)</f>
        <v>11514221</v>
      </c>
      <c r="W24">
        <f>VLOOKUP(Table4[Date],'Channel wise traffic'!$B$2:$G$368,4,FALSE)</f>
        <v>4690978</v>
      </c>
      <c r="X24">
        <f>VLOOKUP(Table4[Date],'Channel wise traffic'!$B$2:$G$368,5,FALSE)</f>
        <v>11087768</v>
      </c>
      <c r="Y24" s="33">
        <f t="shared" si="1"/>
        <v>36.000000093797055</v>
      </c>
      <c r="Z24" s="33">
        <f t="shared" si="2"/>
        <v>27.00000124281101</v>
      </c>
      <c r="AA24" s="33">
        <f t="shared" si="3"/>
        <v>10.999998335102228</v>
      </c>
      <c r="AB24" s="33">
        <f t="shared" si="4"/>
        <v>26.000000328289701</v>
      </c>
    </row>
    <row r="25" spans="1:28" x14ac:dyDescent="0.3">
      <c r="A25" s="12">
        <v>43565</v>
      </c>
      <c r="B25" s="4">
        <v>21500167</v>
      </c>
      <c r="C25" s="4">
        <v>5375041</v>
      </c>
      <c r="D25" s="4">
        <v>2064016</v>
      </c>
      <c r="E25" s="4">
        <v>1521799</v>
      </c>
      <c r="F25" s="4">
        <v>1210438</v>
      </c>
      <c r="G25" s="20">
        <v>5.6299004561220382E-2</v>
      </c>
      <c r="H25" s="20">
        <v>0.92660538776809509</v>
      </c>
      <c r="I25" s="20">
        <v>-3.8834924980530983E-2</v>
      </c>
      <c r="J25" s="20">
        <v>-5.7303449393291017E-2</v>
      </c>
      <c r="K25" s="20">
        <v>0.24999996511655004</v>
      </c>
      <c r="L25" s="20">
        <v>0.38400004762754369</v>
      </c>
      <c r="M25" s="20">
        <v>0.73730000155037556</v>
      </c>
      <c r="N25" s="20">
        <v>0.79539939242961788</v>
      </c>
      <c r="O25" s="13" t="s">
        <v>41</v>
      </c>
      <c r="P25" s="21">
        <v>1.0100841790163795E-2</v>
      </c>
      <c r="Q25" s="21">
        <v>-7.6922606525024029E-2</v>
      </c>
      <c r="R25" s="21">
        <v>6.3157743542544775E-2</v>
      </c>
      <c r="S25" s="22">
        <v>-4.9020044382346528E-2</v>
      </c>
      <c r="T25" s="21" t="str">
        <f>IF(OR(Table4[day]="Sun", Table4[day]="Sat"), "Weekend", "Weekday")</f>
        <v>Weekday</v>
      </c>
      <c r="U25" s="29">
        <f>VLOOKUP(Table4[Date],'Channel wise traffic'!$B$2:$G$368,2,FALSE)</f>
        <v>7740060</v>
      </c>
      <c r="V25">
        <f>VLOOKUP(Table4[Date],'Channel wise traffic'!$B$2:$G$368,3,FALSE)</f>
        <v>5805045</v>
      </c>
      <c r="W25">
        <f>VLOOKUP(Table4[Date],'Channel wise traffic'!$B$2:$G$368,4,FALSE)</f>
        <v>2365018</v>
      </c>
      <c r="X25">
        <f>VLOOKUP(Table4[Date],'Channel wise traffic'!$B$2:$G$368,5,FALSE)</f>
        <v>5590043</v>
      </c>
      <c r="Y25" s="33">
        <f t="shared" si="1"/>
        <v>36.000001116270454</v>
      </c>
      <c r="Z25" s="33">
        <f t="shared" si="2"/>
        <v>27.000000837202837</v>
      </c>
      <c r="AA25" s="33">
        <f t="shared" si="3"/>
        <v>10.999998790707011</v>
      </c>
      <c r="AB25" s="33">
        <f t="shared" si="4"/>
        <v>25.999999255819699</v>
      </c>
    </row>
    <row r="26" spans="1:28" x14ac:dyDescent="0.3">
      <c r="A26" s="24">
        <v>43569</v>
      </c>
      <c r="B26" s="16">
        <v>46685340</v>
      </c>
      <c r="C26" s="16">
        <v>9803921</v>
      </c>
      <c r="D26" s="16">
        <v>3466666</v>
      </c>
      <c r="E26" s="16">
        <v>2357333</v>
      </c>
      <c r="F26" s="16">
        <v>1930656</v>
      </c>
      <c r="G26" s="17">
        <v>4.1354652231300019E-2</v>
      </c>
      <c r="H26" s="17">
        <v>0.53274717074003353</v>
      </c>
      <c r="I26" s="17">
        <v>8.3333333333333259E-2</v>
      </c>
      <c r="J26" s="17">
        <v>0.18501496110113713</v>
      </c>
      <c r="K26" s="17">
        <v>0.20999999143199985</v>
      </c>
      <c r="L26" s="17">
        <v>0.35359995250879722</v>
      </c>
      <c r="M26" s="17">
        <v>0.68000003461539127</v>
      </c>
      <c r="N26" s="17">
        <v>0.81900011580883991</v>
      </c>
      <c r="O26" s="14" t="s">
        <v>42</v>
      </c>
      <c r="P26" s="18">
        <v>4.1666702821183899E-2</v>
      </c>
      <c r="Q26" s="18">
        <v>2.9702948935431461E-2</v>
      </c>
      <c r="R26" s="18">
        <v>4.1666759914109841E-2</v>
      </c>
      <c r="S26" s="19">
        <v>6.060651143284379E-2</v>
      </c>
      <c r="T26" s="21" t="str">
        <f>IF(OR(Table4[day]="Sun", Table4[day]="Sat"), "Weekend", "Weekday")</f>
        <v>Weekend</v>
      </c>
      <c r="U26" s="29">
        <f>VLOOKUP(Table4[Date],'Channel wise traffic'!$B$2:$G$368,2,FALSE)</f>
        <v>16806722</v>
      </c>
      <c r="V26">
        <f>VLOOKUP(Table4[Date],'Channel wise traffic'!$B$2:$G$368,3,FALSE)</f>
        <v>12605042</v>
      </c>
      <c r="W26">
        <f>VLOOKUP(Table4[Date],'Channel wise traffic'!$B$2:$G$368,4,FALSE)</f>
        <v>5135387</v>
      </c>
      <c r="X26">
        <f>VLOOKUP(Table4[Date],'Channel wise traffic'!$B$2:$G$368,5,FALSE)</f>
        <v>12138188</v>
      </c>
      <c r="Y26" s="33">
        <f t="shared" si="1"/>
        <v>35.99999991432</v>
      </c>
      <c r="Z26" s="33">
        <f t="shared" si="2"/>
        <v>27.000001006740039</v>
      </c>
      <c r="AA26" s="33">
        <f t="shared" si="3"/>
        <v>10.999999378819975</v>
      </c>
      <c r="AB26" s="33">
        <f t="shared" si="4"/>
        <v>25.999999700119993</v>
      </c>
    </row>
    <row r="27" spans="1:28" x14ac:dyDescent="0.3">
      <c r="A27" s="12">
        <v>43573</v>
      </c>
      <c r="B27" s="4">
        <v>22803207</v>
      </c>
      <c r="C27" s="4">
        <v>5415761</v>
      </c>
      <c r="D27" s="4">
        <v>3639391</v>
      </c>
      <c r="E27" s="4">
        <v>2656756</v>
      </c>
      <c r="F27" s="4">
        <v>2091398</v>
      </c>
      <c r="G27" s="20">
        <v>9.1715082005789803E-2</v>
      </c>
      <c r="H27" s="20">
        <v>0.83732046487397294</v>
      </c>
      <c r="I27" s="20">
        <v>0.10526315789473695</v>
      </c>
      <c r="J27" s="20">
        <v>0.56544473803340667</v>
      </c>
      <c r="K27" s="20">
        <v>0.23749997094706898</v>
      </c>
      <c r="L27" s="20">
        <v>0.67199992761866711</v>
      </c>
      <c r="M27" s="20">
        <v>0.73000015661961026</v>
      </c>
      <c r="N27" s="20">
        <v>0.78719987834787986</v>
      </c>
      <c r="O27" s="13" t="s">
        <v>47</v>
      </c>
      <c r="P27" s="21">
        <v>-4.0404051142573727E-2</v>
      </c>
      <c r="Q27" s="21">
        <v>0.73195869172841044</v>
      </c>
      <c r="R27" s="21">
        <v>-3.846107135024035E-2</v>
      </c>
      <c r="S27" s="22">
        <v>-2.0408667021213023E-2</v>
      </c>
      <c r="T27" s="21" t="str">
        <f>IF(OR(Table4[day]="Sun", Table4[day]="Sat"), "Weekend", "Weekday")</f>
        <v>Weekday</v>
      </c>
      <c r="U27" s="29">
        <f>VLOOKUP(Table4[Date],'Channel wise traffic'!$B$2:$G$368,2,FALSE)</f>
        <v>8209154</v>
      </c>
      <c r="V27">
        <f>VLOOKUP(Table4[Date],'Channel wise traffic'!$B$2:$G$368,3,FALSE)</f>
        <v>6156866</v>
      </c>
      <c r="W27">
        <f>VLOOKUP(Table4[Date],'Channel wise traffic'!$B$2:$G$368,4,FALSE)</f>
        <v>2508352</v>
      </c>
      <c r="X27">
        <f>VLOOKUP(Table4[Date],'Channel wise traffic'!$B$2:$G$368,5,FALSE)</f>
        <v>5928833</v>
      </c>
      <c r="Y27" s="33">
        <f t="shared" si="1"/>
        <v>36.000000877069695</v>
      </c>
      <c r="Z27" s="33">
        <f t="shared" si="2"/>
        <v>27.000002850476502</v>
      </c>
      <c r="AA27" s="33">
        <f t="shared" si="3"/>
        <v>10.999997588058346</v>
      </c>
      <c r="AB27" s="33">
        <f t="shared" si="4"/>
        <v>25.999998684395457</v>
      </c>
    </row>
    <row r="28" spans="1:28" x14ac:dyDescent="0.3">
      <c r="A28" s="24">
        <v>43576</v>
      </c>
      <c r="B28" s="16">
        <v>46685340</v>
      </c>
      <c r="C28" s="16">
        <v>10098039</v>
      </c>
      <c r="D28" s="16">
        <v>3536333</v>
      </c>
      <c r="E28" s="16">
        <v>2356612</v>
      </c>
      <c r="F28" s="16">
        <v>1930065</v>
      </c>
      <c r="G28" s="17">
        <v>4.1341993011082281E-2</v>
      </c>
      <c r="H28" s="17">
        <v>0.36080875851886951</v>
      </c>
      <c r="I28" s="17">
        <v>0</v>
      </c>
      <c r="J28" s="17">
        <v>-3.0611356968823777E-4</v>
      </c>
      <c r="K28" s="17">
        <v>0.21629999910035999</v>
      </c>
      <c r="L28" s="17">
        <v>0.35019997447029072</v>
      </c>
      <c r="M28" s="17">
        <v>0.66639991199923765</v>
      </c>
      <c r="N28" s="17">
        <v>0.81899990325093819</v>
      </c>
      <c r="O28" s="14" t="s">
        <v>42</v>
      </c>
      <c r="P28" s="18">
        <v>3.0000037740002261E-2</v>
      </c>
      <c r="Q28" s="18">
        <v>-9.6153237985004969E-3</v>
      </c>
      <c r="R28" s="18">
        <v>-2.0000179299764054E-2</v>
      </c>
      <c r="S28" s="19">
        <v>-2.5953342086548759E-7</v>
      </c>
      <c r="T28" s="21" t="str">
        <f>IF(OR(Table4[day]="Sun", Table4[day]="Sat"), "Weekend", "Weekday")</f>
        <v>Weekend</v>
      </c>
      <c r="U28" s="29">
        <f>VLOOKUP(Table4[Date],'Channel wise traffic'!$B$2:$G$368,2,FALSE)</f>
        <v>16806722</v>
      </c>
      <c r="V28">
        <f>VLOOKUP(Table4[Date],'Channel wise traffic'!$B$2:$G$368,3,FALSE)</f>
        <v>12605042</v>
      </c>
      <c r="W28">
        <f>VLOOKUP(Table4[Date],'Channel wise traffic'!$B$2:$G$368,4,FALSE)</f>
        <v>5135387</v>
      </c>
      <c r="X28">
        <f>VLOOKUP(Table4[Date],'Channel wise traffic'!$B$2:$G$368,5,FALSE)</f>
        <v>12138188</v>
      </c>
      <c r="Y28" s="33">
        <f t="shared" si="1"/>
        <v>35.99999991432</v>
      </c>
      <c r="Z28" s="33">
        <f t="shared" si="2"/>
        <v>27.000001006740039</v>
      </c>
      <c r="AA28" s="33">
        <f t="shared" si="3"/>
        <v>10.999999378819975</v>
      </c>
      <c r="AB28" s="33">
        <f t="shared" si="4"/>
        <v>25.999999700119993</v>
      </c>
    </row>
    <row r="29" spans="1:28" x14ac:dyDescent="0.3">
      <c r="A29" s="12">
        <v>43590</v>
      </c>
      <c r="B29" s="4">
        <v>43991955</v>
      </c>
      <c r="C29" s="4">
        <v>8868778</v>
      </c>
      <c r="D29" s="4">
        <v>3136000</v>
      </c>
      <c r="E29" s="4">
        <v>2068505</v>
      </c>
      <c r="F29" s="4">
        <v>1532762</v>
      </c>
      <c r="G29" s="20">
        <v>3.4841870519280171E-2</v>
      </c>
      <c r="H29" s="20">
        <v>0.26655913427611466</v>
      </c>
      <c r="I29" s="20">
        <v>-4.8543699609418511E-2</v>
      </c>
      <c r="J29" s="20">
        <v>-2.040821472079013E-2</v>
      </c>
      <c r="K29" s="20">
        <v>0.2015999970903771</v>
      </c>
      <c r="L29" s="20">
        <v>0.35360001118530648</v>
      </c>
      <c r="M29" s="20">
        <v>0.65959980867346935</v>
      </c>
      <c r="N29" s="20">
        <v>0.74099990089460743</v>
      </c>
      <c r="O29" s="13" t="s">
        <v>42</v>
      </c>
      <c r="P29" s="21">
        <v>1.0526342670331035E-2</v>
      </c>
      <c r="Q29" s="21">
        <v>1.8860765282902037E-7</v>
      </c>
      <c r="R29" s="21">
        <v>-3.3952074818266453E-7</v>
      </c>
      <c r="S29" s="22">
        <v>-3.0612175310603784E-2</v>
      </c>
      <c r="T29" s="21" t="str">
        <f>IF(OR(Table4[day]="Sun", Table4[day]="Sat"), "Weekend", "Weekday")</f>
        <v>Weekend</v>
      </c>
      <c r="U29" s="29">
        <f>VLOOKUP(Table4[Date],'Channel wise traffic'!$B$2:$G$368,2,FALSE)</f>
        <v>15837104</v>
      </c>
      <c r="V29">
        <f>VLOOKUP(Table4[Date],'Channel wise traffic'!$B$2:$G$368,3,FALSE)</f>
        <v>11877828</v>
      </c>
      <c r="W29">
        <f>VLOOKUP(Table4[Date],'Channel wise traffic'!$B$2:$G$368,4,FALSE)</f>
        <v>4839115</v>
      </c>
      <c r="X29">
        <f>VLOOKUP(Table4[Date],'Channel wise traffic'!$B$2:$G$368,5,FALSE)</f>
        <v>11437908</v>
      </c>
      <c r="Y29" s="33">
        <f t="shared" si="1"/>
        <v>36.000000454628577</v>
      </c>
      <c r="Z29" s="33">
        <f t="shared" si="2"/>
        <v>27.000000340971436</v>
      </c>
      <c r="AA29" s="33">
        <f t="shared" si="3"/>
        <v>10.999999886342856</v>
      </c>
      <c r="AB29" s="33">
        <f t="shared" si="4"/>
        <v>25.999999318057132</v>
      </c>
    </row>
    <row r="30" spans="1:28" x14ac:dyDescent="0.3">
      <c r="A30" s="24">
        <v>43597</v>
      </c>
      <c r="B30" s="16">
        <v>42645263</v>
      </c>
      <c r="C30" s="16">
        <v>8955505</v>
      </c>
      <c r="D30" s="16">
        <v>3166666</v>
      </c>
      <c r="E30" s="16">
        <v>2088733</v>
      </c>
      <c r="F30" s="16">
        <v>1564043</v>
      </c>
      <c r="G30" s="17">
        <v>3.6675656098075889E-2</v>
      </c>
      <c r="H30" s="17">
        <v>0.34655196609261862</v>
      </c>
      <c r="I30" s="17">
        <v>-3.0612233532244737E-2</v>
      </c>
      <c r="J30" s="17">
        <v>5.2631662751314368E-2</v>
      </c>
      <c r="K30" s="17">
        <v>0.20999999460666943</v>
      </c>
      <c r="L30" s="17">
        <v>0.35359993657532435</v>
      </c>
      <c r="M30" s="17">
        <v>0.65960003360000707</v>
      </c>
      <c r="N30" s="17">
        <v>0.74879987054353048</v>
      </c>
      <c r="O30" s="14" t="s">
        <v>42</v>
      </c>
      <c r="P30" s="18">
        <v>4.1666654948048443E-2</v>
      </c>
      <c r="Q30" s="18">
        <v>-2.1100107405747082E-7</v>
      </c>
      <c r="R30" s="18">
        <v>3.4100455281738107E-7</v>
      </c>
      <c r="S30" s="19">
        <v>1.0526276237697418E-2</v>
      </c>
      <c r="T30" s="21" t="str">
        <f>IF(OR(Table4[day]="Sun", Table4[day]="Sat"), "Weekend", "Weekday")</f>
        <v>Weekend</v>
      </c>
      <c r="U30" s="29">
        <f>VLOOKUP(Table4[Date],'Channel wise traffic'!$B$2:$G$368,2,FALSE)</f>
        <v>15352294</v>
      </c>
      <c r="V30">
        <f>VLOOKUP(Table4[Date],'Channel wise traffic'!$B$2:$G$368,3,FALSE)</f>
        <v>11514221</v>
      </c>
      <c r="W30">
        <f>VLOOKUP(Table4[Date],'Channel wise traffic'!$B$2:$G$368,4,FALSE)</f>
        <v>4690978</v>
      </c>
      <c r="X30">
        <f>VLOOKUP(Table4[Date],'Channel wise traffic'!$B$2:$G$368,5,FALSE)</f>
        <v>11087768</v>
      </c>
      <c r="Y30" s="33">
        <f t="shared" si="1"/>
        <v>36.000000093797055</v>
      </c>
      <c r="Z30" s="33">
        <f t="shared" si="2"/>
        <v>27.00000124281101</v>
      </c>
      <c r="AA30" s="33">
        <f t="shared" si="3"/>
        <v>10.999998335102228</v>
      </c>
      <c r="AB30" s="33">
        <f t="shared" si="4"/>
        <v>26.000000328289701</v>
      </c>
    </row>
    <row r="31" spans="1:28" x14ac:dyDescent="0.3">
      <c r="A31" s="12">
        <v>43604</v>
      </c>
      <c r="B31" s="4">
        <v>47134238</v>
      </c>
      <c r="C31" s="4">
        <v>9403280</v>
      </c>
      <c r="D31" s="4">
        <v>3069230</v>
      </c>
      <c r="E31" s="4">
        <v>2066206</v>
      </c>
      <c r="F31" s="4">
        <v>1547175</v>
      </c>
      <c r="G31" s="20">
        <v>3.2824865016381509E-2</v>
      </c>
      <c r="H31" s="20">
        <v>0.25792619320764176</v>
      </c>
      <c r="I31" s="20">
        <v>0.10526315666056507</v>
      </c>
      <c r="J31" s="20">
        <v>-0.10499583351411135</v>
      </c>
      <c r="K31" s="20">
        <v>0.19949998979510394</v>
      </c>
      <c r="L31" s="20">
        <v>0.32639993704324449</v>
      </c>
      <c r="M31" s="20">
        <v>0.67320011859652096</v>
      </c>
      <c r="N31" s="20">
        <v>0.74879997444591684</v>
      </c>
      <c r="O31" s="13" t="s">
        <v>42</v>
      </c>
      <c r="P31" s="21">
        <v>-5.0000024196343529E-2</v>
      </c>
      <c r="Q31" s="21">
        <v>-7.6923089397346822E-2</v>
      </c>
      <c r="R31" s="21">
        <v>2.0618684511409802E-2</v>
      </c>
      <c r="S31" s="22">
        <v>1.3875855287004413E-7</v>
      </c>
      <c r="T31" s="21" t="str">
        <f>IF(OR(Table4[day]="Sun", Table4[day]="Sat"), "Weekend", "Weekday")</f>
        <v>Weekend</v>
      </c>
      <c r="U31" s="29">
        <f>VLOOKUP(Table4[Date],'Channel wise traffic'!$B$2:$G$368,2,FALSE)</f>
        <v>16968325</v>
      </c>
      <c r="V31">
        <f>VLOOKUP(Table4[Date],'Channel wise traffic'!$B$2:$G$368,3,FALSE)</f>
        <v>12726244</v>
      </c>
      <c r="W31">
        <f>VLOOKUP(Table4[Date],'Channel wise traffic'!$B$2:$G$368,4,FALSE)</f>
        <v>5184766</v>
      </c>
      <c r="X31">
        <f>VLOOKUP(Table4[Date],'Channel wise traffic'!$B$2:$G$368,5,FALSE)</f>
        <v>12254901</v>
      </c>
      <c r="Y31" s="33">
        <f t="shared" si="1"/>
        <v>36.000000084864006</v>
      </c>
      <c r="Z31" s="33">
        <f t="shared" si="2"/>
        <v>27.000000594048029</v>
      </c>
      <c r="AA31" s="33">
        <f t="shared" si="3"/>
        <v>11.000000084864006</v>
      </c>
      <c r="AB31" s="33">
        <f t="shared" si="4"/>
        <v>25.999999236223964</v>
      </c>
    </row>
    <row r="32" spans="1:28" x14ac:dyDescent="0.3">
      <c r="A32" s="24">
        <v>43611</v>
      </c>
      <c r="B32" s="16">
        <v>47134238</v>
      </c>
      <c r="C32" s="16">
        <v>9799208</v>
      </c>
      <c r="D32" s="16">
        <v>3365048</v>
      </c>
      <c r="E32" s="16">
        <v>2288232</v>
      </c>
      <c r="F32" s="16">
        <v>1695580</v>
      </c>
      <c r="G32" s="17">
        <v>3.5973425517136823E-2</v>
      </c>
      <c r="H32" s="17">
        <v>0.2936781758281668</v>
      </c>
      <c r="I32" s="17">
        <v>0</v>
      </c>
      <c r="J32" s="17">
        <v>9.5919983195178471E-2</v>
      </c>
      <c r="K32" s="17">
        <v>0.2078999982984768</v>
      </c>
      <c r="L32" s="17">
        <v>0.34339999722426545</v>
      </c>
      <c r="M32" s="17">
        <v>0.67999980980954799</v>
      </c>
      <c r="N32" s="17">
        <v>0.74100003845763895</v>
      </c>
      <c r="O32" s="14" t="s">
        <v>42</v>
      </c>
      <c r="P32" s="18">
        <v>4.2105307935103475E-2</v>
      </c>
      <c r="Q32" s="18">
        <v>5.2083527757447623E-2</v>
      </c>
      <c r="R32" s="18">
        <v>1.0100549636270051E-2</v>
      </c>
      <c r="S32" s="19">
        <v>-1.0416581536410341E-2</v>
      </c>
      <c r="T32" s="21" t="str">
        <f>IF(OR(Table4[day]="Sun", Table4[day]="Sat"), "Weekend", "Weekday")</f>
        <v>Weekend</v>
      </c>
      <c r="U32" s="29">
        <f>VLOOKUP(Table4[Date],'Channel wise traffic'!$B$2:$G$368,2,FALSE)</f>
        <v>16968325</v>
      </c>
      <c r="V32">
        <f>VLOOKUP(Table4[Date],'Channel wise traffic'!$B$2:$G$368,3,FALSE)</f>
        <v>12726244</v>
      </c>
      <c r="W32">
        <f>VLOOKUP(Table4[Date],'Channel wise traffic'!$B$2:$G$368,4,FALSE)</f>
        <v>5184766</v>
      </c>
      <c r="X32">
        <f>VLOOKUP(Table4[Date],'Channel wise traffic'!$B$2:$G$368,5,FALSE)</f>
        <v>12254901</v>
      </c>
      <c r="Y32" s="33">
        <f t="shared" si="1"/>
        <v>36.000000084864006</v>
      </c>
      <c r="Z32" s="33">
        <f t="shared" si="2"/>
        <v>27.000000594048029</v>
      </c>
      <c r="AA32" s="33">
        <f t="shared" si="3"/>
        <v>11.000000084864006</v>
      </c>
      <c r="AB32" s="33">
        <f t="shared" si="4"/>
        <v>25.999999236223964</v>
      </c>
    </row>
    <row r="33" spans="1:28" x14ac:dyDescent="0.3">
      <c r="A33" s="12">
        <v>43618</v>
      </c>
      <c r="B33" s="4">
        <v>43543058</v>
      </c>
      <c r="C33" s="4">
        <v>9144042</v>
      </c>
      <c r="D33" s="4">
        <v>3046794</v>
      </c>
      <c r="E33" s="4">
        <v>2175411</v>
      </c>
      <c r="F33" s="4">
        <v>1713789</v>
      </c>
      <c r="G33" s="20">
        <v>3.935848970460458E-2</v>
      </c>
      <c r="H33" s="20">
        <v>0.5218650736916699</v>
      </c>
      <c r="I33" s="20">
        <v>-7.6190475382247658E-2</v>
      </c>
      <c r="J33" s="20">
        <v>9.4099022787118125E-2</v>
      </c>
      <c r="K33" s="20">
        <v>0.2099999958661608</v>
      </c>
      <c r="L33" s="20">
        <v>0.33319991312375863</v>
      </c>
      <c r="M33" s="20">
        <v>0.71400002756996372</v>
      </c>
      <c r="N33" s="20">
        <v>0.78780009846415233</v>
      </c>
      <c r="O33" s="13" t="s">
        <v>42</v>
      </c>
      <c r="P33" s="21">
        <v>1.0100998484228407E-2</v>
      </c>
      <c r="Q33" s="21">
        <v>-2.9703215442501651E-2</v>
      </c>
      <c r="R33" s="21">
        <v>5.0000334220591025E-2</v>
      </c>
      <c r="S33" s="22">
        <v>6.3157972439415566E-2</v>
      </c>
      <c r="T33" s="21" t="str">
        <f>IF(OR(Table4[day]="Sun", Table4[day]="Sat"), "Weekend", "Weekday")</f>
        <v>Weekend</v>
      </c>
      <c r="U33" s="29">
        <f>VLOOKUP(Table4[Date],'Channel wise traffic'!$B$2:$G$368,2,FALSE)</f>
        <v>15675500</v>
      </c>
      <c r="V33">
        <f>VLOOKUP(Table4[Date],'Channel wise traffic'!$B$2:$G$368,3,FALSE)</f>
        <v>11756625</v>
      </c>
      <c r="W33">
        <f>VLOOKUP(Table4[Date],'Channel wise traffic'!$B$2:$G$368,4,FALSE)</f>
        <v>4789736</v>
      </c>
      <c r="X33">
        <f>VLOOKUP(Table4[Date],'Channel wise traffic'!$B$2:$G$368,5,FALSE)</f>
        <v>11321195</v>
      </c>
      <c r="Y33" s="33">
        <f t="shared" si="1"/>
        <v>35.999999632547606</v>
      </c>
      <c r="Z33" s="33">
        <f t="shared" si="2"/>
        <v>26.999999724410706</v>
      </c>
      <c r="AA33" s="33">
        <f t="shared" si="3"/>
        <v>10.99999963254761</v>
      </c>
      <c r="AB33" s="33">
        <f t="shared" si="4"/>
        <v>26.000001010494074</v>
      </c>
    </row>
    <row r="34" spans="1:28" x14ac:dyDescent="0.3">
      <c r="A34" s="24">
        <v>43625</v>
      </c>
      <c r="B34" s="16">
        <v>44889750</v>
      </c>
      <c r="C34" s="16">
        <v>9803921</v>
      </c>
      <c r="D34" s="16">
        <v>3333333</v>
      </c>
      <c r="E34" s="16">
        <v>2153333</v>
      </c>
      <c r="F34" s="16">
        <v>1646008</v>
      </c>
      <c r="G34" s="17">
        <v>3.6667791645086018E-2</v>
      </c>
      <c r="H34" s="17">
        <v>0.3877492519595751</v>
      </c>
      <c r="I34" s="17">
        <v>3.0927823213518835E-2</v>
      </c>
      <c r="J34" s="17">
        <v>-6.8363854398706181E-2</v>
      </c>
      <c r="K34" s="17">
        <v>0.21839999108927985</v>
      </c>
      <c r="L34" s="17">
        <v>0.33999998571999918</v>
      </c>
      <c r="M34" s="17">
        <v>0.64599996459999642</v>
      </c>
      <c r="N34" s="17">
        <v>0.76440011832819166</v>
      </c>
      <c r="O34" s="14" t="s">
        <v>42</v>
      </c>
      <c r="P34" s="18">
        <v>3.9999978040345274E-2</v>
      </c>
      <c r="Q34" s="18">
        <v>2.0408386462318351E-2</v>
      </c>
      <c r="R34" s="18">
        <v>-9.5238179753857288E-2</v>
      </c>
      <c r="S34" s="19">
        <v>-2.9702941369999625E-2</v>
      </c>
      <c r="T34" s="21" t="str">
        <f>IF(OR(Table4[day]="Sun", Table4[day]="Sat"), "Weekend", "Weekday")</f>
        <v>Weekend</v>
      </c>
      <c r="U34" s="29">
        <f>VLOOKUP(Table4[Date],'Channel wise traffic'!$B$2:$G$368,2,FALSE)</f>
        <v>16160310</v>
      </c>
      <c r="V34">
        <f>VLOOKUP(Table4[Date],'Channel wise traffic'!$B$2:$G$368,3,FALSE)</f>
        <v>12120232</v>
      </c>
      <c r="W34">
        <f>VLOOKUP(Table4[Date],'Channel wise traffic'!$B$2:$G$368,4,FALSE)</f>
        <v>4937872</v>
      </c>
      <c r="X34">
        <f>VLOOKUP(Table4[Date],'Channel wise traffic'!$B$2:$G$368,5,FALSE)</f>
        <v>11671335</v>
      </c>
      <c r="Y34" s="33">
        <f t="shared" si="1"/>
        <v>36.000000801964831</v>
      </c>
      <c r="Z34" s="33">
        <f t="shared" si="2"/>
        <v>26.99999948763358</v>
      </c>
      <c r="AA34" s="33">
        <f t="shared" si="3"/>
        <v>10.999999131204765</v>
      </c>
      <c r="AB34" s="33">
        <f t="shared" si="4"/>
        <v>26.000000579196826</v>
      </c>
    </row>
    <row r="35" spans="1:28" x14ac:dyDescent="0.3">
      <c r="A35" s="12">
        <v>43632</v>
      </c>
      <c r="B35" s="4">
        <v>45787545</v>
      </c>
      <c r="C35" s="4">
        <v>9230769</v>
      </c>
      <c r="D35" s="4">
        <v>3201230</v>
      </c>
      <c r="E35" s="4">
        <v>2133300</v>
      </c>
      <c r="F35" s="4">
        <v>1697253</v>
      </c>
      <c r="G35" s="20">
        <v>3.7068006157569708E-2</v>
      </c>
      <c r="H35" s="20">
        <v>0.2951048214669969</v>
      </c>
      <c r="I35" s="20">
        <v>2.0000000000000018E-2</v>
      </c>
      <c r="J35" s="20">
        <v>1.0914606376010827E-2</v>
      </c>
      <c r="K35" s="20">
        <v>0.20159999842751997</v>
      </c>
      <c r="L35" s="20">
        <v>0.34679992533666482</v>
      </c>
      <c r="M35" s="20">
        <v>0.66640010246061665</v>
      </c>
      <c r="N35" s="20">
        <v>0.79559977499648427</v>
      </c>
      <c r="O35" s="13" t="s">
        <v>42</v>
      </c>
      <c r="P35" s="21">
        <v>-7.6923046461536693E-2</v>
      </c>
      <c r="Q35" s="21">
        <v>1.9999823241950487E-2</v>
      </c>
      <c r="R35" s="21">
        <v>3.1579162505453118E-2</v>
      </c>
      <c r="S35" s="22">
        <v>4.0815871060471576E-2</v>
      </c>
      <c r="T35" s="21" t="str">
        <f>IF(OR(Table4[day]="Sun", Table4[day]="Sat"), "Weekend", "Weekday")</f>
        <v>Weekend</v>
      </c>
      <c r="U35" s="29">
        <f>VLOOKUP(Table4[Date],'Channel wise traffic'!$B$2:$G$368,2,FALSE)</f>
        <v>16483516</v>
      </c>
      <c r="V35">
        <f>VLOOKUP(Table4[Date],'Channel wise traffic'!$B$2:$G$368,3,FALSE)</f>
        <v>12362637</v>
      </c>
      <c r="W35">
        <f>VLOOKUP(Table4[Date],'Channel wise traffic'!$B$2:$G$368,4,FALSE)</f>
        <v>5036630</v>
      </c>
      <c r="X35">
        <f>VLOOKUP(Table4[Date],'Channel wise traffic'!$B$2:$G$368,5,FALSE)</f>
        <v>11904761</v>
      </c>
      <c r="Y35" s="33">
        <f t="shared" si="1"/>
        <v>36.000000349440015</v>
      </c>
      <c r="Z35" s="33">
        <f t="shared" si="2"/>
        <v>27.000000262080011</v>
      </c>
      <c r="AA35" s="33">
        <f t="shared" si="3"/>
        <v>11.000000349440013</v>
      </c>
      <c r="AB35" s="33">
        <f t="shared" si="4"/>
        <v>25.999999039039963</v>
      </c>
    </row>
    <row r="36" spans="1:28" x14ac:dyDescent="0.3">
      <c r="A36" s="24">
        <v>43639</v>
      </c>
      <c r="B36" s="16">
        <v>43543058</v>
      </c>
      <c r="C36" s="16">
        <v>8869720</v>
      </c>
      <c r="D36" s="16">
        <v>3136333</v>
      </c>
      <c r="E36" s="16">
        <v>2068725</v>
      </c>
      <c r="F36" s="16">
        <v>1662014</v>
      </c>
      <c r="G36" s="17">
        <v>3.8169436790590136E-2</v>
      </c>
      <c r="H36" s="17">
        <v>0.22090476949556193</v>
      </c>
      <c r="I36" s="17">
        <v>-4.9019596923137065E-2</v>
      </c>
      <c r="J36" s="17">
        <v>2.9713781430229513E-2</v>
      </c>
      <c r="K36" s="17">
        <v>0.20369997899550371</v>
      </c>
      <c r="L36" s="17">
        <v>0.35360000090194504</v>
      </c>
      <c r="M36" s="17">
        <v>0.65959992130937628</v>
      </c>
      <c r="N36" s="17">
        <v>0.80340016193549169</v>
      </c>
      <c r="O36" s="14" t="s">
        <v>42</v>
      </c>
      <c r="P36" s="18">
        <v>1.0416570358946498E-2</v>
      </c>
      <c r="Q36" s="18">
        <v>1.9608065251683238E-2</v>
      </c>
      <c r="R36" s="18">
        <v>-1.0204351899304021E-2</v>
      </c>
      <c r="S36" s="19">
        <v>9.8044106900883055E-3</v>
      </c>
      <c r="T36" s="21" t="str">
        <f>IF(OR(Table4[day]="Sun", Table4[day]="Sat"), "Weekend", "Weekday")</f>
        <v>Weekend</v>
      </c>
      <c r="U36" s="29">
        <f>VLOOKUP(Table4[Date],'Channel wise traffic'!$B$2:$G$368,2,FALSE)</f>
        <v>15675500</v>
      </c>
      <c r="V36">
        <f>VLOOKUP(Table4[Date],'Channel wise traffic'!$B$2:$G$368,3,FALSE)</f>
        <v>11756625</v>
      </c>
      <c r="W36">
        <f>VLOOKUP(Table4[Date],'Channel wise traffic'!$B$2:$G$368,4,FALSE)</f>
        <v>4789736</v>
      </c>
      <c r="X36">
        <f>VLOOKUP(Table4[Date],'Channel wise traffic'!$B$2:$G$368,5,FALSE)</f>
        <v>11321195</v>
      </c>
      <c r="Y36" s="33">
        <f t="shared" ref="Y36:Y65" si="5">(U36 / SUM($U36:$X36)) * 100</f>
        <v>35.999999632547606</v>
      </c>
      <c r="Z36" s="33">
        <f t="shared" si="2"/>
        <v>26.999999724410706</v>
      </c>
      <c r="AA36" s="33">
        <f t="shared" si="3"/>
        <v>10.99999963254761</v>
      </c>
      <c r="AB36" s="33">
        <f t="shared" si="4"/>
        <v>26.000001010494074</v>
      </c>
    </row>
    <row r="37" spans="1:28" x14ac:dyDescent="0.3">
      <c r="A37" s="12">
        <v>43642</v>
      </c>
      <c r="B37" s="4">
        <v>22368860</v>
      </c>
      <c r="C37" s="4">
        <v>5759981</v>
      </c>
      <c r="D37" s="4">
        <v>2234872</v>
      </c>
      <c r="E37" s="4">
        <v>1615142</v>
      </c>
      <c r="F37" s="4">
        <v>1324416</v>
      </c>
      <c r="G37" s="20">
        <v>5.9208024011952333E-2</v>
      </c>
      <c r="H37" s="20">
        <v>1.1498235555743128</v>
      </c>
      <c r="I37" s="20">
        <v>9.80390342279569E-3</v>
      </c>
      <c r="J37" s="20">
        <v>1.1847403142917212E-2</v>
      </c>
      <c r="K37" s="20">
        <v>0.2574999798827477</v>
      </c>
      <c r="L37" s="20">
        <v>0.3879998909718626</v>
      </c>
      <c r="M37" s="20">
        <v>0.72270000250573629</v>
      </c>
      <c r="N37" s="20">
        <v>0.81999972757813244</v>
      </c>
      <c r="O37" s="13" t="s">
        <v>41</v>
      </c>
      <c r="P37" s="21">
        <v>8.4210578141887371E-2</v>
      </c>
      <c r="Q37" s="21">
        <v>-4.9019786461369397E-2</v>
      </c>
      <c r="R37" s="21">
        <v>2.0618717233669814E-2</v>
      </c>
      <c r="S37" s="22">
        <v>-3.846217836857968E-2</v>
      </c>
      <c r="T37" s="21" t="str">
        <f>IF(OR(Table4[day]="Sun", Table4[day]="Sat"), "Weekend", "Weekday")</f>
        <v>Weekday</v>
      </c>
      <c r="U37" s="29">
        <f>VLOOKUP(Table4[Date],'Channel wise traffic'!$B$2:$G$368,2,FALSE)</f>
        <v>8052789</v>
      </c>
      <c r="V37">
        <f>VLOOKUP(Table4[Date],'Channel wise traffic'!$B$2:$G$368,3,FALSE)</f>
        <v>6039592</v>
      </c>
      <c r="W37">
        <f>VLOOKUP(Table4[Date],'Channel wise traffic'!$B$2:$G$368,4,FALSE)</f>
        <v>2460574</v>
      </c>
      <c r="X37">
        <f>VLOOKUP(Table4[Date],'Channel wise traffic'!$B$2:$G$368,5,FALSE)</f>
        <v>5815903</v>
      </c>
      <c r="Y37" s="33">
        <f t="shared" si="5"/>
        <v>36.000000536460107</v>
      </c>
      <c r="Z37" s="33">
        <f t="shared" si="2"/>
        <v>27.000001519970308</v>
      </c>
      <c r="AA37" s="33">
        <f t="shared" si="3"/>
        <v>10.999998301209656</v>
      </c>
      <c r="AB37" s="33">
        <f t="shared" si="4"/>
        <v>25.999999642359928</v>
      </c>
    </row>
    <row r="38" spans="1:28" x14ac:dyDescent="0.3">
      <c r="A38" s="24">
        <v>43646</v>
      </c>
      <c r="B38" s="16">
        <v>43991955</v>
      </c>
      <c r="C38" s="16">
        <v>8776395</v>
      </c>
      <c r="D38" s="16">
        <v>3133173</v>
      </c>
      <c r="E38" s="16">
        <v>2066640</v>
      </c>
      <c r="F38" s="16">
        <v>1692578</v>
      </c>
      <c r="G38" s="17">
        <v>3.8474716570336555E-2</v>
      </c>
      <c r="H38" s="17">
        <v>0.3717380680496607</v>
      </c>
      <c r="I38" s="17">
        <v>1.0309266749248591E-2</v>
      </c>
      <c r="J38" s="17">
        <v>7.9980163558943662E-3</v>
      </c>
      <c r="K38" s="17">
        <v>0.19949999948854286</v>
      </c>
      <c r="L38" s="17">
        <v>0.35699999829086998</v>
      </c>
      <c r="M38" s="17">
        <v>0.65959970930427403</v>
      </c>
      <c r="N38" s="17">
        <v>0.81899992257964616</v>
      </c>
      <c r="O38" s="14" t="s">
        <v>42</v>
      </c>
      <c r="P38" s="18">
        <v>-2.061845822307895E-2</v>
      </c>
      <c r="Q38" s="18">
        <v>9.6153772065961096E-3</v>
      </c>
      <c r="R38" s="18">
        <v>-3.2141468697677311E-7</v>
      </c>
      <c r="S38" s="19">
        <v>1.941717388576647E-2</v>
      </c>
      <c r="T38" s="21" t="str">
        <f>IF(OR(Table4[day]="Sun", Table4[day]="Sat"), "Weekend", "Weekday")</f>
        <v>Weekend</v>
      </c>
      <c r="U38" s="29">
        <f>VLOOKUP(Table4[Date],'Channel wise traffic'!$B$2:$G$368,2,FALSE)</f>
        <v>15837104</v>
      </c>
      <c r="V38">
        <f>VLOOKUP(Table4[Date],'Channel wise traffic'!$B$2:$G$368,3,FALSE)</f>
        <v>11877828</v>
      </c>
      <c r="W38">
        <f>VLOOKUP(Table4[Date],'Channel wise traffic'!$B$2:$G$368,4,FALSE)</f>
        <v>4839115</v>
      </c>
      <c r="X38">
        <f>VLOOKUP(Table4[Date],'Channel wise traffic'!$B$2:$G$368,5,FALSE)</f>
        <v>11437908</v>
      </c>
      <c r="Y38" s="33">
        <f t="shared" si="5"/>
        <v>36.000000454628577</v>
      </c>
      <c r="Z38" s="33">
        <f t="shared" si="2"/>
        <v>27.000000340971436</v>
      </c>
      <c r="AA38" s="33">
        <f t="shared" si="3"/>
        <v>10.999999886342856</v>
      </c>
      <c r="AB38" s="33">
        <f t="shared" si="4"/>
        <v>25.999999318057132</v>
      </c>
    </row>
    <row r="39" spans="1:28" x14ac:dyDescent="0.3">
      <c r="A39" s="12">
        <v>43653</v>
      </c>
      <c r="B39" s="4">
        <v>43543058</v>
      </c>
      <c r="C39" s="4">
        <v>9144042</v>
      </c>
      <c r="D39" s="4">
        <v>3140064</v>
      </c>
      <c r="E39" s="4">
        <v>2135243</v>
      </c>
      <c r="F39" s="4">
        <v>1632180</v>
      </c>
      <c r="G39" s="20">
        <v>3.748427590914722E-2</v>
      </c>
      <c r="H39" s="20">
        <v>0.25774735474504529</v>
      </c>
      <c r="I39" s="20">
        <v>-1.0204070266938592E-2</v>
      </c>
      <c r="J39" s="20">
        <v>-2.5742636969883437E-2</v>
      </c>
      <c r="K39" s="20">
        <v>0.2099999958661608</v>
      </c>
      <c r="L39" s="20">
        <v>0.34339999750657313</v>
      </c>
      <c r="M39" s="20">
        <v>0.67999983439827982</v>
      </c>
      <c r="N39" s="20">
        <v>0.76440011745735736</v>
      </c>
      <c r="O39" s="13" t="s">
        <v>42</v>
      </c>
      <c r="P39" s="21">
        <v>5.2631560924996101E-2</v>
      </c>
      <c r="Q39" s="21">
        <v>-3.8095240474528169E-2</v>
      </c>
      <c r="R39" s="21">
        <v>3.0928038333314589E-2</v>
      </c>
      <c r="S39" s="22">
        <v>-6.6666435022744497E-2</v>
      </c>
      <c r="T39" s="21" t="str">
        <f>IF(OR(Table4[day]="Sun", Table4[day]="Sat"), "Weekend", "Weekday")</f>
        <v>Weekend</v>
      </c>
      <c r="U39" s="29">
        <f>VLOOKUP(Table4[Date],'Channel wise traffic'!$B$2:$G$368,2,FALSE)</f>
        <v>15675500</v>
      </c>
      <c r="V39">
        <f>VLOOKUP(Table4[Date],'Channel wise traffic'!$B$2:$G$368,3,FALSE)</f>
        <v>11756625</v>
      </c>
      <c r="W39">
        <f>VLOOKUP(Table4[Date],'Channel wise traffic'!$B$2:$G$368,4,FALSE)</f>
        <v>4789736</v>
      </c>
      <c r="X39">
        <f>VLOOKUP(Table4[Date],'Channel wise traffic'!$B$2:$G$368,5,FALSE)</f>
        <v>11321195</v>
      </c>
      <c r="Y39" s="33">
        <f t="shared" si="5"/>
        <v>35.999999632547606</v>
      </c>
      <c r="Z39" s="33">
        <f t="shared" si="2"/>
        <v>26.999999724410706</v>
      </c>
      <c r="AA39" s="33">
        <f t="shared" si="3"/>
        <v>10.99999963254761</v>
      </c>
      <c r="AB39" s="33">
        <f t="shared" si="4"/>
        <v>26.000001010494074</v>
      </c>
    </row>
    <row r="40" spans="1:28" x14ac:dyDescent="0.3">
      <c r="A40" s="24">
        <v>43660</v>
      </c>
      <c r="B40" s="16">
        <v>43094160</v>
      </c>
      <c r="C40" s="16">
        <v>9230769</v>
      </c>
      <c r="D40" s="16">
        <v>3232615</v>
      </c>
      <c r="E40" s="16">
        <v>2264123</v>
      </c>
      <c r="F40" s="16">
        <v>1801336</v>
      </c>
      <c r="G40" s="17">
        <v>4.1800002598960044E-2</v>
      </c>
      <c r="H40" s="17">
        <v>0.40244436036019193</v>
      </c>
      <c r="I40" s="17">
        <v>-1.0309289715021874E-2</v>
      </c>
      <c r="J40" s="17">
        <v>0.11513432192936301</v>
      </c>
      <c r="K40" s="17">
        <v>0.21419999832923997</v>
      </c>
      <c r="L40" s="17">
        <v>0.35019996708833251</v>
      </c>
      <c r="M40" s="17">
        <v>0.70039983109649617</v>
      </c>
      <c r="N40" s="17">
        <v>0.79559988569525597</v>
      </c>
      <c r="O40" s="14" t="s">
        <v>42</v>
      </c>
      <c r="P40" s="18">
        <v>2.000001212264757E-2</v>
      </c>
      <c r="Q40" s="18">
        <v>1.9801891762183832E-2</v>
      </c>
      <c r="R40" s="18">
        <v>3.0000002450394581E-2</v>
      </c>
      <c r="S40" s="19">
        <v>4.0816017064046362E-2</v>
      </c>
      <c r="T40" s="21" t="str">
        <f>IF(OR(Table4[day]="Sun", Table4[day]="Sat"), "Weekend", "Weekday")</f>
        <v>Weekend</v>
      </c>
      <c r="U40" s="29">
        <f>VLOOKUP(Table4[Date],'Channel wise traffic'!$B$2:$G$368,2,FALSE)</f>
        <v>15513897</v>
      </c>
      <c r="V40">
        <f>VLOOKUP(Table4[Date],'Channel wise traffic'!$B$2:$G$368,3,FALSE)</f>
        <v>11635423</v>
      </c>
      <c r="W40">
        <f>VLOOKUP(Table4[Date],'Channel wise traffic'!$B$2:$G$368,4,FALSE)</f>
        <v>4740357</v>
      </c>
      <c r="X40">
        <f>VLOOKUP(Table4[Date],'Channel wise traffic'!$B$2:$G$368,5,FALSE)</f>
        <v>11204481</v>
      </c>
      <c r="Y40" s="33">
        <f t="shared" si="5"/>
        <v>36.000000278460021</v>
      </c>
      <c r="Z40" s="33">
        <f t="shared" si="2"/>
        <v>27.000000788970052</v>
      </c>
      <c r="AA40" s="33">
        <f t="shared" si="3"/>
        <v>10.999999118209944</v>
      </c>
      <c r="AB40" s="33">
        <f t="shared" si="4"/>
        <v>25.999999814359988</v>
      </c>
    </row>
    <row r="41" spans="1:28" x14ac:dyDescent="0.3">
      <c r="A41" s="12">
        <v>43668</v>
      </c>
      <c r="B41" s="4">
        <v>21500167</v>
      </c>
      <c r="C41" s="4">
        <v>5321291</v>
      </c>
      <c r="D41" s="4">
        <v>2128516</v>
      </c>
      <c r="E41" s="4">
        <v>1553817</v>
      </c>
      <c r="F41" s="4">
        <v>1286871</v>
      </c>
      <c r="G41" s="20">
        <v>5.9854000203812367E-2</v>
      </c>
      <c r="H41" s="20">
        <v>1.5797217951210909</v>
      </c>
      <c r="I41" s="20">
        <v>0</v>
      </c>
      <c r="J41" s="20">
        <v>-9.0266927359072824E-3</v>
      </c>
      <c r="K41" s="20">
        <v>0.24749998453500385</v>
      </c>
      <c r="L41" s="20">
        <v>0.39999992483027147</v>
      </c>
      <c r="M41" s="20">
        <v>0.7300001503394854</v>
      </c>
      <c r="N41" s="20">
        <v>0.82819984592780227</v>
      </c>
      <c r="O41" s="13" t="s">
        <v>43</v>
      </c>
      <c r="P41" s="21">
        <v>-4.8076911036283532E-2</v>
      </c>
      <c r="Q41" s="21">
        <v>-9.8479579824228836E-8</v>
      </c>
      <c r="R41" s="21">
        <v>2.0408731782935341E-2</v>
      </c>
      <c r="S41" s="22">
        <v>2.0201534074975935E-2</v>
      </c>
      <c r="T41" s="21" t="str">
        <f>IF(OR(Table4[day]="Sun", Table4[day]="Sat"), "Weekend", "Weekday")</f>
        <v>Weekday</v>
      </c>
      <c r="U41" s="29">
        <f>VLOOKUP(Table4[Date],'Channel wise traffic'!$B$2:$G$368,2,FALSE)</f>
        <v>7740060</v>
      </c>
      <c r="V41">
        <f>VLOOKUP(Table4[Date],'Channel wise traffic'!$B$2:$G$368,3,FALSE)</f>
        <v>5805045</v>
      </c>
      <c r="W41">
        <f>VLOOKUP(Table4[Date],'Channel wise traffic'!$B$2:$G$368,4,FALSE)</f>
        <v>2365018</v>
      </c>
      <c r="X41">
        <f>VLOOKUP(Table4[Date],'Channel wise traffic'!$B$2:$G$368,5,FALSE)</f>
        <v>5590043</v>
      </c>
      <c r="Y41" s="33">
        <f t="shared" si="5"/>
        <v>36.000001116270454</v>
      </c>
      <c r="Z41" s="33">
        <f t="shared" si="2"/>
        <v>27.000000837202837</v>
      </c>
      <c r="AA41" s="33">
        <f t="shared" si="3"/>
        <v>10.999998790707011</v>
      </c>
      <c r="AB41" s="33">
        <f t="shared" si="4"/>
        <v>25.999999255819699</v>
      </c>
    </row>
    <row r="42" spans="1:28" x14ac:dyDescent="0.3">
      <c r="A42" s="24">
        <v>43674</v>
      </c>
      <c r="B42" s="16">
        <v>43543058</v>
      </c>
      <c r="C42" s="16">
        <v>8778280</v>
      </c>
      <c r="D42" s="16">
        <v>3074153</v>
      </c>
      <c r="E42" s="16">
        <v>2027711</v>
      </c>
      <c r="F42" s="16">
        <v>1660696</v>
      </c>
      <c r="G42" s="17">
        <v>3.8139167901344917E-2</v>
      </c>
      <c r="H42" s="17">
        <v>0.29049143231916807</v>
      </c>
      <c r="I42" s="17">
        <v>2.1052631332113103E-2</v>
      </c>
      <c r="J42" s="17">
        <v>5.1084068867474519E-2</v>
      </c>
      <c r="K42" s="17">
        <v>0.2015999886824669</v>
      </c>
      <c r="L42" s="17">
        <v>0.35019992527009847</v>
      </c>
      <c r="M42" s="17">
        <v>0.65959989629663851</v>
      </c>
      <c r="N42" s="17">
        <v>0.8190003407783456</v>
      </c>
      <c r="O42" s="14" t="s">
        <v>42</v>
      </c>
      <c r="P42" s="18">
        <v>-5.8823547772859142E-2</v>
      </c>
      <c r="Q42" s="18">
        <v>8.421053197144901E-2</v>
      </c>
      <c r="R42" s="18">
        <v>1.0416688269502927E-2</v>
      </c>
      <c r="S42" s="19">
        <v>1.9417931652093046E-2</v>
      </c>
      <c r="T42" s="21" t="str">
        <f>IF(OR(Table4[day]="Sun", Table4[day]="Sat"), "Weekend", "Weekday")</f>
        <v>Weekend</v>
      </c>
      <c r="U42" s="29">
        <f>VLOOKUP(Table4[Date],'Channel wise traffic'!$B$2:$G$368,2,FALSE)</f>
        <v>15675500</v>
      </c>
      <c r="V42">
        <f>VLOOKUP(Table4[Date],'Channel wise traffic'!$B$2:$G$368,3,FALSE)</f>
        <v>11756625</v>
      </c>
      <c r="W42">
        <f>VLOOKUP(Table4[Date],'Channel wise traffic'!$B$2:$G$368,4,FALSE)</f>
        <v>4789736</v>
      </c>
      <c r="X42">
        <f>VLOOKUP(Table4[Date],'Channel wise traffic'!$B$2:$G$368,5,FALSE)</f>
        <v>11321195</v>
      </c>
      <c r="Y42" s="33">
        <f t="shared" si="5"/>
        <v>35.999999632547606</v>
      </c>
      <c r="Z42" s="33">
        <f t="shared" si="2"/>
        <v>26.999999724410706</v>
      </c>
      <c r="AA42" s="33">
        <f t="shared" si="3"/>
        <v>10.99999963254761</v>
      </c>
      <c r="AB42" s="33">
        <f t="shared" si="4"/>
        <v>26.000001010494074</v>
      </c>
    </row>
    <row r="43" spans="1:28" x14ac:dyDescent="0.3">
      <c r="A43" s="12">
        <v>43678</v>
      </c>
      <c r="B43" s="4">
        <v>22151687</v>
      </c>
      <c r="C43" s="4">
        <v>5704059</v>
      </c>
      <c r="D43" s="4">
        <v>2327256</v>
      </c>
      <c r="E43" s="4">
        <v>1749863</v>
      </c>
      <c r="F43" s="4">
        <v>1506632</v>
      </c>
      <c r="G43" s="20">
        <v>6.8014323243191371E-2</v>
      </c>
      <c r="H43" s="20">
        <v>0.20891008631335195</v>
      </c>
      <c r="I43" s="20">
        <v>7.3684220220243013E-2</v>
      </c>
      <c r="J43" s="20">
        <v>8.2550620688114362E-2</v>
      </c>
      <c r="K43" s="20">
        <v>0.25749998182982631</v>
      </c>
      <c r="L43" s="20">
        <v>0.40799998737740967</v>
      </c>
      <c r="M43" s="20">
        <v>0.75189966209132131</v>
      </c>
      <c r="N43" s="20">
        <v>0.86099997542664763</v>
      </c>
      <c r="O43" s="13" t="s">
        <v>47</v>
      </c>
      <c r="P43" s="21">
        <v>-1.9047568269251136E-2</v>
      </c>
      <c r="Q43" s="21">
        <v>4.0816447291996294E-2</v>
      </c>
      <c r="R43" s="21">
        <v>9.8037352878941331E-3</v>
      </c>
      <c r="S43" s="22">
        <v>4.9999629815369762E-2</v>
      </c>
      <c r="T43" s="21" t="str">
        <f>IF(OR(Table4[day]="Sun", Table4[day]="Sat"), "Weekend", "Weekday")</f>
        <v>Weekday</v>
      </c>
      <c r="U43" s="29">
        <f>VLOOKUP(Table4[Date],'Channel wise traffic'!$B$2:$G$368,2,FALSE)</f>
        <v>7974607</v>
      </c>
      <c r="V43">
        <f>VLOOKUP(Table4[Date],'Channel wise traffic'!$B$2:$G$368,3,FALSE)</f>
        <v>5980955</v>
      </c>
      <c r="W43">
        <f>VLOOKUP(Table4[Date],'Channel wise traffic'!$B$2:$G$368,4,FALSE)</f>
        <v>2436685</v>
      </c>
      <c r="X43">
        <f>VLOOKUP(Table4[Date],'Channel wise traffic'!$B$2:$G$368,5,FALSE)</f>
        <v>5759438</v>
      </c>
      <c r="Y43" s="33">
        <f t="shared" si="5"/>
        <v>36.000001805731706</v>
      </c>
      <c r="Z43" s="33">
        <f t="shared" si="2"/>
        <v>27.000000225716462</v>
      </c>
      <c r="AA43" s="33">
        <f t="shared" si="3"/>
        <v>10.999998419984754</v>
      </c>
      <c r="AB43" s="33">
        <f t="shared" si="4"/>
        <v>25.999999548567072</v>
      </c>
    </row>
    <row r="44" spans="1:28" x14ac:dyDescent="0.3">
      <c r="A44" s="24">
        <v>43681</v>
      </c>
      <c r="B44" s="16">
        <v>43991955</v>
      </c>
      <c r="C44" s="16">
        <v>9053544</v>
      </c>
      <c r="D44" s="16">
        <v>2924294</v>
      </c>
      <c r="E44" s="16">
        <v>2068061</v>
      </c>
      <c r="F44" s="16">
        <v>1677611</v>
      </c>
      <c r="G44" s="17">
        <v>3.8134495273056179E-2</v>
      </c>
      <c r="H44" s="17">
        <v>0.29242155655039115</v>
      </c>
      <c r="I44" s="17">
        <v>1.0309266749248591E-2</v>
      </c>
      <c r="J44" s="17">
        <v>-1.2251521325334913E-4</v>
      </c>
      <c r="K44" s="17">
        <v>0.20579999229404558</v>
      </c>
      <c r="L44" s="17">
        <v>0.3229999213567637</v>
      </c>
      <c r="M44" s="17">
        <v>0.70720009684388774</v>
      </c>
      <c r="N44" s="17">
        <v>0.81119995976907833</v>
      </c>
      <c r="O44" s="14" t="s">
        <v>42</v>
      </c>
      <c r="P44" s="18">
        <v>2.0833352417464424E-2</v>
      </c>
      <c r="Q44" s="18">
        <v>-7.7669930661339315E-2</v>
      </c>
      <c r="R44" s="18">
        <v>7.2165263843283256E-2</v>
      </c>
      <c r="S44" s="19">
        <v>-9.524270773628829E-3</v>
      </c>
      <c r="T44" s="21" t="str">
        <f>IF(OR(Table4[day]="Sun", Table4[day]="Sat"), "Weekend", "Weekday")</f>
        <v>Weekend</v>
      </c>
      <c r="U44" s="29">
        <f>VLOOKUP(Table4[Date],'Channel wise traffic'!$B$2:$G$368,2,FALSE)</f>
        <v>15837104</v>
      </c>
      <c r="V44">
        <f>VLOOKUP(Table4[Date],'Channel wise traffic'!$B$2:$G$368,3,FALSE)</f>
        <v>11877828</v>
      </c>
      <c r="W44">
        <f>VLOOKUP(Table4[Date],'Channel wise traffic'!$B$2:$G$368,4,FALSE)</f>
        <v>4839115</v>
      </c>
      <c r="X44">
        <f>VLOOKUP(Table4[Date],'Channel wise traffic'!$B$2:$G$368,5,FALSE)</f>
        <v>11437908</v>
      </c>
      <c r="Y44" s="33">
        <f t="shared" si="5"/>
        <v>36.000000454628577</v>
      </c>
      <c r="Z44" s="33">
        <f t="shared" si="2"/>
        <v>27.000000340971436</v>
      </c>
      <c r="AA44" s="33">
        <f t="shared" si="3"/>
        <v>10.999999886342856</v>
      </c>
      <c r="AB44" s="33">
        <f t="shared" si="4"/>
        <v>25.999999318057132</v>
      </c>
    </row>
    <row r="45" spans="1:28" x14ac:dyDescent="0.3">
      <c r="A45" s="12">
        <v>43694</v>
      </c>
      <c r="B45" s="4">
        <v>46685340</v>
      </c>
      <c r="C45" s="4">
        <v>10098039</v>
      </c>
      <c r="D45" s="4">
        <v>3399000</v>
      </c>
      <c r="E45" s="4">
        <v>2357546</v>
      </c>
      <c r="F45" s="4">
        <v>1857275</v>
      </c>
      <c r="G45" s="20">
        <v>3.9782831184264698E-2</v>
      </c>
      <c r="H45" s="20">
        <v>1.4253597345427429</v>
      </c>
      <c r="I45" s="20">
        <v>0</v>
      </c>
      <c r="J45" s="20">
        <v>-1.7757083979647148E-2</v>
      </c>
      <c r="K45" s="20">
        <v>0.21629999910035999</v>
      </c>
      <c r="L45" s="20">
        <v>0.33660000718951472</v>
      </c>
      <c r="M45" s="20">
        <v>0.69359988231832892</v>
      </c>
      <c r="N45" s="20">
        <v>0.78780011079317225</v>
      </c>
      <c r="O45" s="13" t="s">
        <v>46</v>
      </c>
      <c r="P45" s="21">
        <v>7.2916724218754281E-2</v>
      </c>
      <c r="Q45" s="21">
        <v>-4.8076974138817397E-2</v>
      </c>
      <c r="R45" s="21">
        <v>-9.7088209151628968E-3</v>
      </c>
      <c r="S45" s="22">
        <v>-2.8845900575328431E-2</v>
      </c>
      <c r="T45" s="21" t="str">
        <f>IF(OR(Table4[day]="Sun", Table4[day]="Sat"), "Weekend", "Weekday")</f>
        <v>Weekend</v>
      </c>
      <c r="U45" s="29">
        <f>VLOOKUP(Table4[Date],'Channel wise traffic'!$B$2:$G$368,2,FALSE)</f>
        <v>16806722</v>
      </c>
      <c r="V45">
        <f>VLOOKUP(Table4[Date],'Channel wise traffic'!$B$2:$G$368,3,FALSE)</f>
        <v>12605042</v>
      </c>
      <c r="W45">
        <f>VLOOKUP(Table4[Date],'Channel wise traffic'!$B$2:$G$368,4,FALSE)</f>
        <v>5135387</v>
      </c>
      <c r="X45">
        <f>VLOOKUP(Table4[Date],'Channel wise traffic'!$B$2:$G$368,5,FALSE)</f>
        <v>12138188</v>
      </c>
      <c r="Y45" s="33">
        <f t="shared" si="5"/>
        <v>35.99999991432</v>
      </c>
      <c r="Z45" s="33">
        <f t="shared" si="2"/>
        <v>27.000001006740039</v>
      </c>
      <c r="AA45" s="33">
        <f t="shared" si="3"/>
        <v>10.999999378819975</v>
      </c>
      <c r="AB45" s="33">
        <f t="shared" si="4"/>
        <v>25.999999700119993</v>
      </c>
    </row>
    <row r="46" spans="1:28" x14ac:dyDescent="0.3">
      <c r="A46" s="24">
        <v>43695</v>
      </c>
      <c r="B46" s="16">
        <v>45338648</v>
      </c>
      <c r="C46" s="16">
        <v>9521116</v>
      </c>
      <c r="D46" s="16">
        <v>3140064</v>
      </c>
      <c r="E46" s="16">
        <v>2028481</v>
      </c>
      <c r="F46" s="16">
        <v>1582215</v>
      </c>
      <c r="G46" s="17">
        <v>3.4897710227265712E-2</v>
      </c>
      <c r="H46" s="17">
        <v>0.27097792558318878</v>
      </c>
      <c r="I46" s="17">
        <v>3.0612256263673698E-2</v>
      </c>
      <c r="J46" s="17">
        <v>1.0047958049198824</v>
      </c>
      <c r="K46" s="17">
        <v>0.20999999823550097</v>
      </c>
      <c r="L46" s="17">
        <v>0.32979999403431276</v>
      </c>
      <c r="M46" s="17">
        <v>0.64599989044809281</v>
      </c>
      <c r="N46" s="17">
        <v>0.77999991126364998</v>
      </c>
      <c r="O46" s="14" t="s">
        <v>42</v>
      </c>
      <c r="P46" s="18">
        <v>-4.7619048012258913E-2</v>
      </c>
      <c r="Q46" s="18">
        <v>1.0416892971213176E-2</v>
      </c>
      <c r="R46" s="18">
        <v>0.97916698064497742</v>
      </c>
      <c r="S46" s="19">
        <v>5.2631613150393664E-2</v>
      </c>
      <c r="T46" s="21" t="str">
        <f>IF(OR(Table4[day]="Sun", Table4[day]="Sat"), "Weekend", "Weekday")</f>
        <v>Weekend</v>
      </c>
      <c r="U46" s="29">
        <f>VLOOKUP(Table4[Date],'Channel wise traffic'!$B$2:$G$368,2,FALSE)</f>
        <v>16321913</v>
      </c>
      <c r="V46">
        <f>VLOOKUP(Table4[Date],'Channel wise traffic'!$B$2:$G$368,3,FALSE)</f>
        <v>12241435</v>
      </c>
      <c r="W46">
        <f>VLOOKUP(Table4[Date],'Channel wise traffic'!$B$2:$G$368,4,FALSE)</f>
        <v>4987251</v>
      </c>
      <c r="X46">
        <f>VLOOKUP(Table4[Date],'Channel wise traffic'!$B$2:$G$368,5,FALSE)</f>
        <v>11788048</v>
      </c>
      <c r="Y46" s="33">
        <f t="shared" si="5"/>
        <v>36.000000176449902</v>
      </c>
      <c r="Z46" s="33">
        <f t="shared" si="2"/>
        <v>27.000000683743387</v>
      </c>
      <c r="AA46" s="33">
        <f t="shared" si="3"/>
        <v>10.99999962504395</v>
      </c>
      <c r="AB46" s="33">
        <f t="shared" si="4"/>
        <v>25.999999514762756</v>
      </c>
    </row>
    <row r="47" spans="1:28" x14ac:dyDescent="0.3">
      <c r="A47" s="12">
        <v>43702</v>
      </c>
      <c r="B47" s="4">
        <v>44440853</v>
      </c>
      <c r="C47" s="4">
        <v>9332579</v>
      </c>
      <c r="D47" s="4">
        <v>3331730</v>
      </c>
      <c r="E47" s="4">
        <v>2288232</v>
      </c>
      <c r="F47" s="4">
        <v>1784821</v>
      </c>
      <c r="G47" s="20">
        <v>4.0161717868016616E-2</v>
      </c>
      <c r="H47" s="20">
        <v>0.44708098142199493</v>
      </c>
      <c r="I47" s="20">
        <v>-1.9801979979641171E-2</v>
      </c>
      <c r="J47" s="20">
        <v>0.15084106110314699</v>
      </c>
      <c r="K47" s="20">
        <v>0.20999999707476361</v>
      </c>
      <c r="L47" s="20">
        <v>0.35699992467248337</v>
      </c>
      <c r="M47" s="20">
        <v>0.68679995077632339</v>
      </c>
      <c r="N47" s="20">
        <v>0.78000001748074499</v>
      </c>
      <c r="O47" s="13" t="s">
        <v>42</v>
      </c>
      <c r="P47" s="21">
        <v>-5.5273208232620163E-9</v>
      </c>
      <c r="Q47" s="21">
        <v>8.2474017981154724E-2</v>
      </c>
      <c r="R47" s="21">
        <v>6.3157998834844964E-2</v>
      </c>
      <c r="S47" s="22">
        <v>1.3617577843128004E-7</v>
      </c>
      <c r="T47" s="21" t="str">
        <f>IF(OR(Table4[day]="Sun", Table4[day]="Sat"), "Weekend", "Weekday")</f>
        <v>Weekend</v>
      </c>
      <c r="U47" s="29">
        <f>VLOOKUP(Table4[Date],'Channel wise traffic'!$B$2:$G$368,2,FALSE)</f>
        <v>15998707</v>
      </c>
      <c r="V47">
        <f>VLOOKUP(Table4[Date],'Channel wise traffic'!$B$2:$G$368,3,FALSE)</f>
        <v>11999030</v>
      </c>
      <c r="W47">
        <f>VLOOKUP(Table4[Date],'Channel wise traffic'!$B$2:$G$368,4,FALSE)</f>
        <v>4888493</v>
      </c>
      <c r="X47">
        <f>VLOOKUP(Table4[Date],'Channel wise traffic'!$B$2:$G$368,5,FALSE)</f>
        <v>11554621</v>
      </c>
      <c r="Y47" s="33">
        <f t="shared" si="5"/>
        <v>36.000001440116435</v>
      </c>
      <c r="Z47" s="33">
        <f t="shared" si="2"/>
        <v>27.000000517541846</v>
      </c>
      <c r="AA47" s="33">
        <f t="shared" si="3"/>
        <v>10.99999862738902</v>
      </c>
      <c r="AB47" s="33">
        <f t="shared" si="4"/>
        <v>25.999999414952697</v>
      </c>
    </row>
    <row r="48" spans="1:28" x14ac:dyDescent="0.3">
      <c r="A48" s="24">
        <v>43709</v>
      </c>
      <c r="B48" s="16">
        <v>42645263</v>
      </c>
      <c r="C48" s="16">
        <v>9224170</v>
      </c>
      <c r="D48" s="16">
        <v>3261666</v>
      </c>
      <c r="E48" s="16">
        <v>2217933</v>
      </c>
      <c r="F48" s="16">
        <v>1660788</v>
      </c>
      <c r="G48" s="17">
        <v>3.8944255074707827E-2</v>
      </c>
      <c r="H48" s="17">
        <v>0.31795601067831414</v>
      </c>
      <c r="I48" s="17">
        <v>-4.0404039949458181E-2</v>
      </c>
      <c r="J48" s="17">
        <v>-3.0314011898338933E-2</v>
      </c>
      <c r="K48" s="17">
        <v>0.21629999092748003</v>
      </c>
      <c r="L48" s="17">
        <v>0.3535999444936509</v>
      </c>
      <c r="M48" s="17">
        <v>0.68000003679101417</v>
      </c>
      <c r="N48" s="17">
        <v>0.74879989611949505</v>
      </c>
      <c r="O48" s="14" t="s">
        <v>42</v>
      </c>
      <c r="P48" s="18">
        <v>2.9999971145111548E-2</v>
      </c>
      <c r="Q48" s="18">
        <v>-9.5237560118581754E-3</v>
      </c>
      <c r="R48" s="18">
        <v>-9.9008655688209712E-3</v>
      </c>
      <c r="S48" s="19">
        <v>-4.0000154694894152E-2</v>
      </c>
      <c r="T48" s="21" t="str">
        <f>IF(OR(Table4[day]="Sun", Table4[day]="Sat"), "Weekend", "Weekday")</f>
        <v>Weekend</v>
      </c>
      <c r="U48" s="29">
        <f>VLOOKUP(Table4[Date],'Channel wise traffic'!$B$2:$G$368,2,FALSE)</f>
        <v>15352294</v>
      </c>
      <c r="V48">
        <f>VLOOKUP(Table4[Date],'Channel wise traffic'!$B$2:$G$368,3,FALSE)</f>
        <v>11514221</v>
      </c>
      <c r="W48">
        <f>VLOOKUP(Table4[Date],'Channel wise traffic'!$B$2:$G$368,4,FALSE)</f>
        <v>4690978</v>
      </c>
      <c r="X48">
        <f>VLOOKUP(Table4[Date],'Channel wise traffic'!$B$2:$G$368,5,FALSE)</f>
        <v>11087768</v>
      </c>
      <c r="Y48" s="33">
        <f t="shared" si="5"/>
        <v>36.000000093797055</v>
      </c>
      <c r="Z48" s="33">
        <f t="shared" si="2"/>
        <v>27.00000124281101</v>
      </c>
      <c r="AA48" s="33">
        <f t="shared" si="3"/>
        <v>10.999998335102228</v>
      </c>
      <c r="AB48" s="33">
        <f t="shared" si="4"/>
        <v>26.000000328289701</v>
      </c>
    </row>
    <row r="49" spans="1:28" x14ac:dyDescent="0.3">
      <c r="A49" s="12">
        <v>43716</v>
      </c>
      <c r="B49" s="4">
        <v>43094160</v>
      </c>
      <c r="C49" s="4">
        <v>9230769</v>
      </c>
      <c r="D49" s="4">
        <v>3169846</v>
      </c>
      <c r="E49" s="4">
        <v>2133940</v>
      </c>
      <c r="F49" s="4">
        <v>1697763</v>
      </c>
      <c r="G49" s="20">
        <v>3.9396591092621364E-2</v>
      </c>
      <c r="H49" s="20">
        <v>0.27134689476226304</v>
      </c>
      <c r="I49" s="20">
        <v>1.0526303941424953E-2</v>
      </c>
      <c r="J49" s="20">
        <v>1.1614961360688625E-2</v>
      </c>
      <c r="K49" s="20">
        <v>0.21419999832923997</v>
      </c>
      <c r="L49" s="20">
        <v>0.34339999191833315</v>
      </c>
      <c r="M49" s="20">
        <v>0.67319989677731973</v>
      </c>
      <c r="N49" s="20">
        <v>0.79560015745522372</v>
      </c>
      <c r="O49" s="13" t="s">
        <v>42</v>
      </c>
      <c r="P49" s="21">
        <v>-9.7087040514215461E-3</v>
      </c>
      <c r="Q49" s="21">
        <v>-2.884602425468108E-2</v>
      </c>
      <c r="R49" s="21">
        <v>-1.0000205361436421E-2</v>
      </c>
      <c r="S49" s="22">
        <v>6.2500357676679164E-2</v>
      </c>
      <c r="T49" s="21" t="str">
        <f>IF(OR(Table4[day]="Sun", Table4[day]="Sat"), "Weekend", "Weekday")</f>
        <v>Weekend</v>
      </c>
      <c r="U49" s="29">
        <f>VLOOKUP(Table4[Date],'Channel wise traffic'!$B$2:$G$368,2,FALSE)</f>
        <v>15513897</v>
      </c>
      <c r="V49">
        <f>VLOOKUP(Table4[Date],'Channel wise traffic'!$B$2:$G$368,3,FALSE)</f>
        <v>11635423</v>
      </c>
      <c r="W49">
        <f>VLOOKUP(Table4[Date],'Channel wise traffic'!$B$2:$G$368,4,FALSE)</f>
        <v>4740357</v>
      </c>
      <c r="X49">
        <f>VLOOKUP(Table4[Date],'Channel wise traffic'!$B$2:$G$368,5,FALSE)</f>
        <v>11204481</v>
      </c>
      <c r="Y49" s="33">
        <f t="shared" si="5"/>
        <v>36.000000278460021</v>
      </c>
      <c r="Z49" s="33">
        <f t="shared" si="2"/>
        <v>27.000000788970052</v>
      </c>
      <c r="AA49" s="33">
        <f t="shared" si="3"/>
        <v>10.999999118209944</v>
      </c>
      <c r="AB49" s="33">
        <f t="shared" si="4"/>
        <v>25.999999814359988</v>
      </c>
    </row>
    <row r="50" spans="1:28" x14ac:dyDescent="0.3">
      <c r="A50" s="24">
        <v>43717</v>
      </c>
      <c r="B50" s="16">
        <v>21717340</v>
      </c>
      <c r="C50" s="16">
        <v>5375041</v>
      </c>
      <c r="D50" s="16">
        <v>2257517</v>
      </c>
      <c r="E50" s="16">
        <v>1697427</v>
      </c>
      <c r="F50" s="16">
        <v>1419728</v>
      </c>
      <c r="G50" s="17">
        <v>6.5373015295611708E-2</v>
      </c>
      <c r="H50" s="17">
        <v>0.21265295593809852</v>
      </c>
      <c r="I50" s="17">
        <v>-4.7619047619047672E-2</v>
      </c>
      <c r="J50" s="17">
        <v>0.11630134678243675</v>
      </c>
      <c r="K50" s="17">
        <v>0.24749997006999935</v>
      </c>
      <c r="L50" s="17">
        <v>0.41999995907007964</v>
      </c>
      <c r="M50" s="17">
        <v>0.75189998569224503</v>
      </c>
      <c r="N50" s="17">
        <v>0.83640003369806182</v>
      </c>
      <c r="O50" s="14" t="s">
        <v>43</v>
      </c>
      <c r="P50" s="18">
        <v>2.061856201434531E-2</v>
      </c>
      <c r="Q50" s="18">
        <v>1.9417431867834622E-2</v>
      </c>
      <c r="R50" s="18">
        <v>9.8041123622520931E-3</v>
      </c>
      <c r="S50" s="19">
        <v>6.249964944367048E-2</v>
      </c>
      <c r="T50" s="21" t="str">
        <f>IF(OR(Table4[day]="Sun", Table4[day]="Sat"), "Weekend", "Weekday")</f>
        <v>Weekday</v>
      </c>
      <c r="U50" s="29">
        <f>VLOOKUP(Table4[Date],'Channel wise traffic'!$B$2:$G$368,2,FALSE)</f>
        <v>7818242</v>
      </c>
      <c r="V50">
        <f>VLOOKUP(Table4[Date],'Channel wise traffic'!$B$2:$G$368,3,FALSE)</f>
        <v>5863681</v>
      </c>
      <c r="W50">
        <f>VLOOKUP(Table4[Date],'Channel wise traffic'!$B$2:$G$368,4,FALSE)</f>
        <v>2388907</v>
      </c>
      <c r="X50">
        <f>VLOOKUP(Table4[Date],'Channel wise traffic'!$B$2:$G$368,5,FALSE)</f>
        <v>5646508</v>
      </c>
      <c r="Y50" s="33">
        <f t="shared" si="5"/>
        <v>36.000001473477091</v>
      </c>
      <c r="Z50" s="33">
        <f t="shared" si="2"/>
        <v>26.999998802799862</v>
      </c>
      <c r="AA50" s="33">
        <f t="shared" si="3"/>
        <v>10.999999171169137</v>
      </c>
      <c r="AB50" s="33">
        <f t="shared" si="4"/>
        <v>26.00000055255391</v>
      </c>
    </row>
    <row r="51" spans="1:28" x14ac:dyDescent="0.3">
      <c r="A51" s="12">
        <v>43723</v>
      </c>
      <c r="B51" s="4">
        <v>46236443</v>
      </c>
      <c r="C51" s="4">
        <v>9515460</v>
      </c>
      <c r="D51" s="4">
        <v>3364666</v>
      </c>
      <c r="E51" s="4">
        <v>2333732</v>
      </c>
      <c r="F51" s="4">
        <v>1856717</v>
      </c>
      <c r="G51" s="20">
        <v>4.0157003426928843E-2</v>
      </c>
      <c r="H51" s="20">
        <v>0.30779769082528485</v>
      </c>
      <c r="I51" s="20">
        <v>7.2916678269166812E-2</v>
      </c>
      <c r="J51" s="20">
        <v>1.9301475412422109E-2</v>
      </c>
      <c r="K51" s="20">
        <v>0.20580000066181561</v>
      </c>
      <c r="L51" s="20">
        <v>0.35359993105955989</v>
      </c>
      <c r="M51" s="20">
        <v>0.69359989966314639</v>
      </c>
      <c r="N51" s="20">
        <v>0.79559992321311956</v>
      </c>
      <c r="O51" s="13" t="s">
        <v>42</v>
      </c>
      <c r="P51" s="21">
        <v>-3.9215675690683183E-2</v>
      </c>
      <c r="Q51" s="21">
        <v>2.9702793771912761E-2</v>
      </c>
      <c r="R51" s="21">
        <v>3.0303039236166951E-2</v>
      </c>
      <c r="S51" s="22">
        <v>-2.9442189264372587E-7</v>
      </c>
      <c r="T51" s="21" t="str">
        <f>IF(OR(Table4[day]="Sun", Table4[day]="Sat"), "Weekend", "Weekday")</f>
        <v>Weekend</v>
      </c>
      <c r="U51" s="29">
        <f>VLOOKUP(Table4[Date],'Channel wise traffic'!$B$2:$G$368,2,FALSE)</f>
        <v>16645119</v>
      </c>
      <c r="V51">
        <f>VLOOKUP(Table4[Date],'Channel wise traffic'!$B$2:$G$368,3,FALSE)</f>
        <v>12483839</v>
      </c>
      <c r="W51">
        <f>VLOOKUP(Table4[Date],'Channel wise traffic'!$B$2:$G$368,4,FALSE)</f>
        <v>5086008</v>
      </c>
      <c r="X51">
        <f>VLOOKUP(Table4[Date],'Channel wise traffic'!$B$2:$G$368,5,FALSE)</f>
        <v>12021475</v>
      </c>
      <c r="Y51" s="33">
        <f t="shared" si="5"/>
        <v>36.000000519071094</v>
      </c>
      <c r="Z51" s="33">
        <f t="shared" si="2"/>
        <v>26.999999848604268</v>
      </c>
      <c r="AA51" s="33">
        <f t="shared" si="3"/>
        <v>10.999998896973926</v>
      </c>
      <c r="AB51" s="33">
        <f t="shared" si="4"/>
        <v>26.000000735350714</v>
      </c>
    </row>
    <row r="52" spans="1:28" x14ac:dyDescent="0.3">
      <c r="A52" s="24">
        <v>43728</v>
      </c>
      <c r="B52" s="16">
        <v>21282993</v>
      </c>
      <c r="C52" s="16">
        <v>5107918</v>
      </c>
      <c r="D52" s="16">
        <v>2043167</v>
      </c>
      <c r="E52" s="16">
        <v>1506427</v>
      </c>
      <c r="F52" s="16">
        <v>1235270</v>
      </c>
      <c r="G52" s="17">
        <v>5.8040238983304654E-2</v>
      </c>
      <c r="H52" s="17">
        <v>0.77364353106212991</v>
      </c>
      <c r="I52" s="17">
        <v>-6.6666675437362821E-2</v>
      </c>
      <c r="J52" s="17">
        <v>-2.7094564633703744E-2</v>
      </c>
      <c r="K52" s="17">
        <v>0.23999998496452074</v>
      </c>
      <c r="L52" s="17">
        <v>0.39999996084510364</v>
      </c>
      <c r="M52" s="17">
        <v>0.73729998575740507</v>
      </c>
      <c r="N52" s="17">
        <v>0.8199999070648627</v>
      </c>
      <c r="O52" s="14" t="s">
        <v>45</v>
      </c>
      <c r="P52" s="18">
        <v>-8.5714215071390321E-2</v>
      </c>
      <c r="Q52" s="18">
        <v>3.0927870853731276E-2</v>
      </c>
      <c r="R52" s="18">
        <v>6.3157815452745236E-2</v>
      </c>
      <c r="S52" s="19">
        <v>-2.9126504332466219E-2</v>
      </c>
      <c r="T52" s="21" t="str">
        <f>IF(OR(Table4[day]="Sun", Table4[day]="Sat"), "Weekend", "Weekday")</f>
        <v>Weekday</v>
      </c>
      <c r="U52" s="29">
        <f>VLOOKUP(Table4[Date],'Channel wise traffic'!$B$2:$G$368,2,FALSE)</f>
        <v>7661877</v>
      </c>
      <c r="V52">
        <f>VLOOKUP(Table4[Date],'Channel wise traffic'!$B$2:$G$368,3,FALSE)</f>
        <v>5746408</v>
      </c>
      <c r="W52">
        <f>VLOOKUP(Table4[Date],'Channel wise traffic'!$B$2:$G$368,4,FALSE)</f>
        <v>2341129</v>
      </c>
      <c r="X52">
        <f>VLOOKUP(Table4[Date],'Channel wise traffic'!$B$2:$G$368,5,FALSE)</f>
        <v>5533578</v>
      </c>
      <c r="Y52" s="33">
        <f t="shared" si="5"/>
        <v>35.999999436169503</v>
      </c>
      <c r="Z52" s="33">
        <f t="shared" si="2"/>
        <v>27.000000751773999</v>
      </c>
      <c r="AA52" s="33">
        <f t="shared" si="3"/>
        <v>10.999999436169501</v>
      </c>
      <c r="AB52" s="33">
        <f t="shared" si="4"/>
        <v>26.000000375887002</v>
      </c>
    </row>
    <row r="53" spans="1:28" x14ac:dyDescent="0.3">
      <c r="A53" s="12">
        <v>43730</v>
      </c>
      <c r="B53" s="4">
        <v>45787545</v>
      </c>
      <c r="C53" s="4">
        <v>9423076</v>
      </c>
      <c r="D53" s="4">
        <v>3364038</v>
      </c>
      <c r="E53" s="4">
        <v>2401923</v>
      </c>
      <c r="F53" s="4">
        <v>1892235</v>
      </c>
      <c r="G53" s="20">
        <v>4.1326413110814308E-2</v>
      </c>
      <c r="H53" s="20">
        <v>0.62875041639014917</v>
      </c>
      <c r="I53" s="20">
        <v>-9.7087485730682488E-3</v>
      </c>
      <c r="J53" s="20">
        <v>2.9120939913092947E-2</v>
      </c>
      <c r="K53" s="20">
        <v>0.20579998337975972</v>
      </c>
      <c r="L53" s="20">
        <v>0.35699998599183536</v>
      </c>
      <c r="M53" s="20">
        <v>0.71399996076144201</v>
      </c>
      <c r="N53" s="20">
        <v>0.78780002522978465</v>
      </c>
      <c r="O53" s="13" t="s">
        <v>42</v>
      </c>
      <c r="P53" s="21">
        <v>-8.3975004061542791E-8</v>
      </c>
      <c r="Q53" s="21">
        <v>9.6155418415586613E-3</v>
      </c>
      <c r="R53" s="21">
        <v>2.9411857049291834E-2</v>
      </c>
      <c r="S53" s="22">
        <v>-9.8037942887603258E-3</v>
      </c>
      <c r="T53" s="21" t="str">
        <f>IF(OR(Table4[day]="Sun", Table4[day]="Sat"), "Weekend", "Weekday")</f>
        <v>Weekend</v>
      </c>
      <c r="U53" s="29">
        <f>VLOOKUP(Table4[Date],'Channel wise traffic'!$B$2:$G$368,2,FALSE)</f>
        <v>16483516</v>
      </c>
      <c r="V53">
        <f>VLOOKUP(Table4[Date],'Channel wise traffic'!$B$2:$G$368,3,FALSE)</f>
        <v>12362637</v>
      </c>
      <c r="W53">
        <f>VLOOKUP(Table4[Date],'Channel wise traffic'!$B$2:$G$368,4,FALSE)</f>
        <v>5036630</v>
      </c>
      <c r="X53">
        <f>VLOOKUP(Table4[Date],'Channel wise traffic'!$B$2:$G$368,5,FALSE)</f>
        <v>11904761</v>
      </c>
      <c r="Y53" s="33">
        <f t="shared" si="5"/>
        <v>36.000000349440015</v>
      </c>
      <c r="Z53" s="33">
        <f t="shared" si="2"/>
        <v>27.000000262080011</v>
      </c>
      <c r="AA53" s="33">
        <f t="shared" si="3"/>
        <v>11.000000349440013</v>
      </c>
      <c r="AB53" s="33">
        <f t="shared" si="4"/>
        <v>25.999999039039963</v>
      </c>
    </row>
    <row r="54" spans="1:28" x14ac:dyDescent="0.3">
      <c r="A54" s="24">
        <v>43737</v>
      </c>
      <c r="B54" s="16">
        <v>42645263</v>
      </c>
      <c r="C54" s="16">
        <v>8865950</v>
      </c>
      <c r="D54" s="16">
        <v>2984278</v>
      </c>
      <c r="E54" s="16">
        <v>1948137</v>
      </c>
      <c r="F54" s="16">
        <v>1565133</v>
      </c>
      <c r="G54" s="17">
        <v>3.6701215795057938E-2</v>
      </c>
      <c r="H54" s="17">
        <v>0.28242602915161408</v>
      </c>
      <c r="I54" s="17">
        <v>-6.8627440060392009E-2</v>
      </c>
      <c r="J54" s="17">
        <v>-0.11191867301316905</v>
      </c>
      <c r="K54" s="17">
        <v>0.20789999583306593</v>
      </c>
      <c r="L54" s="17">
        <v>0.33659991315087495</v>
      </c>
      <c r="M54" s="17">
        <v>0.65280010776475916</v>
      </c>
      <c r="N54" s="17">
        <v>0.80339986356195692</v>
      </c>
      <c r="O54" s="14" t="s">
        <v>42</v>
      </c>
      <c r="P54" s="18">
        <v>1.0204142968423424E-2</v>
      </c>
      <c r="Q54" s="18">
        <v>-5.7143063421372098E-2</v>
      </c>
      <c r="R54" s="18">
        <v>-8.5714084537787061E-2</v>
      </c>
      <c r="S54" s="19">
        <v>1.9801774349552881E-2</v>
      </c>
      <c r="T54" s="21" t="str">
        <f>IF(OR(Table4[day]="Sun", Table4[day]="Sat"), "Weekend", "Weekday")</f>
        <v>Weekend</v>
      </c>
      <c r="U54" s="29">
        <f>VLOOKUP(Table4[Date],'Channel wise traffic'!$B$2:$G$368,2,FALSE)</f>
        <v>15352294</v>
      </c>
      <c r="V54">
        <f>VLOOKUP(Table4[Date],'Channel wise traffic'!$B$2:$G$368,3,FALSE)</f>
        <v>11514221</v>
      </c>
      <c r="W54">
        <f>VLOOKUP(Table4[Date],'Channel wise traffic'!$B$2:$G$368,4,FALSE)</f>
        <v>4690978</v>
      </c>
      <c r="X54">
        <f>VLOOKUP(Table4[Date],'Channel wise traffic'!$B$2:$G$368,5,FALSE)</f>
        <v>11087768</v>
      </c>
      <c r="Y54" s="33">
        <f t="shared" si="5"/>
        <v>36.000000093797055</v>
      </c>
      <c r="Z54" s="33">
        <f t="shared" si="2"/>
        <v>27.00000124281101</v>
      </c>
      <c r="AA54" s="33">
        <f t="shared" si="3"/>
        <v>10.999998335102228</v>
      </c>
      <c r="AB54" s="33">
        <f t="shared" si="4"/>
        <v>26.000000328289701</v>
      </c>
    </row>
    <row r="55" spans="1:28" x14ac:dyDescent="0.3">
      <c r="A55" s="12">
        <v>43744</v>
      </c>
      <c r="B55" s="4">
        <v>43543058</v>
      </c>
      <c r="C55" s="4">
        <v>9144042</v>
      </c>
      <c r="D55" s="4">
        <v>3140064</v>
      </c>
      <c r="E55" s="4">
        <v>2135243</v>
      </c>
      <c r="F55" s="4">
        <v>1698799</v>
      </c>
      <c r="G55" s="20">
        <v>3.9014232762430233E-2</v>
      </c>
      <c r="H55" s="20">
        <v>0.37453738391107416</v>
      </c>
      <c r="I55" s="20">
        <v>2.1052631332113103E-2</v>
      </c>
      <c r="J55" s="20">
        <v>6.3022897668794764E-2</v>
      </c>
      <c r="K55" s="20">
        <v>0.2099999958661608</v>
      </c>
      <c r="L55" s="20">
        <v>0.34339999750657313</v>
      </c>
      <c r="M55" s="20">
        <v>0.67999983439827982</v>
      </c>
      <c r="N55" s="20">
        <v>0.79559984507618098</v>
      </c>
      <c r="O55" s="13" t="s">
        <v>42</v>
      </c>
      <c r="P55" s="21">
        <v>1.0101010462650883E-2</v>
      </c>
      <c r="Q55" s="21">
        <v>2.02022760256928E-2</v>
      </c>
      <c r="R55" s="21">
        <v>4.1666241028444073E-2</v>
      </c>
      <c r="S55" s="22">
        <v>-9.7087625223057916E-3</v>
      </c>
      <c r="T55" s="21" t="str">
        <f>IF(OR(Table4[day]="Sun", Table4[day]="Sat"), "Weekend", "Weekday")</f>
        <v>Weekend</v>
      </c>
      <c r="U55" s="29">
        <f>VLOOKUP(Table4[Date],'Channel wise traffic'!$B$2:$G$368,2,FALSE)</f>
        <v>15675500</v>
      </c>
      <c r="V55">
        <f>VLOOKUP(Table4[Date],'Channel wise traffic'!$B$2:$G$368,3,FALSE)</f>
        <v>11756625</v>
      </c>
      <c r="W55">
        <f>VLOOKUP(Table4[Date],'Channel wise traffic'!$B$2:$G$368,4,FALSE)</f>
        <v>4789736</v>
      </c>
      <c r="X55">
        <f>VLOOKUP(Table4[Date],'Channel wise traffic'!$B$2:$G$368,5,FALSE)</f>
        <v>11321195</v>
      </c>
      <c r="Y55" s="33">
        <f t="shared" si="5"/>
        <v>35.999999632547606</v>
      </c>
      <c r="Z55" s="33">
        <f t="shared" si="2"/>
        <v>26.999999724410706</v>
      </c>
      <c r="AA55" s="33">
        <f t="shared" si="3"/>
        <v>10.99999963254761</v>
      </c>
      <c r="AB55" s="33">
        <f t="shared" si="4"/>
        <v>26.000001010494074</v>
      </c>
    </row>
    <row r="56" spans="1:28" x14ac:dyDescent="0.3">
      <c r="A56" s="24">
        <v>43751</v>
      </c>
      <c r="B56" s="16">
        <v>43543058</v>
      </c>
      <c r="C56" s="16">
        <v>9509803</v>
      </c>
      <c r="D56" s="16">
        <v>3104000</v>
      </c>
      <c r="E56" s="16">
        <v>2089612</v>
      </c>
      <c r="F56" s="16">
        <v>1678794</v>
      </c>
      <c r="G56" s="17">
        <v>3.8554802467020116E-2</v>
      </c>
      <c r="H56" s="17">
        <v>0.21830865816479439</v>
      </c>
      <c r="I56" s="17">
        <v>0</v>
      </c>
      <c r="J56" s="17">
        <v>-1.1775966432756246E-2</v>
      </c>
      <c r="K56" s="17">
        <v>0.21839998008408137</v>
      </c>
      <c r="L56" s="17">
        <v>0.32640003163051851</v>
      </c>
      <c r="M56" s="17">
        <v>0.67319974226804125</v>
      </c>
      <c r="N56" s="17">
        <v>0.80339986562098609</v>
      </c>
      <c r="O56" s="14" t="s">
        <v>42</v>
      </c>
      <c r="P56" s="18">
        <v>3.9999925634637279E-2</v>
      </c>
      <c r="Q56" s="18">
        <v>-4.9504851483667345E-2</v>
      </c>
      <c r="R56" s="18">
        <v>-1.0000137920997965E-2</v>
      </c>
      <c r="S56" s="19">
        <v>9.8039493007420209E-3</v>
      </c>
      <c r="T56" s="21" t="str">
        <f>IF(OR(Table4[day]="Sun", Table4[day]="Sat"), "Weekend", "Weekday")</f>
        <v>Weekend</v>
      </c>
      <c r="U56" s="29">
        <f>VLOOKUP(Table4[Date],'Channel wise traffic'!$B$2:$G$368,2,FALSE)</f>
        <v>15675500</v>
      </c>
      <c r="V56">
        <f>VLOOKUP(Table4[Date],'Channel wise traffic'!$B$2:$G$368,3,FALSE)</f>
        <v>11756625</v>
      </c>
      <c r="W56">
        <f>VLOOKUP(Table4[Date],'Channel wise traffic'!$B$2:$G$368,4,FALSE)</f>
        <v>4789736</v>
      </c>
      <c r="X56">
        <f>VLOOKUP(Table4[Date],'Channel wise traffic'!$B$2:$G$368,5,FALSE)</f>
        <v>11321195</v>
      </c>
      <c r="Y56" s="33">
        <f t="shared" si="5"/>
        <v>35.999999632547606</v>
      </c>
      <c r="Z56" s="33">
        <f t="shared" si="2"/>
        <v>26.999999724410706</v>
      </c>
      <c r="AA56" s="33">
        <f t="shared" si="3"/>
        <v>10.99999963254761</v>
      </c>
      <c r="AB56" s="33">
        <f t="shared" si="4"/>
        <v>26.000001010494074</v>
      </c>
    </row>
    <row r="57" spans="1:28" x14ac:dyDescent="0.3">
      <c r="A57" s="12">
        <v>43758</v>
      </c>
      <c r="B57" s="4">
        <v>43094160</v>
      </c>
      <c r="C57" s="4">
        <v>9140271</v>
      </c>
      <c r="D57" s="4">
        <v>3169846</v>
      </c>
      <c r="E57" s="4">
        <v>2069275</v>
      </c>
      <c r="F57" s="4">
        <v>1694736</v>
      </c>
      <c r="G57" s="20">
        <v>3.9326349556413211E-2</v>
      </c>
      <c r="H57" s="20">
        <v>0.53407535610575629</v>
      </c>
      <c r="I57" s="20">
        <v>-1.0309289715021874E-2</v>
      </c>
      <c r="J57" s="20">
        <v>2.0011698673675582E-2</v>
      </c>
      <c r="K57" s="20">
        <v>0.21209999220311987</v>
      </c>
      <c r="L57" s="20">
        <v>0.34680000188178228</v>
      </c>
      <c r="M57" s="20">
        <v>0.65279985210637992</v>
      </c>
      <c r="N57" s="20">
        <v>0.81899989126626471</v>
      </c>
      <c r="O57" s="13" t="s">
        <v>42</v>
      </c>
      <c r="P57" s="21">
        <v>-2.8846100986529732E-2</v>
      </c>
      <c r="Q57" s="21">
        <v>6.249990280134643E-2</v>
      </c>
      <c r="R57" s="21">
        <v>-3.03028787458135E-2</v>
      </c>
      <c r="S57" s="22">
        <v>1.9417510896918788E-2</v>
      </c>
      <c r="T57" s="21" t="str">
        <f>IF(OR(Table4[day]="Sun", Table4[day]="Sat"), "Weekend", "Weekday")</f>
        <v>Weekend</v>
      </c>
      <c r="U57" s="29">
        <f>VLOOKUP(Table4[Date],'Channel wise traffic'!$B$2:$G$368,2,FALSE)</f>
        <v>15513897</v>
      </c>
      <c r="V57">
        <f>VLOOKUP(Table4[Date],'Channel wise traffic'!$B$2:$G$368,3,FALSE)</f>
        <v>11635423</v>
      </c>
      <c r="W57">
        <f>VLOOKUP(Table4[Date],'Channel wise traffic'!$B$2:$G$368,4,FALSE)</f>
        <v>4740357</v>
      </c>
      <c r="X57">
        <f>VLOOKUP(Table4[Date],'Channel wise traffic'!$B$2:$G$368,5,FALSE)</f>
        <v>11204481</v>
      </c>
      <c r="Y57" s="33">
        <f t="shared" si="5"/>
        <v>36.000000278460021</v>
      </c>
      <c r="Z57" s="33">
        <f t="shared" si="2"/>
        <v>27.000000788970052</v>
      </c>
      <c r="AA57" s="33">
        <f t="shared" si="3"/>
        <v>10.999999118209944</v>
      </c>
      <c r="AB57" s="33">
        <f t="shared" si="4"/>
        <v>25.999999814359988</v>
      </c>
    </row>
    <row r="58" spans="1:28" x14ac:dyDescent="0.3">
      <c r="A58" s="24">
        <v>43759</v>
      </c>
      <c r="B58" s="16">
        <v>22803207</v>
      </c>
      <c r="C58" s="16">
        <v>5700801</v>
      </c>
      <c r="D58" s="16">
        <v>2371533</v>
      </c>
      <c r="E58" s="16">
        <v>1748531</v>
      </c>
      <c r="F58" s="16">
        <v>1462471</v>
      </c>
      <c r="G58" s="17">
        <v>6.4134443896422116E-2</v>
      </c>
      <c r="H58" s="17">
        <v>0.29802890956309036</v>
      </c>
      <c r="I58" s="17">
        <v>9.3750020984576077E-2</v>
      </c>
      <c r="J58" s="17">
        <v>0.21035794983323086</v>
      </c>
      <c r="K58" s="17">
        <v>0.24999996710988942</v>
      </c>
      <c r="L58" s="17">
        <v>0.4159999621105876</v>
      </c>
      <c r="M58" s="17">
        <v>0.73729988155340875</v>
      </c>
      <c r="N58" s="17">
        <v>0.83639981218519999</v>
      </c>
      <c r="O58" s="14" t="s">
        <v>43</v>
      </c>
      <c r="P58" s="18">
        <v>2.0408082957817264E-2</v>
      </c>
      <c r="Q58" s="18">
        <v>7.2164950341893075E-2</v>
      </c>
      <c r="R58" s="18">
        <v>4.1237363999205634E-2</v>
      </c>
      <c r="S58" s="19">
        <v>6.2499139722772323E-2</v>
      </c>
      <c r="T58" s="21" t="str">
        <f>IF(OR(Table4[day]="Sun", Table4[day]="Sat"), "Weekend", "Weekday")</f>
        <v>Weekday</v>
      </c>
      <c r="U58" s="29">
        <f>VLOOKUP(Table4[Date],'Channel wise traffic'!$B$2:$G$368,2,FALSE)</f>
        <v>8209154</v>
      </c>
      <c r="V58">
        <f>VLOOKUP(Table4[Date],'Channel wise traffic'!$B$2:$G$368,3,FALSE)</f>
        <v>6156866</v>
      </c>
      <c r="W58">
        <f>VLOOKUP(Table4[Date],'Channel wise traffic'!$B$2:$G$368,4,FALSE)</f>
        <v>2508352</v>
      </c>
      <c r="X58">
        <f>VLOOKUP(Table4[Date],'Channel wise traffic'!$B$2:$G$368,5,FALSE)</f>
        <v>5928833</v>
      </c>
      <c r="Y58" s="33">
        <f t="shared" si="5"/>
        <v>36.000000877069695</v>
      </c>
      <c r="Z58" s="33">
        <f t="shared" si="2"/>
        <v>27.000002850476502</v>
      </c>
      <c r="AA58" s="33">
        <f t="shared" si="3"/>
        <v>10.999997588058346</v>
      </c>
      <c r="AB58" s="33">
        <f t="shared" si="4"/>
        <v>25.999998684395457</v>
      </c>
    </row>
    <row r="59" spans="1:28" x14ac:dyDescent="0.3">
      <c r="A59" s="12">
        <v>43772</v>
      </c>
      <c r="B59" s="4">
        <v>45787545</v>
      </c>
      <c r="C59" s="4">
        <v>9711538</v>
      </c>
      <c r="D59" s="4">
        <v>3268903</v>
      </c>
      <c r="E59" s="4">
        <v>2156168</v>
      </c>
      <c r="F59" s="4">
        <v>1648175</v>
      </c>
      <c r="G59" s="20">
        <v>3.5996142619133656E-2</v>
      </c>
      <c r="H59" s="20">
        <v>0.34867589309605274</v>
      </c>
      <c r="I59" s="20">
        <v>6.25E-2</v>
      </c>
      <c r="J59" s="20">
        <v>-3.8632880455784169E-2</v>
      </c>
      <c r="K59" s="20">
        <v>0.2120999935681199</v>
      </c>
      <c r="L59" s="20">
        <v>0.33659992886811541</v>
      </c>
      <c r="M59" s="20">
        <v>0.65959987188362579</v>
      </c>
      <c r="N59" s="20">
        <v>0.76440008385246416</v>
      </c>
      <c r="O59" s="13" t="s">
        <v>42</v>
      </c>
      <c r="P59" s="21">
        <v>-1.9417420463751389E-2</v>
      </c>
      <c r="Q59" s="21">
        <v>-1.6810608094441903E-7</v>
      </c>
      <c r="R59" s="21">
        <v>-3.9604103081355313E-2</v>
      </c>
      <c r="S59" s="22">
        <v>2.0833392678552221E-2</v>
      </c>
      <c r="T59" s="21" t="str">
        <f>IF(OR(Table4[day]="Sun", Table4[day]="Sat"), "Weekend", "Weekday")</f>
        <v>Weekend</v>
      </c>
      <c r="U59" s="29">
        <f>VLOOKUP(Table4[Date],'Channel wise traffic'!$B$2:$G$368,2,FALSE)</f>
        <v>16483516</v>
      </c>
      <c r="V59">
        <f>VLOOKUP(Table4[Date],'Channel wise traffic'!$B$2:$G$368,3,FALSE)</f>
        <v>12362637</v>
      </c>
      <c r="W59">
        <f>VLOOKUP(Table4[Date],'Channel wise traffic'!$B$2:$G$368,4,FALSE)</f>
        <v>5036630</v>
      </c>
      <c r="X59">
        <f>VLOOKUP(Table4[Date],'Channel wise traffic'!$B$2:$G$368,5,FALSE)</f>
        <v>11904761</v>
      </c>
      <c r="Y59" s="33">
        <f t="shared" si="5"/>
        <v>36.000000349440015</v>
      </c>
      <c r="Z59" s="33">
        <f t="shared" si="2"/>
        <v>27.000000262080011</v>
      </c>
      <c r="AA59" s="33">
        <f t="shared" si="3"/>
        <v>11.000000349440013</v>
      </c>
      <c r="AB59" s="33">
        <f t="shared" si="4"/>
        <v>25.999999039039963</v>
      </c>
    </row>
    <row r="60" spans="1:28" x14ac:dyDescent="0.3">
      <c r="A60" s="24">
        <v>43779</v>
      </c>
      <c r="B60" s="16">
        <v>47134238</v>
      </c>
      <c r="C60" s="16">
        <v>10096153</v>
      </c>
      <c r="D60" s="16">
        <v>3261057</v>
      </c>
      <c r="E60" s="16">
        <v>2173168</v>
      </c>
      <c r="F60" s="16">
        <v>1627268</v>
      </c>
      <c r="G60" s="17">
        <v>3.4524118115582987E-2</v>
      </c>
      <c r="H60" s="17">
        <v>0.51968210535163117</v>
      </c>
      <c r="I60" s="17">
        <v>2.9411775625882486E-2</v>
      </c>
      <c r="J60" s="17">
        <v>-4.0893951308222043E-2</v>
      </c>
      <c r="K60" s="17">
        <v>0.21419998346000629</v>
      </c>
      <c r="L60" s="17">
        <v>0.32299995849904412</v>
      </c>
      <c r="M60" s="17">
        <v>0.66639988200144917</v>
      </c>
      <c r="N60" s="17">
        <v>0.74879990870471125</v>
      </c>
      <c r="O60" s="14" t="s">
        <v>42</v>
      </c>
      <c r="P60" s="18">
        <v>9.9009427419523011E-3</v>
      </c>
      <c r="Q60" s="18">
        <v>-4.0403960912302916E-2</v>
      </c>
      <c r="R60" s="18">
        <v>1.030929569225747E-2</v>
      </c>
      <c r="S60" s="19">
        <v>-2.0408390157586442E-2</v>
      </c>
      <c r="T60" s="21" t="str">
        <f>IF(OR(Table4[day]="Sun", Table4[day]="Sat"), "Weekend", "Weekday")</f>
        <v>Weekend</v>
      </c>
      <c r="U60" s="29">
        <f>VLOOKUP(Table4[Date],'Channel wise traffic'!$B$2:$G$368,2,FALSE)</f>
        <v>16968325</v>
      </c>
      <c r="V60">
        <f>VLOOKUP(Table4[Date],'Channel wise traffic'!$B$2:$G$368,3,FALSE)</f>
        <v>12726244</v>
      </c>
      <c r="W60">
        <f>VLOOKUP(Table4[Date],'Channel wise traffic'!$B$2:$G$368,4,FALSE)</f>
        <v>5184766</v>
      </c>
      <c r="X60">
        <f>VLOOKUP(Table4[Date],'Channel wise traffic'!$B$2:$G$368,5,FALSE)</f>
        <v>12254901</v>
      </c>
      <c r="Y60" s="33">
        <f t="shared" si="5"/>
        <v>36.000000084864006</v>
      </c>
      <c r="Z60" s="33">
        <f t="shared" si="2"/>
        <v>27.000000594048029</v>
      </c>
      <c r="AA60" s="33">
        <f t="shared" si="3"/>
        <v>11.000000084864006</v>
      </c>
      <c r="AB60" s="33">
        <f t="shared" si="4"/>
        <v>25.999999236223964</v>
      </c>
    </row>
    <row r="61" spans="1:28" x14ac:dyDescent="0.3">
      <c r="A61" s="12">
        <v>43792</v>
      </c>
      <c r="B61" s="4">
        <v>45787545</v>
      </c>
      <c r="C61" s="4">
        <v>9519230</v>
      </c>
      <c r="D61" s="4">
        <v>3268903</v>
      </c>
      <c r="E61" s="4">
        <v>2133940</v>
      </c>
      <c r="F61" s="4">
        <v>1631184</v>
      </c>
      <c r="G61" s="20">
        <v>3.5625059172751015E-2</v>
      </c>
      <c r="H61" s="20">
        <v>1.3314285714285714</v>
      </c>
      <c r="I61" s="20">
        <v>-2.8571438876342947E-2</v>
      </c>
      <c r="J61" s="20">
        <v>8.5424964342455612E-2</v>
      </c>
      <c r="K61" s="20">
        <v>0.20789998677587979</v>
      </c>
      <c r="L61" s="20">
        <v>0.34339993886060111</v>
      </c>
      <c r="M61" s="20">
        <v>0.65280003719902369</v>
      </c>
      <c r="N61" s="20">
        <v>0.76440012371481858</v>
      </c>
      <c r="O61" s="13" t="s">
        <v>46</v>
      </c>
      <c r="P61" s="21">
        <v>4.2105250177721931E-2</v>
      </c>
      <c r="Q61" s="21">
        <v>6.3157859467735111E-2</v>
      </c>
      <c r="R61" s="21">
        <v>-1.0309203972160175E-2</v>
      </c>
      <c r="S61" s="22">
        <v>-1.0100883675834393E-2</v>
      </c>
      <c r="T61" s="21" t="str">
        <f>IF(OR(Table4[day]="Sun", Table4[day]="Sat"), "Weekend", "Weekday")</f>
        <v>Weekend</v>
      </c>
      <c r="U61" s="29">
        <f>VLOOKUP(Table4[Date],'Channel wise traffic'!$B$2:$G$368,2,FALSE)</f>
        <v>16483516</v>
      </c>
      <c r="V61">
        <f>VLOOKUP(Table4[Date],'Channel wise traffic'!$B$2:$G$368,3,FALSE)</f>
        <v>12362637</v>
      </c>
      <c r="W61">
        <f>VLOOKUP(Table4[Date],'Channel wise traffic'!$B$2:$G$368,4,FALSE)</f>
        <v>5036630</v>
      </c>
      <c r="X61">
        <f>VLOOKUP(Table4[Date],'Channel wise traffic'!$B$2:$G$368,5,FALSE)</f>
        <v>11904761</v>
      </c>
      <c r="Y61" s="33">
        <f t="shared" si="5"/>
        <v>36.000000349440015</v>
      </c>
      <c r="Z61" s="33">
        <f t="shared" si="2"/>
        <v>27.000000262080011</v>
      </c>
      <c r="AA61" s="33">
        <f t="shared" si="3"/>
        <v>11.000000349440013</v>
      </c>
      <c r="AB61" s="33">
        <f t="shared" si="4"/>
        <v>25.999999039039963</v>
      </c>
    </row>
    <row r="62" spans="1:28" x14ac:dyDescent="0.3">
      <c r="A62" s="24">
        <v>43800</v>
      </c>
      <c r="B62" s="16">
        <v>46685340</v>
      </c>
      <c r="C62" s="16">
        <v>10196078</v>
      </c>
      <c r="D62" s="16">
        <v>3501333</v>
      </c>
      <c r="E62" s="16">
        <v>2452333</v>
      </c>
      <c r="F62" s="16">
        <v>1989333</v>
      </c>
      <c r="G62" s="17">
        <v>4.2611513592918031E-2</v>
      </c>
      <c r="H62" s="17">
        <v>0.45741564118850708</v>
      </c>
      <c r="I62" s="17">
        <v>9.708726945106827E-3</v>
      </c>
      <c r="J62" s="17">
        <v>0.19586457141979285</v>
      </c>
      <c r="K62" s="17">
        <v>0.2183999945164799</v>
      </c>
      <c r="L62" s="17">
        <v>0.34339998183615306</v>
      </c>
      <c r="M62" s="17">
        <v>0.7003998191545906</v>
      </c>
      <c r="N62" s="17">
        <v>0.81120019181734293</v>
      </c>
      <c r="O62" s="14" t="s">
        <v>42</v>
      </c>
      <c r="P62" s="18">
        <v>3.9999977101296658E-2</v>
      </c>
      <c r="Q62" s="18">
        <v>9.9999526957554874E-3</v>
      </c>
      <c r="R62" s="18">
        <v>6.1855692025719611E-2</v>
      </c>
      <c r="S62" s="19">
        <v>7.2165472051580526E-2</v>
      </c>
      <c r="T62" s="21" t="str">
        <f>IF(OR(Table4[day]="Sun", Table4[day]="Sat"), "Weekend", "Weekday")</f>
        <v>Weekend</v>
      </c>
      <c r="U62" s="29">
        <f>VLOOKUP(Table4[Date],'Channel wise traffic'!$B$2:$G$368,2,FALSE)</f>
        <v>16806722</v>
      </c>
      <c r="V62">
        <f>VLOOKUP(Table4[Date],'Channel wise traffic'!$B$2:$G$368,3,FALSE)</f>
        <v>12605042</v>
      </c>
      <c r="W62">
        <f>VLOOKUP(Table4[Date],'Channel wise traffic'!$B$2:$G$368,4,FALSE)</f>
        <v>5135387</v>
      </c>
      <c r="X62">
        <f>VLOOKUP(Table4[Date],'Channel wise traffic'!$B$2:$G$368,5,FALSE)</f>
        <v>12138188</v>
      </c>
      <c r="Y62" s="33">
        <f t="shared" si="5"/>
        <v>35.99999991432</v>
      </c>
      <c r="Z62" s="33">
        <f t="shared" si="2"/>
        <v>27.000001006740039</v>
      </c>
      <c r="AA62" s="33">
        <f t="shared" si="3"/>
        <v>10.999999378819975</v>
      </c>
      <c r="AB62" s="33">
        <f t="shared" si="4"/>
        <v>25.999999700119993</v>
      </c>
    </row>
    <row r="63" spans="1:28" x14ac:dyDescent="0.3">
      <c r="A63" s="12">
        <v>43807</v>
      </c>
      <c r="B63" s="4">
        <v>43991955</v>
      </c>
      <c r="C63" s="4">
        <v>9238310</v>
      </c>
      <c r="D63" s="4">
        <v>3078205</v>
      </c>
      <c r="E63" s="4">
        <v>2093179</v>
      </c>
      <c r="F63" s="4">
        <v>1632680</v>
      </c>
      <c r="G63" s="20">
        <v>3.711314943834617E-2</v>
      </c>
      <c r="H63" s="20">
        <v>0.24554666031946559</v>
      </c>
      <c r="I63" s="20">
        <v>-5.7692307692307709E-2</v>
      </c>
      <c r="J63" s="20">
        <v>-0.12903470660769212</v>
      </c>
      <c r="K63" s="20">
        <v>0.20999998749771406</v>
      </c>
      <c r="L63" s="20">
        <v>0.33320001169044988</v>
      </c>
      <c r="M63" s="20">
        <v>0.67999987005413864</v>
      </c>
      <c r="N63" s="20">
        <v>0.78000018154204676</v>
      </c>
      <c r="O63" s="13" t="s">
        <v>42</v>
      </c>
      <c r="P63" s="21">
        <v>-3.8461571564425978E-2</v>
      </c>
      <c r="Q63" s="21">
        <v>-2.9702884930756679E-2</v>
      </c>
      <c r="R63" s="21">
        <v>-2.9126148440579924E-2</v>
      </c>
      <c r="S63" s="22">
        <v>-3.8461542033660479E-2</v>
      </c>
      <c r="T63" s="21" t="str">
        <f>IF(OR(Table4[day]="Sun", Table4[day]="Sat"), "Weekend", "Weekday")</f>
        <v>Weekend</v>
      </c>
      <c r="U63" s="29">
        <f>VLOOKUP(Table4[Date],'Channel wise traffic'!$B$2:$G$368,2,FALSE)</f>
        <v>15837104</v>
      </c>
      <c r="V63">
        <f>VLOOKUP(Table4[Date],'Channel wise traffic'!$B$2:$G$368,3,FALSE)</f>
        <v>11877828</v>
      </c>
      <c r="W63">
        <f>VLOOKUP(Table4[Date],'Channel wise traffic'!$B$2:$G$368,4,FALSE)</f>
        <v>4839115</v>
      </c>
      <c r="X63">
        <f>VLOOKUP(Table4[Date],'Channel wise traffic'!$B$2:$G$368,5,FALSE)</f>
        <v>11437908</v>
      </c>
      <c r="Y63" s="33">
        <f t="shared" si="5"/>
        <v>36.000000454628577</v>
      </c>
      <c r="Z63" s="33">
        <f t="shared" si="2"/>
        <v>27.000000340971436</v>
      </c>
      <c r="AA63" s="33">
        <f t="shared" si="3"/>
        <v>10.999999886342856</v>
      </c>
      <c r="AB63" s="33">
        <f t="shared" si="4"/>
        <v>25.999999318057132</v>
      </c>
    </row>
    <row r="64" spans="1:28" x14ac:dyDescent="0.3">
      <c r="A64" s="24">
        <v>43821</v>
      </c>
      <c r="B64" s="16">
        <v>43094160</v>
      </c>
      <c r="C64" s="16">
        <v>9140271</v>
      </c>
      <c r="D64" s="16">
        <v>3263076</v>
      </c>
      <c r="E64" s="16">
        <v>2107947</v>
      </c>
      <c r="F64" s="16">
        <v>1677083</v>
      </c>
      <c r="G64" s="17">
        <v>3.8916711684367444E-2</v>
      </c>
      <c r="H64" s="17">
        <v>0.26578129257271477</v>
      </c>
      <c r="I64" s="17">
        <v>0</v>
      </c>
      <c r="J64" s="17">
        <v>0.21029166080314066</v>
      </c>
      <c r="K64" s="17">
        <v>0.21209999220311987</v>
      </c>
      <c r="L64" s="17">
        <v>0.35699991827375799</v>
      </c>
      <c r="M64" s="17">
        <v>0.64599997057990677</v>
      </c>
      <c r="N64" s="17">
        <v>0.79560017400817007</v>
      </c>
      <c r="O64" s="14" t="s">
        <v>42</v>
      </c>
      <c r="P64" s="18">
        <v>5.2083374099396229E-2</v>
      </c>
      <c r="Q64" s="18">
        <v>0.10526313568085044</v>
      </c>
      <c r="R64" s="18">
        <v>-1.3490768735469061E-7</v>
      </c>
      <c r="S64" s="19">
        <v>4.0816711906140668E-2</v>
      </c>
      <c r="T64" s="21" t="str">
        <f>IF(OR(Table4[day]="Sun", Table4[day]="Sat"), "Weekend", "Weekday")</f>
        <v>Weekend</v>
      </c>
      <c r="U64" s="29">
        <f>VLOOKUP(Table4[Date],'Channel wise traffic'!$B$2:$G$368,2,FALSE)</f>
        <v>15513897</v>
      </c>
      <c r="V64">
        <f>VLOOKUP(Table4[Date],'Channel wise traffic'!$B$2:$G$368,3,FALSE)</f>
        <v>11635423</v>
      </c>
      <c r="W64">
        <f>VLOOKUP(Table4[Date],'Channel wise traffic'!$B$2:$G$368,4,FALSE)</f>
        <v>4740357</v>
      </c>
      <c r="X64">
        <f>VLOOKUP(Table4[Date],'Channel wise traffic'!$B$2:$G$368,5,FALSE)</f>
        <v>11204481</v>
      </c>
      <c r="Y64" s="33">
        <f t="shared" si="5"/>
        <v>36.000000278460021</v>
      </c>
      <c r="Z64" s="33">
        <f t="shared" si="2"/>
        <v>27.000000788970052</v>
      </c>
      <c r="AA64" s="33">
        <f t="shared" si="3"/>
        <v>10.999999118209944</v>
      </c>
      <c r="AB64" s="33">
        <f t="shared" si="4"/>
        <v>25.999999814359988</v>
      </c>
    </row>
    <row r="65" spans="1:28" x14ac:dyDescent="0.3">
      <c r="A65" s="12">
        <v>43828</v>
      </c>
      <c r="B65" s="4">
        <v>43543058</v>
      </c>
      <c r="C65" s="4">
        <v>8778280</v>
      </c>
      <c r="D65" s="4">
        <v>3133846</v>
      </c>
      <c r="E65" s="4">
        <v>2109705</v>
      </c>
      <c r="F65" s="4">
        <v>1596202</v>
      </c>
      <c r="G65" s="20">
        <v>3.6658013316382146E-2</v>
      </c>
      <c r="H65" s="20">
        <v>0.33395342618011936</v>
      </c>
      <c r="I65" s="20">
        <v>1.0416678269166812E-2</v>
      </c>
      <c r="J65" s="20">
        <v>-5.8039291353914724E-2</v>
      </c>
      <c r="K65" s="20">
        <v>0.2015999886824669</v>
      </c>
      <c r="L65" s="20">
        <v>0.35700000455670133</v>
      </c>
      <c r="M65" s="20">
        <v>0.67319995941089639</v>
      </c>
      <c r="N65" s="20">
        <v>0.75659961937806475</v>
      </c>
      <c r="O65" s="13" t="s">
        <v>42</v>
      </c>
      <c r="P65" s="21">
        <v>-4.9504968913895664E-2</v>
      </c>
      <c r="Q65" s="21">
        <v>2.4168897216902963E-7</v>
      </c>
      <c r="R65" s="21">
        <v>4.2105247785959588E-2</v>
      </c>
      <c r="S65" s="22">
        <v>-4.9020294243556584E-2</v>
      </c>
      <c r="T65" s="27" t="str">
        <f>IF(OR(Table4[day]="Sun", Table4[day]="Sat"), "Weekend", "Weekday")</f>
        <v>Weekend</v>
      </c>
      <c r="U65" s="30">
        <f>VLOOKUP(Table4[Date],'Channel wise traffic'!$B$2:$G$368,2,FALSE)</f>
        <v>15675500</v>
      </c>
      <c r="V65">
        <f>VLOOKUP(Table4[Date],'Channel wise traffic'!$B$2:$G$368,3,FALSE)</f>
        <v>11756625</v>
      </c>
      <c r="W65">
        <f>VLOOKUP(Table4[Date],'Channel wise traffic'!$B$2:$G$368,4,FALSE)</f>
        <v>4789736</v>
      </c>
      <c r="X65">
        <f>VLOOKUP(Table4[Date],'Channel wise traffic'!$B$2:$G$368,5,FALSE)</f>
        <v>11321195</v>
      </c>
      <c r="Y65" s="33">
        <f t="shared" si="5"/>
        <v>35.999999632547606</v>
      </c>
      <c r="Z65" s="33">
        <f t="shared" si="2"/>
        <v>26.999999724410706</v>
      </c>
      <c r="AA65" s="33">
        <f t="shared" si="3"/>
        <v>10.99999963254761</v>
      </c>
      <c r="AB65" s="33">
        <f t="shared" si="4"/>
        <v>26.000001010494074</v>
      </c>
    </row>
  </sheetData>
  <conditionalFormatting sqref="H4:H65">
    <cfRule type="cellIs" dxfId="6" priority="4" operator="lessThan">
      <formula>-0.2</formula>
    </cfRule>
    <cfRule type="cellIs" dxfId="5" priority="5" operator="greaterThan">
      <formula>0.2</formula>
    </cfRule>
  </conditionalFormatting>
  <conditionalFormatting sqref="T4:T65">
    <cfRule type="containsText" dxfId="4" priority="1" operator="containsText" text="weekend">
      <formula>NOT(ISERROR(SEARCH("weekend",T4)))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Q E 2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q Q E 2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B N l k o i k e 4 D g A A A B E A A A A T A B w A R m 9 y b X V s Y X M v U 2 V j d G l v b j E u b S C i G A A o o B Q A A A A A A A A A A A A A A A A A A A A A A A A A A A A r T k 0 u y c z P U w i G 0 I b W A F B L A Q I t A B Q A A g A I A K k B N l m 7 Z 9 K P p A A A A P Y A A A A S A A A A A A A A A A A A A A A A A A A A A A B D b 2 5 m a W c v U G F j a 2 F n Z S 5 4 b W x Q S w E C L Q A U A A I A C A C p A T Z Z D 8 r p q 6 Q A A A D p A A A A E w A A A A A A A A A A A A A A A A D w A A A A W 0 N v b n R l b n R f V H l w Z X N d L n h t b F B L A Q I t A B Q A A g A I A K k B N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3 F d H R 3 U 8 S 4 7 c n J m I 5 e C g A A A A A A I A A A A A A B B m A A A A A Q A A I A A A A L 0 F 1 o K G c 4 q 9 r m g 0 x 2 8 s l I 6 F a T e p h / c t l S Y 1 C Z i D 6 v h T A A A A A A 6 A A A A A A g A A I A A A A O Q L q Z V n B e K v T d m W F + H C I L g 3 7 P K t 6 y 6 j X z n y u b f a 7 8 1 C U A A A A C 6 9 5 N S K X N 8 j s 0 Q d A 5 z m h r 3 b D m p X q + L 5 w T v H J J v N 6 5 1 T W v U Z E V X + G y r x 1 h 3 e Y 5 Z l I k M B B r k O c d H F k + m n J V 6 H 3 z + L a 1 O g E 6 S R 6 U N H E D i v N e R P Q A A A A N g K e e 6 O s a M R f 1 0 A M h j 0 J W n 5 3 U k q 9 k l r x Z C q 8 C V l Z M Q l p q z K j O g b F K J X n V y 3 q r r 8 4 L R U w C r 1 q W o n j 3 m m 2 0 b S U M E = < / D a t a M a s h u p > 
</file>

<file path=customXml/itemProps1.xml><?xml version="1.0" encoding="utf-8"?>
<ds:datastoreItem xmlns:ds="http://schemas.openxmlformats.org/officeDocument/2006/customXml" ds:itemID="{E6685C0F-50D8-486C-8752-3A068D7565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Session Details</vt:lpstr>
      <vt:lpstr>Channel wise traffic</vt:lpstr>
      <vt:lpstr>Supporting Data</vt:lpstr>
      <vt:lpstr>PIVOT_TABLE</vt:lpstr>
      <vt:lpstr>CHARTS</vt:lpstr>
      <vt:lpstr>low_details</vt:lpstr>
      <vt:lpstr>high_details</vt:lpstr>
      <vt:lpstr>Order_Change_with_respect_to_same_day_last_week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DASK</cp:lastModifiedBy>
  <dcterms:created xsi:type="dcterms:W3CDTF">2022-09-19T07:36:05Z</dcterms:created>
  <dcterms:modified xsi:type="dcterms:W3CDTF">2024-09-22T20:05:11Z</dcterms:modified>
</cp:coreProperties>
</file>